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 Projects\Github Clone\School-Based-Management-System-ROOT\School-Based-Management-System-Manual\2025-BBTANAUAN\"/>
    </mc:Choice>
  </mc:AlternateContent>
  <xr:revisionPtr revIDLastSave="0" documentId="13_ncr:1_{EBBF7CD8-7517-4327-97FE-786D3F6C5851}" xr6:coauthVersionLast="37" xr6:coauthVersionMax="37" xr10:uidLastSave="{00000000-0000-0000-0000-000000000000}"/>
  <bookViews>
    <workbookView xWindow="0" yWindow="0" windowWidth="20490" windowHeight="6945" firstSheet="1" activeTab="11" xr2:uid="{00000000-000D-0000-FFFF-FFFF00000000}"/>
  </bookViews>
  <sheets>
    <sheet name="SETTINGS" sheetId="1" state="hidden" r:id="rId1"/>
    <sheet name="CANDIDATES" sheetId="3" r:id="rId2"/>
    <sheet name="TOP 15 REFERENCE" sheetId="32" state="hidden" r:id="rId3"/>
    <sheet name="TOP 10 REFERENCE" sheetId="34" state="hidden" r:id="rId4"/>
    <sheet name="TOP 5 REFERENCE" sheetId="35" state="hidden" r:id="rId5"/>
    <sheet name="PRE-MODFIL-CAN" sheetId="10" state="hidden" r:id="rId6"/>
    <sheet name="PRE-MODFIL-COS" sheetId="11" state="hidden" r:id="rId7"/>
    <sheet name="PRE-SWIMWEAR" sheetId="6" r:id="rId8"/>
    <sheet name="PJD-CLOSEDDOOR" sheetId="7" state="hidden" r:id="rId9"/>
    <sheet name="COR-PRODNUM" sheetId="24" state="hidden" r:id="rId10"/>
    <sheet name="COR-FORMAL" sheetId="31" state="hidden" r:id="rId11"/>
    <sheet name="COR-TOP15SELECTION" sheetId="33" r:id="rId12"/>
    <sheet name="COR-SWIMWEAR" sheetId="2" state="hidden" r:id="rId13"/>
    <sheet name="COR-QNA10" sheetId="16" state="hidden" r:id="rId14"/>
    <sheet name="COR-QNA5" sheetId="30" state="hidden" r:id="rId15"/>
    <sheet name="BLANK MAR6" sheetId="20" state="hidden" r:id="rId16"/>
    <sheet name="BLANK MAR8" sheetId="22" state="hidden" r:id="rId17"/>
    <sheet name="PRINT_MODFIL" sheetId="27" state="hidden" r:id="rId18"/>
    <sheet name="PRINT_PJDSWIM" sheetId="29" state="hidden" r:id="rId19"/>
    <sheet name="PRINT_PRODNUM" sheetId="28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3" i="33" l="1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I12" i="33"/>
  <c r="AI11" i="33"/>
  <c r="AI10" i="33"/>
  <c r="AI9" i="33"/>
  <c r="AI8" i="33"/>
  <c r="AI7" i="33"/>
  <c r="AI5" i="33"/>
  <c r="AI4" i="33"/>
  <c r="AA5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21" i="33"/>
  <c r="AA22" i="33"/>
  <c r="AA23" i="33"/>
  <c r="AA24" i="33"/>
  <c r="AA25" i="33"/>
  <c r="AA26" i="33"/>
  <c r="AA27" i="33"/>
  <c r="AA28" i="33"/>
  <c r="AA30" i="33"/>
  <c r="AA31" i="33"/>
  <c r="AA32" i="33"/>
  <c r="AA33" i="33"/>
  <c r="AA34" i="33"/>
  <c r="AA35" i="33"/>
  <c r="AA36" i="33"/>
  <c r="AA37" i="33"/>
  <c r="AA38" i="33"/>
  <c r="AA39" i="33"/>
  <c r="AA40" i="33"/>
  <c r="AA41" i="33"/>
  <c r="AA42" i="33"/>
  <c r="AA43" i="33"/>
  <c r="AA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" i="33"/>
  <c r="B5" i="24" l="1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" i="24"/>
  <c r="I43" i="24"/>
  <c r="H43" i="24"/>
  <c r="I42" i="24"/>
  <c r="H42" i="24"/>
  <c r="I41" i="24"/>
  <c r="H41" i="24"/>
  <c r="I40" i="24"/>
  <c r="H40" i="24"/>
  <c r="I39" i="24"/>
  <c r="H39" i="24"/>
  <c r="I38" i="24"/>
  <c r="H38" i="24"/>
  <c r="I37" i="24"/>
  <c r="H37" i="24"/>
  <c r="I36" i="24"/>
  <c r="H36" i="24"/>
  <c r="I35" i="24"/>
  <c r="H35" i="24"/>
  <c r="I34" i="24"/>
  <c r="H34" i="24"/>
  <c r="I33" i="24"/>
  <c r="H33" i="24"/>
  <c r="I32" i="24"/>
  <c r="H32" i="24"/>
  <c r="I31" i="24"/>
  <c r="H31" i="24"/>
  <c r="I30" i="24"/>
  <c r="H30" i="24"/>
  <c r="I29" i="24"/>
  <c r="H29" i="24"/>
  <c r="I28" i="24"/>
  <c r="H28" i="24"/>
  <c r="I27" i="24"/>
  <c r="H27" i="24"/>
  <c r="I26" i="24"/>
  <c r="H26" i="24"/>
  <c r="I25" i="24"/>
  <c r="H25" i="24"/>
  <c r="I24" i="24"/>
  <c r="H24" i="24"/>
  <c r="I23" i="24"/>
  <c r="H23" i="24"/>
  <c r="I22" i="24"/>
  <c r="H22" i="24"/>
  <c r="I21" i="24"/>
  <c r="H21" i="24"/>
  <c r="I20" i="24"/>
  <c r="H20" i="24"/>
  <c r="I19" i="24"/>
  <c r="H19" i="24"/>
  <c r="I18" i="24"/>
  <c r="H18" i="24"/>
  <c r="I17" i="24"/>
  <c r="H17" i="24"/>
  <c r="I16" i="24"/>
  <c r="H16" i="24"/>
  <c r="I15" i="24"/>
  <c r="H15" i="24"/>
  <c r="I14" i="24"/>
  <c r="H14" i="24"/>
  <c r="I13" i="24"/>
  <c r="H13" i="24"/>
  <c r="I12" i="24"/>
  <c r="H12" i="24"/>
  <c r="I11" i="24"/>
  <c r="H11" i="24"/>
  <c r="I10" i="24"/>
  <c r="H10" i="24"/>
  <c r="I9" i="24"/>
  <c r="H9" i="24"/>
  <c r="I8" i="24"/>
  <c r="H8" i="24"/>
  <c r="I7" i="24"/>
  <c r="H7" i="24"/>
  <c r="I6" i="24"/>
  <c r="H6" i="24"/>
  <c r="I5" i="24"/>
  <c r="H5" i="24"/>
  <c r="I4" i="24"/>
  <c r="H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G4" i="24"/>
  <c r="F4" i="24"/>
  <c r="E43" i="24"/>
  <c r="D43" i="24"/>
  <c r="E42" i="24"/>
  <c r="D42" i="24"/>
  <c r="E41" i="24"/>
  <c r="D41" i="24"/>
  <c r="E40" i="24"/>
  <c r="D40" i="24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E8" i="24"/>
  <c r="D8" i="24"/>
  <c r="E7" i="24"/>
  <c r="D7" i="24"/>
  <c r="E6" i="24"/>
  <c r="D6" i="24"/>
  <c r="E5" i="24"/>
  <c r="D5" i="24"/>
  <c r="E4" i="24"/>
  <c r="D4" i="24"/>
  <c r="K43" i="24"/>
  <c r="J43" i="24"/>
  <c r="K42" i="24"/>
  <c r="J42" i="24"/>
  <c r="K41" i="24"/>
  <c r="J41" i="24"/>
  <c r="K40" i="24"/>
  <c r="J40" i="24"/>
  <c r="K39" i="24"/>
  <c r="J39" i="24"/>
  <c r="K38" i="24"/>
  <c r="J38" i="24"/>
  <c r="K37" i="24"/>
  <c r="J37" i="24"/>
  <c r="K36" i="24"/>
  <c r="J36" i="24"/>
  <c r="K35" i="24"/>
  <c r="J35" i="24"/>
  <c r="K34" i="24"/>
  <c r="J34" i="24"/>
  <c r="K33" i="24"/>
  <c r="J33" i="24"/>
  <c r="K32" i="24"/>
  <c r="J32" i="24"/>
  <c r="K31" i="24"/>
  <c r="J31" i="24"/>
  <c r="K30" i="24"/>
  <c r="J30" i="24"/>
  <c r="K29" i="24"/>
  <c r="J29" i="24"/>
  <c r="K28" i="24"/>
  <c r="J28" i="24"/>
  <c r="K27" i="24"/>
  <c r="J27" i="24"/>
  <c r="K26" i="24"/>
  <c r="J26" i="24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J5" i="24"/>
  <c r="K4" i="24"/>
  <c r="J4" i="24"/>
  <c r="S43" i="6"/>
  <c r="Q43" i="6"/>
  <c r="P43" i="6"/>
  <c r="O43" i="6"/>
  <c r="N43" i="6"/>
  <c r="S42" i="6"/>
  <c r="Q42" i="6"/>
  <c r="P42" i="6"/>
  <c r="O42" i="6"/>
  <c r="N42" i="6"/>
  <c r="S41" i="6"/>
  <c r="Q41" i="6"/>
  <c r="P41" i="6"/>
  <c r="O41" i="6"/>
  <c r="N41" i="6"/>
  <c r="S40" i="6"/>
  <c r="Q40" i="6"/>
  <c r="P40" i="6"/>
  <c r="O40" i="6"/>
  <c r="N40" i="6"/>
  <c r="S39" i="6"/>
  <c r="Q39" i="6"/>
  <c r="P39" i="6"/>
  <c r="O39" i="6"/>
  <c r="N39" i="6"/>
  <c r="S38" i="6"/>
  <c r="Q38" i="6"/>
  <c r="P38" i="6"/>
  <c r="O38" i="6"/>
  <c r="N38" i="6"/>
  <c r="S37" i="6"/>
  <c r="Q37" i="6"/>
  <c r="P37" i="6"/>
  <c r="O37" i="6"/>
  <c r="N37" i="6"/>
  <c r="S36" i="6"/>
  <c r="Q36" i="6"/>
  <c r="P36" i="6"/>
  <c r="O36" i="6"/>
  <c r="N36" i="6"/>
  <c r="S35" i="6"/>
  <c r="Q35" i="6"/>
  <c r="P35" i="6"/>
  <c r="O35" i="6"/>
  <c r="N35" i="6"/>
  <c r="S34" i="6"/>
  <c r="Q34" i="6"/>
  <c r="P34" i="6"/>
  <c r="O34" i="6"/>
  <c r="N34" i="6"/>
  <c r="S33" i="6"/>
  <c r="Q33" i="6"/>
  <c r="P33" i="6"/>
  <c r="O33" i="6"/>
  <c r="N33" i="6"/>
  <c r="S32" i="6"/>
  <c r="Q32" i="6"/>
  <c r="P32" i="6"/>
  <c r="O32" i="6"/>
  <c r="N32" i="6"/>
  <c r="S31" i="6"/>
  <c r="Q31" i="6"/>
  <c r="P31" i="6"/>
  <c r="O31" i="6"/>
  <c r="N31" i="6"/>
  <c r="S30" i="6"/>
  <c r="Q30" i="6"/>
  <c r="P30" i="6"/>
  <c r="O30" i="6"/>
  <c r="N30" i="6"/>
  <c r="S29" i="6"/>
  <c r="S28" i="6"/>
  <c r="Q28" i="6"/>
  <c r="P28" i="6"/>
  <c r="O28" i="6"/>
  <c r="N28" i="6"/>
  <c r="S27" i="6"/>
  <c r="Q27" i="6"/>
  <c r="P27" i="6"/>
  <c r="O27" i="6"/>
  <c r="N27" i="6"/>
  <c r="S26" i="6"/>
  <c r="Q26" i="6"/>
  <c r="P26" i="6"/>
  <c r="O26" i="6"/>
  <c r="N26" i="6"/>
  <c r="S25" i="6"/>
  <c r="Q25" i="6"/>
  <c r="P25" i="6"/>
  <c r="O25" i="6"/>
  <c r="N25" i="6"/>
  <c r="S24" i="6"/>
  <c r="Q24" i="6"/>
  <c r="P24" i="6"/>
  <c r="O24" i="6"/>
  <c r="N24" i="6"/>
  <c r="S23" i="6"/>
  <c r="Q23" i="6"/>
  <c r="P23" i="6"/>
  <c r="O23" i="6"/>
  <c r="N23" i="6"/>
  <c r="S22" i="6"/>
  <c r="Q22" i="6"/>
  <c r="P22" i="6"/>
  <c r="O22" i="6"/>
  <c r="N22" i="6"/>
  <c r="S21" i="6"/>
  <c r="Q21" i="6"/>
  <c r="P21" i="6"/>
  <c r="O21" i="6"/>
  <c r="N21" i="6"/>
  <c r="S20" i="6"/>
  <c r="Q20" i="6"/>
  <c r="P20" i="6"/>
  <c r="O20" i="6"/>
  <c r="N20" i="6"/>
  <c r="S19" i="6"/>
  <c r="Q19" i="6"/>
  <c r="P19" i="6"/>
  <c r="O19" i="6"/>
  <c r="N19" i="6"/>
  <c r="S18" i="6"/>
  <c r="Q18" i="6"/>
  <c r="P18" i="6"/>
  <c r="O18" i="6"/>
  <c r="N18" i="6"/>
  <c r="S17" i="6"/>
  <c r="Q17" i="6"/>
  <c r="P17" i="6"/>
  <c r="O17" i="6"/>
  <c r="N17" i="6"/>
  <c r="S16" i="6"/>
  <c r="Q16" i="6"/>
  <c r="P16" i="6"/>
  <c r="O16" i="6"/>
  <c r="N16" i="6"/>
  <c r="S15" i="6"/>
  <c r="Q15" i="6"/>
  <c r="P15" i="6"/>
  <c r="O15" i="6"/>
  <c r="N15" i="6"/>
  <c r="S14" i="6"/>
  <c r="Q14" i="6"/>
  <c r="P14" i="6"/>
  <c r="O14" i="6"/>
  <c r="N14" i="6"/>
  <c r="S13" i="6"/>
  <c r="Q13" i="6"/>
  <c r="P13" i="6"/>
  <c r="O13" i="6"/>
  <c r="N13" i="6"/>
  <c r="S12" i="6"/>
  <c r="Q12" i="6"/>
  <c r="P12" i="6"/>
  <c r="O12" i="6"/>
  <c r="N12" i="6"/>
  <c r="S11" i="6"/>
  <c r="Q11" i="6"/>
  <c r="P11" i="6"/>
  <c r="O11" i="6"/>
  <c r="N11" i="6"/>
  <c r="S10" i="6"/>
  <c r="Q10" i="6"/>
  <c r="P10" i="6"/>
  <c r="O10" i="6"/>
  <c r="N10" i="6"/>
  <c r="S9" i="6"/>
  <c r="Q9" i="6"/>
  <c r="P9" i="6"/>
  <c r="O9" i="6"/>
  <c r="N9" i="6"/>
  <c r="S8" i="6"/>
  <c r="Q8" i="6"/>
  <c r="P8" i="6"/>
  <c r="O8" i="6"/>
  <c r="N8" i="6"/>
  <c r="S7" i="6"/>
  <c r="Q7" i="6"/>
  <c r="P7" i="6"/>
  <c r="O7" i="6"/>
  <c r="N7" i="6"/>
  <c r="S6" i="6"/>
  <c r="S5" i="6"/>
  <c r="Q5" i="6"/>
  <c r="P5" i="6"/>
  <c r="O5" i="6"/>
  <c r="N5" i="6"/>
  <c r="S4" i="6"/>
  <c r="Q4" i="6"/>
  <c r="P4" i="6"/>
  <c r="O4" i="6"/>
  <c r="N4" i="6"/>
  <c r="M43" i="6"/>
  <c r="K43" i="6"/>
  <c r="J43" i="6"/>
  <c r="I43" i="6"/>
  <c r="H43" i="6"/>
  <c r="M42" i="6"/>
  <c r="K42" i="6"/>
  <c r="J42" i="6"/>
  <c r="I42" i="6"/>
  <c r="H42" i="6"/>
  <c r="M41" i="6"/>
  <c r="K41" i="6"/>
  <c r="J41" i="6"/>
  <c r="I41" i="6"/>
  <c r="H41" i="6"/>
  <c r="M40" i="6"/>
  <c r="K40" i="6"/>
  <c r="J40" i="6"/>
  <c r="I40" i="6"/>
  <c r="H40" i="6"/>
  <c r="M39" i="6"/>
  <c r="K39" i="6"/>
  <c r="J39" i="6"/>
  <c r="I39" i="6"/>
  <c r="H39" i="6"/>
  <c r="M38" i="6"/>
  <c r="K38" i="6"/>
  <c r="J38" i="6"/>
  <c r="I38" i="6"/>
  <c r="H38" i="6"/>
  <c r="M37" i="6"/>
  <c r="K37" i="6"/>
  <c r="J37" i="6"/>
  <c r="I37" i="6"/>
  <c r="H37" i="6"/>
  <c r="M36" i="6"/>
  <c r="K36" i="6"/>
  <c r="J36" i="6"/>
  <c r="I36" i="6"/>
  <c r="H36" i="6"/>
  <c r="M35" i="6"/>
  <c r="K35" i="6"/>
  <c r="J35" i="6"/>
  <c r="I35" i="6"/>
  <c r="H35" i="6"/>
  <c r="M34" i="6"/>
  <c r="K34" i="6"/>
  <c r="J34" i="6"/>
  <c r="I34" i="6"/>
  <c r="H34" i="6"/>
  <c r="M33" i="6"/>
  <c r="K33" i="6"/>
  <c r="J33" i="6"/>
  <c r="I33" i="6"/>
  <c r="H33" i="6"/>
  <c r="M32" i="6"/>
  <c r="K32" i="6"/>
  <c r="J32" i="6"/>
  <c r="I32" i="6"/>
  <c r="H32" i="6"/>
  <c r="M31" i="6"/>
  <c r="K31" i="6"/>
  <c r="J31" i="6"/>
  <c r="I31" i="6"/>
  <c r="H31" i="6"/>
  <c r="M30" i="6"/>
  <c r="K30" i="6"/>
  <c r="J30" i="6"/>
  <c r="I30" i="6"/>
  <c r="H30" i="6"/>
  <c r="M29" i="6"/>
  <c r="M28" i="6"/>
  <c r="K28" i="6"/>
  <c r="J28" i="6"/>
  <c r="I28" i="6"/>
  <c r="H28" i="6"/>
  <c r="M27" i="6"/>
  <c r="K27" i="6"/>
  <c r="J27" i="6"/>
  <c r="I27" i="6"/>
  <c r="H27" i="6"/>
  <c r="M26" i="6"/>
  <c r="K26" i="6"/>
  <c r="J26" i="6"/>
  <c r="I26" i="6"/>
  <c r="H26" i="6"/>
  <c r="M25" i="6"/>
  <c r="K25" i="6"/>
  <c r="J25" i="6"/>
  <c r="I25" i="6"/>
  <c r="H25" i="6"/>
  <c r="M24" i="6"/>
  <c r="K24" i="6"/>
  <c r="J24" i="6"/>
  <c r="I24" i="6"/>
  <c r="H24" i="6"/>
  <c r="M23" i="6"/>
  <c r="K23" i="6"/>
  <c r="J23" i="6"/>
  <c r="I23" i="6"/>
  <c r="H23" i="6"/>
  <c r="M22" i="6"/>
  <c r="K22" i="6"/>
  <c r="J22" i="6"/>
  <c r="I22" i="6"/>
  <c r="H22" i="6"/>
  <c r="M21" i="6"/>
  <c r="K21" i="6"/>
  <c r="J21" i="6"/>
  <c r="I21" i="6"/>
  <c r="H21" i="6"/>
  <c r="M20" i="6"/>
  <c r="K20" i="6"/>
  <c r="J20" i="6"/>
  <c r="I20" i="6"/>
  <c r="H20" i="6"/>
  <c r="M19" i="6"/>
  <c r="K19" i="6"/>
  <c r="J19" i="6"/>
  <c r="I19" i="6"/>
  <c r="H19" i="6"/>
  <c r="M18" i="6"/>
  <c r="K18" i="6"/>
  <c r="J18" i="6"/>
  <c r="I18" i="6"/>
  <c r="H18" i="6"/>
  <c r="M17" i="6"/>
  <c r="K17" i="6"/>
  <c r="J17" i="6"/>
  <c r="I17" i="6"/>
  <c r="H17" i="6"/>
  <c r="M16" i="6"/>
  <c r="K16" i="6"/>
  <c r="J16" i="6"/>
  <c r="I16" i="6"/>
  <c r="H16" i="6"/>
  <c r="M15" i="6"/>
  <c r="K15" i="6"/>
  <c r="J15" i="6"/>
  <c r="I15" i="6"/>
  <c r="H15" i="6"/>
  <c r="M14" i="6"/>
  <c r="K14" i="6"/>
  <c r="J14" i="6"/>
  <c r="I14" i="6"/>
  <c r="H14" i="6"/>
  <c r="M13" i="6"/>
  <c r="K13" i="6"/>
  <c r="J13" i="6"/>
  <c r="I13" i="6"/>
  <c r="H13" i="6"/>
  <c r="M12" i="6"/>
  <c r="K12" i="6"/>
  <c r="J12" i="6"/>
  <c r="I12" i="6"/>
  <c r="H12" i="6"/>
  <c r="M11" i="6"/>
  <c r="K11" i="6"/>
  <c r="J11" i="6"/>
  <c r="I11" i="6"/>
  <c r="H11" i="6"/>
  <c r="M10" i="6"/>
  <c r="K10" i="6"/>
  <c r="J10" i="6"/>
  <c r="I10" i="6"/>
  <c r="H10" i="6"/>
  <c r="M9" i="6"/>
  <c r="K9" i="6"/>
  <c r="J9" i="6"/>
  <c r="I9" i="6"/>
  <c r="H9" i="6"/>
  <c r="M8" i="6"/>
  <c r="K8" i="6"/>
  <c r="J8" i="6"/>
  <c r="I8" i="6"/>
  <c r="H8" i="6"/>
  <c r="M7" i="6"/>
  <c r="K7" i="6"/>
  <c r="J7" i="6"/>
  <c r="I7" i="6"/>
  <c r="H7" i="6"/>
  <c r="M6" i="6"/>
  <c r="M5" i="6"/>
  <c r="K5" i="6"/>
  <c r="J5" i="6"/>
  <c r="I5" i="6"/>
  <c r="H5" i="6"/>
  <c r="M4" i="6"/>
  <c r="K4" i="6"/>
  <c r="J4" i="6"/>
  <c r="I4" i="6"/>
  <c r="H4" i="6"/>
  <c r="G43" i="6"/>
  <c r="E43" i="6"/>
  <c r="D43" i="6"/>
  <c r="C43" i="6"/>
  <c r="B43" i="6"/>
  <c r="G42" i="6"/>
  <c r="E42" i="6"/>
  <c r="D42" i="6"/>
  <c r="C42" i="6"/>
  <c r="B42" i="6"/>
  <c r="G41" i="6"/>
  <c r="E41" i="6"/>
  <c r="D41" i="6"/>
  <c r="C41" i="6"/>
  <c r="B41" i="6"/>
  <c r="G40" i="6"/>
  <c r="E40" i="6"/>
  <c r="D40" i="6"/>
  <c r="C40" i="6"/>
  <c r="B40" i="6"/>
  <c r="G39" i="6"/>
  <c r="E39" i="6"/>
  <c r="D39" i="6"/>
  <c r="C39" i="6"/>
  <c r="B39" i="6"/>
  <c r="G38" i="6"/>
  <c r="E38" i="6"/>
  <c r="D38" i="6"/>
  <c r="C38" i="6"/>
  <c r="B38" i="6"/>
  <c r="G37" i="6"/>
  <c r="E37" i="6"/>
  <c r="D37" i="6"/>
  <c r="C37" i="6"/>
  <c r="B37" i="6"/>
  <c r="G36" i="6"/>
  <c r="E36" i="6"/>
  <c r="D36" i="6"/>
  <c r="C36" i="6"/>
  <c r="B36" i="6"/>
  <c r="G35" i="6"/>
  <c r="E35" i="6"/>
  <c r="D35" i="6"/>
  <c r="C35" i="6"/>
  <c r="B35" i="6"/>
  <c r="G34" i="6"/>
  <c r="E34" i="6"/>
  <c r="D34" i="6"/>
  <c r="C34" i="6"/>
  <c r="B34" i="6"/>
  <c r="G33" i="6"/>
  <c r="E33" i="6"/>
  <c r="D33" i="6"/>
  <c r="C33" i="6"/>
  <c r="B33" i="6"/>
  <c r="G32" i="6"/>
  <c r="E32" i="6"/>
  <c r="D32" i="6"/>
  <c r="C32" i="6"/>
  <c r="B32" i="6"/>
  <c r="G31" i="6"/>
  <c r="E31" i="6"/>
  <c r="D31" i="6"/>
  <c r="C31" i="6"/>
  <c r="B31" i="6"/>
  <c r="G30" i="6"/>
  <c r="E30" i="6"/>
  <c r="D30" i="6"/>
  <c r="C30" i="6"/>
  <c r="B30" i="6"/>
  <c r="G29" i="6"/>
  <c r="G28" i="6"/>
  <c r="E28" i="6"/>
  <c r="D28" i="6"/>
  <c r="C28" i="6"/>
  <c r="B28" i="6"/>
  <c r="G27" i="6"/>
  <c r="E27" i="6"/>
  <c r="D27" i="6"/>
  <c r="C27" i="6"/>
  <c r="B27" i="6"/>
  <c r="G26" i="6"/>
  <c r="E26" i="6"/>
  <c r="D26" i="6"/>
  <c r="C26" i="6"/>
  <c r="B26" i="6"/>
  <c r="G25" i="6"/>
  <c r="E25" i="6"/>
  <c r="D25" i="6"/>
  <c r="C25" i="6"/>
  <c r="B25" i="6"/>
  <c r="G24" i="6"/>
  <c r="E24" i="6"/>
  <c r="D24" i="6"/>
  <c r="C24" i="6"/>
  <c r="B24" i="6"/>
  <c r="G23" i="6"/>
  <c r="E23" i="6"/>
  <c r="D23" i="6"/>
  <c r="C23" i="6"/>
  <c r="B23" i="6"/>
  <c r="G22" i="6"/>
  <c r="E22" i="6"/>
  <c r="D22" i="6"/>
  <c r="C22" i="6"/>
  <c r="B22" i="6"/>
  <c r="G21" i="6"/>
  <c r="E21" i="6"/>
  <c r="D21" i="6"/>
  <c r="C21" i="6"/>
  <c r="B21" i="6"/>
  <c r="G20" i="6"/>
  <c r="E20" i="6"/>
  <c r="D20" i="6"/>
  <c r="C20" i="6"/>
  <c r="B20" i="6"/>
  <c r="G19" i="6"/>
  <c r="E19" i="6"/>
  <c r="D19" i="6"/>
  <c r="C19" i="6"/>
  <c r="B19" i="6"/>
  <c r="G18" i="6"/>
  <c r="E18" i="6"/>
  <c r="D18" i="6"/>
  <c r="C18" i="6"/>
  <c r="B18" i="6"/>
  <c r="G17" i="6"/>
  <c r="E17" i="6"/>
  <c r="D17" i="6"/>
  <c r="C17" i="6"/>
  <c r="B17" i="6"/>
  <c r="G16" i="6"/>
  <c r="E16" i="6"/>
  <c r="D16" i="6"/>
  <c r="C16" i="6"/>
  <c r="B16" i="6"/>
  <c r="G15" i="6"/>
  <c r="E15" i="6"/>
  <c r="D15" i="6"/>
  <c r="C15" i="6"/>
  <c r="B15" i="6"/>
  <c r="G14" i="6"/>
  <c r="E14" i="6"/>
  <c r="D14" i="6"/>
  <c r="C14" i="6"/>
  <c r="B14" i="6"/>
  <c r="G13" i="6"/>
  <c r="E13" i="6"/>
  <c r="D13" i="6"/>
  <c r="C13" i="6"/>
  <c r="B13" i="6"/>
  <c r="G12" i="6"/>
  <c r="E12" i="6"/>
  <c r="D12" i="6"/>
  <c r="C12" i="6"/>
  <c r="B12" i="6"/>
  <c r="G11" i="6"/>
  <c r="E11" i="6"/>
  <c r="D11" i="6"/>
  <c r="C11" i="6"/>
  <c r="B11" i="6"/>
  <c r="G10" i="6"/>
  <c r="E10" i="6"/>
  <c r="D10" i="6"/>
  <c r="C10" i="6"/>
  <c r="B10" i="6"/>
  <c r="G9" i="6"/>
  <c r="E9" i="6"/>
  <c r="D9" i="6"/>
  <c r="C9" i="6"/>
  <c r="B9" i="6"/>
  <c r="G8" i="6"/>
  <c r="E8" i="6"/>
  <c r="D8" i="6"/>
  <c r="C8" i="6"/>
  <c r="B8" i="6"/>
  <c r="G7" i="6"/>
  <c r="E7" i="6"/>
  <c r="D7" i="6"/>
  <c r="C7" i="6"/>
  <c r="B7" i="6"/>
  <c r="G6" i="6"/>
  <c r="G5" i="6"/>
  <c r="E5" i="6"/>
  <c r="D5" i="6"/>
  <c r="C5" i="6"/>
  <c r="B5" i="6"/>
  <c r="G4" i="6"/>
  <c r="E4" i="6"/>
  <c r="D4" i="6"/>
  <c r="C4" i="6"/>
  <c r="B4" i="6"/>
  <c r="S43" i="11"/>
  <c r="R43" i="11"/>
  <c r="Q43" i="11"/>
  <c r="P43" i="11"/>
  <c r="O43" i="11"/>
  <c r="N43" i="11"/>
  <c r="S42" i="11"/>
  <c r="R42" i="11"/>
  <c r="Q42" i="11"/>
  <c r="P42" i="11"/>
  <c r="O42" i="11"/>
  <c r="N42" i="11"/>
  <c r="S41" i="11"/>
  <c r="R41" i="11"/>
  <c r="Q41" i="11"/>
  <c r="P41" i="11"/>
  <c r="O41" i="11"/>
  <c r="N41" i="11"/>
  <c r="S40" i="11"/>
  <c r="R40" i="11"/>
  <c r="Q40" i="11"/>
  <c r="P40" i="11"/>
  <c r="O40" i="11"/>
  <c r="N40" i="11"/>
  <c r="S39" i="11"/>
  <c r="R39" i="11"/>
  <c r="Q39" i="11"/>
  <c r="P39" i="11"/>
  <c r="O39" i="11"/>
  <c r="N39" i="11"/>
  <c r="S38" i="11"/>
  <c r="R38" i="11"/>
  <c r="Q38" i="11"/>
  <c r="P38" i="11"/>
  <c r="O38" i="11"/>
  <c r="N38" i="11"/>
  <c r="S37" i="11"/>
  <c r="R37" i="11"/>
  <c r="Q37" i="11"/>
  <c r="P37" i="11"/>
  <c r="O37" i="11"/>
  <c r="N37" i="11"/>
  <c r="S36" i="11"/>
  <c r="R36" i="11"/>
  <c r="Q36" i="11"/>
  <c r="P36" i="11"/>
  <c r="O36" i="11"/>
  <c r="N36" i="11"/>
  <c r="S35" i="11"/>
  <c r="R35" i="11"/>
  <c r="Q35" i="11"/>
  <c r="P35" i="11"/>
  <c r="O35" i="11"/>
  <c r="N35" i="11"/>
  <c r="S34" i="11"/>
  <c r="R34" i="11"/>
  <c r="Q34" i="11"/>
  <c r="P34" i="11"/>
  <c r="O34" i="11"/>
  <c r="N34" i="11"/>
  <c r="S33" i="11"/>
  <c r="R33" i="11"/>
  <c r="Q33" i="11"/>
  <c r="P33" i="11"/>
  <c r="O33" i="11"/>
  <c r="N33" i="11"/>
  <c r="S32" i="11"/>
  <c r="R32" i="11"/>
  <c r="Q32" i="11"/>
  <c r="P32" i="11"/>
  <c r="O32" i="11"/>
  <c r="N32" i="11"/>
  <c r="S31" i="11"/>
  <c r="R31" i="11"/>
  <c r="Q31" i="11"/>
  <c r="P31" i="11"/>
  <c r="O31" i="11"/>
  <c r="N31" i="11"/>
  <c r="S30" i="11"/>
  <c r="R30" i="11"/>
  <c r="Q30" i="11"/>
  <c r="P30" i="11"/>
  <c r="O30" i="11"/>
  <c r="N30" i="11"/>
  <c r="S29" i="11"/>
  <c r="Q29" i="11"/>
  <c r="P29" i="11"/>
  <c r="O29" i="11"/>
  <c r="N29" i="11"/>
  <c r="S28" i="11"/>
  <c r="R28" i="11"/>
  <c r="Q28" i="11"/>
  <c r="P28" i="11"/>
  <c r="O28" i="11"/>
  <c r="N28" i="11"/>
  <c r="S27" i="11"/>
  <c r="R27" i="11"/>
  <c r="Q27" i="11"/>
  <c r="P27" i="11"/>
  <c r="O27" i="11"/>
  <c r="N27" i="11"/>
  <c r="S26" i="11"/>
  <c r="R26" i="11"/>
  <c r="Q26" i="11"/>
  <c r="P26" i="11"/>
  <c r="O26" i="11"/>
  <c r="N26" i="11"/>
  <c r="S25" i="11"/>
  <c r="R25" i="11"/>
  <c r="Q25" i="11"/>
  <c r="P25" i="11"/>
  <c r="O25" i="11"/>
  <c r="N25" i="11"/>
  <c r="S24" i="11"/>
  <c r="R24" i="11"/>
  <c r="Q24" i="11"/>
  <c r="P24" i="11"/>
  <c r="O24" i="11"/>
  <c r="N24" i="11"/>
  <c r="S23" i="11"/>
  <c r="R23" i="11"/>
  <c r="Q23" i="11"/>
  <c r="P23" i="11"/>
  <c r="O23" i="11"/>
  <c r="N23" i="11"/>
  <c r="S22" i="11"/>
  <c r="R22" i="11"/>
  <c r="Q22" i="11"/>
  <c r="P22" i="11"/>
  <c r="O22" i="11"/>
  <c r="N22" i="11"/>
  <c r="S21" i="11"/>
  <c r="R21" i="11"/>
  <c r="Q21" i="11"/>
  <c r="P21" i="11"/>
  <c r="O21" i="11"/>
  <c r="N21" i="11"/>
  <c r="S20" i="11"/>
  <c r="R20" i="11"/>
  <c r="Q20" i="11"/>
  <c r="P20" i="11"/>
  <c r="O20" i="11"/>
  <c r="N20" i="11"/>
  <c r="S19" i="11"/>
  <c r="R19" i="11"/>
  <c r="Q19" i="11"/>
  <c r="P19" i="11"/>
  <c r="O19" i="11"/>
  <c r="N19" i="11"/>
  <c r="S18" i="11"/>
  <c r="R18" i="11"/>
  <c r="Q18" i="11"/>
  <c r="P18" i="11"/>
  <c r="O18" i="11"/>
  <c r="N18" i="11"/>
  <c r="S17" i="11"/>
  <c r="R17" i="11"/>
  <c r="Q17" i="11"/>
  <c r="P17" i="11"/>
  <c r="O17" i="11"/>
  <c r="N17" i="11"/>
  <c r="S16" i="11"/>
  <c r="R16" i="11"/>
  <c r="Q16" i="11"/>
  <c r="P16" i="11"/>
  <c r="O16" i="11"/>
  <c r="N16" i="11"/>
  <c r="S15" i="11"/>
  <c r="R15" i="11"/>
  <c r="Q15" i="11"/>
  <c r="P15" i="11"/>
  <c r="O15" i="11"/>
  <c r="N15" i="11"/>
  <c r="S14" i="11"/>
  <c r="R14" i="11"/>
  <c r="Q14" i="11"/>
  <c r="P14" i="11"/>
  <c r="O14" i="11"/>
  <c r="N14" i="11"/>
  <c r="S13" i="11"/>
  <c r="R13" i="11"/>
  <c r="Q13" i="11"/>
  <c r="P13" i="11"/>
  <c r="O13" i="11"/>
  <c r="N13" i="11"/>
  <c r="S12" i="11"/>
  <c r="R12" i="11"/>
  <c r="Q12" i="11"/>
  <c r="P12" i="11"/>
  <c r="O12" i="11"/>
  <c r="N12" i="11"/>
  <c r="S11" i="11"/>
  <c r="R11" i="11"/>
  <c r="Q11" i="11"/>
  <c r="P11" i="11"/>
  <c r="O11" i="11"/>
  <c r="N11" i="11"/>
  <c r="S10" i="11"/>
  <c r="R10" i="11"/>
  <c r="Q10" i="11"/>
  <c r="P10" i="11"/>
  <c r="O10" i="11"/>
  <c r="N10" i="11"/>
  <c r="S9" i="11"/>
  <c r="R9" i="11"/>
  <c r="Q9" i="11"/>
  <c r="P9" i="11"/>
  <c r="O9" i="11"/>
  <c r="N9" i="11"/>
  <c r="S8" i="11"/>
  <c r="R8" i="11"/>
  <c r="Q8" i="11"/>
  <c r="P8" i="11"/>
  <c r="O8" i="11"/>
  <c r="N8" i="11"/>
  <c r="S7" i="11"/>
  <c r="R7" i="11"/>
  <c r="Q7" i="11"/>
  <c r="P7" i="11"/>
  <c r="O7" i="11"/>
  <c r="N7" i="11"/>
  <c r="S6" i="11"/>
  <c r="Q6" i="11"/>
  <c r="P6" i="11"/>
  <c r="O6" i="11"/>
  <c r="N6" i="11"/>
  <c r="S5" i="11"/>
  <c r="R5" i="11"/>
  <c r="Q5" i="11"/>
  <c r="P5" i="11"/>
  <c r="O5" i="11"/>
  <c r="N5" i="11"/>
  <c r="S4" i="11"/>
  <c r="R4" i="11"/>
  <c r="Q4" i="11"/>
  <c r="P4" i="11"/>
  <c r="O4" i="11"/>
  <c r="N4" i="11"/>
  <c r="S43" i="10"/>
  <c r="R43" i="10"/>
  <c r="Q43" i="10"/>
  <c r="P43" i="10"/>
  <c r="O43" i="10"/>
  <c r="N43" i="10"/>
  <c r="S42" i="10"/>
  <c r="R42" i="10"/>
  <c r="Q42" i="10"/>
  <c r="P42" i="10"/>
  <c r="O42" i="10"/>
  <c r="N42" i="10"/>
  <c r="S41" i="10"/>
  <c r="R41" i="10"/>
  <c r="Q41" i="10"/>
  <c r="P41" i="10"/>
  <c r="O41" i="10"/>
  <c r="N41" i="10"/>
  <c r="S40" i="10"/>
  <c r="R40" i="10"/>
  <c r="Q40" i="10"/>
  <c r="P40" i="10"/>
  <c r="O40" i="10"/>
  <c r="N40" i="10"/>
  <c r="S39" i="10"/>
  <c r="R39" i="10"/>
  <c r="Q39" i="10"/>
  <c r="P39" i="10"/>
  <c r="O39" i="10"/>
  <c r="N39" i="10"/>
  <c r="S38" i="10"/>
  <c r="R38" i="10"/>
  <c r="Q38" i="10"/>
  <c r="P38" i="10"/>
  <c r="O38" i="10"/>
  <c r="N38" i="10"/>
  <c r="S37" i="10"/>
  <c r="R37" i="10"/>
  <c r="Q37" i="10"/>
  <c r="P37" i="10"/>
  <c r="O37" i="10"/>
  <c r="N37" i="10"/>
  <c r="S36" i="10"/>
  <c r="R36" i="10"/>
  <c r="Q36" i="10"/>
  <c r="P36" i="10"/>
  <c r="O36" i="10"/>
  <c r="N36" i="10"/>
  <c r="S35" i="10"/>
  <c r="R35" i="10"/>
  <c r="Q35" i="10"/>
  <c r="P35" i="10"/>
  <c r="O35" i="10"/>
  <c r="N35" i="10"/>
  <c r="S34" i="10"/>
  <c r="R34" i="10"/>
  <c r="Q34" i="10"/>
  <c r="P34" i="10"/>
  <c r="O34" i="10"/>
  <c r="N34" i="10"/>
  <c r="S33" i="10"/>
  <c r="R33" i="10"/>
  <c r="Q33" i="10"/>
  <c r="P33" i="10"/>
  <c r="O33" i="10"/>
  <c r="N33" i="10"/>
  <c r="S32" i="10"/>
  <c r="R32" i="10"/>
  <c r="Q32" i="10"/>
  <c r="P32" i="10"/>
  <c r="O32" i="10"/>
  <c r="N32" i="10"/>
  <c r="S31" i="10"/>
  <c r="R31" i="10"/>
  <c r="Q31" i="10"/>
  <c r="P31" i="10"/>
  <c r="O31" i="10"/>
  <c r="N31" i="10"/>
  <c r="S30" i="10"/>
  <c r="R30" i="10"/>
  <c r="Q30" i="10"/>
  <c r="P30" i="10"/>
  <c r="O30" i="10"/>
  <c r="N30" i="10"/>
  <c r="S29" i="10"/>
  <c r="S28" i="10"/>
  <c r="R28" i="10"/>
  <c r="Q28" i="10"/>
  <c r="P28" i="10"/>
  <c r="O28" i="10"/>
  <c r="N28" i="10"/>
  <c r="S27" i="10"/>
  <c r="R27" i="10"/>
  <c r="Q27" i="10"/>
  <c r="P27" i="10"/>
  <c r="O27" i="10"/>
  <c r="N27" i="10"/>
  <c r="S26" i="10"/>
  <c r="R26" i="10"/>
  <c r="Q26" i="10"/>
  <c r="P26" i="10"/>
  <c r="O26" i="10"/>
  <c r="N26" i="10"/>
  <c r="S25" i="10"/>
  <c r="R25" i="10"/>
  <c r="Q25" i="10"/>
  <c r="P25" i="10"/>
  <c r="O25" i="10"/>
  <c r="N25" i="10"/>
  <c r="S24" i="10"/>
  <c r="R24" i="10"/>
  <c r="Q24" i="10"/>
  <c r="P24" i="10"/>
  <c r="O24" i="10"/>
  <c r="N24" i="10"/>
  <c r="S23" i="10"/>
  <c r="R23" i="10"/>
  <c r="Q23" i="10"/>
  <c r="P23" i="10"/>
  <c r="O23" i="10"/>
  <c r="N23" i="10"/>
  <c r="S22" i="10"/>
  <c r="R22" i="10"/>
  <c r="Q22" i="10"/>
  <c r="P22" i="10"/>
  <c r="O22" i="10"/>
  <c r="N22" i="10"/>
  <c r="S21" i="10"/>
  <c r="R21" i="10"/>
  <c r="Q21" i="10"/>
  <c r="P21" i="10"/>
  <c r="O21" i="10"/>
  <c r="N21" i="10"/>
  <c r="S20" i="10"/>
  <c r="R20" i="10"/>
  <c r="Q20" i="10"/>
  <c r="P20" i="10"/>
  <c r="O20" i="10"/>
  <c r="N20" i="10"/>
  <c r="S19" i="10"/>
  <c r="R19" i="10"/>
  <c r="Q19" i="10"/>
  <c r="P19" i="10"/>
  <c r="O19" i="10"/>
  <c r="N19" i="10"/>
  <c r="S18" i="10"/>
  <c r="R18" i="10"/>
  <c r="Q18" i="10"/>
  <c r="P18" i="10"/>
  <c r="O18" i="10"/>
  <c r="N18" i="10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S5" i="10"/>
  <c r="R5" i="10"/>
  <c r="Q5" i="10"/>
  <c r="P5" i="10"/>
  <c r="O5" i="10"/>
  <c r="N5" i="10"/>
  <c r="S4" i="10"/>
  <c r="R4" i="10"/>
  <c r="Q4" i="10"/>
  <c r="P4" i="10"/>
  <c r="O4" i="10"/>
  <c r="N4" i="10"/>
  <c r="M43" i="11"/>
  <c r="L43" i="11"/>
  <c r="K43" i="11"/>
  <c r="J43" i="11"/>
  <c r="I43" i="11"/>
  <c r="H43" i="11"/>
  <c r="M42" i="11"/>
  <c r="L42" i="11"/>
  <c r="K42" i="11"/>
  <c r="J42" i="11"/>
  <c r="I42" i="11"/>
  <c r="H42" i="11"/>
  <c r="M41" i="11"/>
  <c r="L41" i="11"/>
  <c r="K41" i="11"/>
  <c r="J41" i="11"/>
  <c r="I41" i="11"/>
  <c r="H41" i="11"/>
  <c r="M40" i="11"/>
  <c r="L40" i="11"/>
  <c r="K40" i="11"/>
  <c r="J40" i="11"/>
  <c r="I40" i="11"/>
  <c r="H40" i="11"/>
  <c r="M39" i="11"/>
  <c r="L39" i="11"/>
  <c r="K39" i="11"/>
  <c r="J39" i="11"/>
  <c r="I39" i="11"/>
  <c r="H39" i="11"/>
  <c r="M38" i="11"/>
  <c r="L38" i="11"/>
  <c r="K38" i="11"/>
  <c r="J38" i="11"/>
  <c r="I38" i="11"/>
  <c r="H38" i="11"/>
  <c r="M37" i="11"/>
  <c r="L37" i="11"/>
  <c r="K37" i="11"/>
  <c r="J37" i="11"/>
  <c r="I37" i="11"/>
  <c r="H37" i="11"/>
  <c r="M36" i="11"/>
  <c r="L36" i="11"/>
  <c r="K36" i="11"/>
  <c r="J36" i="11"/>
  <c r="I36" i="11"/>
  <c r="H36" i="11"/>
  <c r="M35" i="11"/>
  <c r="L35" i="11"/>
  <c r="K35" i="11"/>
  <c r="J35" i="11"/>
  <c r="I35" i="11"/>
  <c r="H35" i="11"/>
  <c r="M34" i="11"/>
  <c r="L34" i="11"/>
  <c r="K34" i="11"/>
  <c r="J34" i="11"/>
  <c r="I34" i="11"/>
  <c r="H34" i="11"/>
  <c r="M33" i="11"/>
  <c r="L33" i="11"/>
  <c r="K33" i="11"/>
  <c r="J33" i="11"/>
  <c r="I33" i="11"/>
  <c r="H33" i="11"/>
  <c r="M32" i="11"/>
  <c r="L32" i="11"/>
  <c r="K32" i="11"/>
  <c r="J32" i="11"/>
  <c r="I32" i="11"/>
  <c r="H32" i="11"/>
  <c r="M31" i="11"/>
  <c r="L31" i="11"/>
  <c r="K31" i="11"/>
  <c r="J31" i="11"/>
  <c r="I31" i="11"/>
  <c r="H31" i="11"/>
  <c r="M30" i="11"/>
  <c r="L30" i="11"/>
  <c r="K30" i="11"/>
  <c r="J30" i="11"/>
  <c r="I30" i="11"/>
  <c r="H30" i="11"/>
  <c r="M29" i="11"/>
  <c r="K29" i="11"/>
  <c r="J29" i="11"/>
  <c r="I29" i="11"/>
  <c r="H29" i="11"/>
  <c r="M28" i="11"/>
  <c r="L28" i="11"/>
  <c r="K28" i="11"/>
  <c r="J28" i="11"/>
  <c r="I28" i="11"/>
  <c r="H28" i="11"/>
  <c r="M27" i="11"/>
  <c r="L27" i="11"/>
  <c r="K27" i="11"/>
  <c r="J27" i="11"/>
  <c r="I27" i="11"/>
  <c r="H27" i="11"/>
  <c r="M26" i="11"/>
  <c r="L26" i="11"/>
  <c r="K26" i="11"/>
  <c r="J26" i="11"/>
  <c r="I26" i="11"/>
  <c r="H26" i="11"/>
  <c r="M25" i="11"/>
  <c r="L25" i="11"/>
  <c r="K25" i="11"/>
  <c r="J25" i="11"/>
  <c r="I25" i="11"/>
  <c r="H25" i="11"/>
  <c r="M24" i="11"/>
  <c r="L24" i="11"/>
  <c r="K24" i="11"/>
  <c r="J24" i="11"/>
  <c r="I24" i="11"/>
  <c r="H24" i="11"/>
  <c r="M23" i="11"/>
  <c r="L23" i="11"/>
  <c r="K23" i="11"/>
  <c r="J23" i="11"/>
  <c r="I23" i="11"/>
  <c r="H23" i="11"/>
  <c r="M22" i="11"/>
  <c r="L22" i="11"/>
  <c r="K22" i="11"/>
  <c r="J22" i="11"/>
  <c r="I22" i="11"/>
  <c r="H22" i="11"/>
  <c r="M21" i="11"/>
  <c r="L21" i="11"/>
  <c r="K21" i="11"/>
  <c r="J21" i="11"/>
  <c r="I21" i="11"/>
  <c r="H21" i="11"/>
  <c r="M20" i="11"/>
  <c r="L20" i="11"/>
  <c r="K20" i="11"/>
  <c r="J20" i="11"/>
  <c r="I20" i="11"/>
  <c r="H20" i="11"/>
  <c r="M19" i="11"/>
  <c r="L19" i="11"/>
  <c r="K19" i="11"/>
  <c r="J19" i="11"/>
  <c r="I19" i="11"/>
  <c r="H19" i="11"/>
  <c r="M18" i="11"/>
  <c r="L18" i="11"/>
  <c r="K18" i="11"/>
  <c r="J18" i="11"/>
  <c r="I18" i="11"/>
  <c r="H18" i="11"/>
  <c r="M17" i="11"/>
  <c r="L17" i="11"/>
  <c r="K17" i="11"/>
  <c r="J17" i="11"/>
  <c r="I17" i="11"/>
  <c r="H17" i="11"/>
  <c r="M16" i="11"/>
  <c r="L16" i="11"/>
  <c r="K16" i="11"/>
  <c r="J16" i="11"/>
  <c r="I16" i="11"/>
  <c r="H16" i="11"/>
  <c r="M15" i="11"/>
  <c r="L15" i="11"/>
  <c r="K15" i="11"/>
  <c r="J15" i="11"/>
  <c r="I15" i="11"/>
  <c r="H15" i="11"/>
  <c r="M14" i="11"/>
  <c r="L14" i="11"/>
  <c r="K14" i="11"/>
  <c r="J14" i="11"/>
  <c r="I14" i="11"/>
  <c r="H14" i="11"/>
  <c r="M13" i="11"/>
  <c r="L13" i="11"/>
  <c r="K13" i="11"/>
  <c r="J13" i="11"/>
  <c r="I13" i="11"/>
  <c r="H13" i="11"/>
  <c r="M12" i="11"/>
  <c r="L12" i="11"/>
  <c r="K12" i="11"/>
  <c r="J12" i="11"/>
  <c r="I12" i="11"/>
  <c r="H12" i="11"/>
  <c r="M11" i="11"/>
  <c r="L11" i="11"/>
  <c r="K11" i="11"/>
  <c r="J11" i="11"/>
  <c r="I11" i="11"/>
  <c r="H11" i="11"/>
  <c r="M10" i="11"/>
  <c r="L10" i="11"/>
  <c r="K10" i="11"/>
  <c r="J10" i="11"/>
  <c r="I10" i="11"/>
  <c r="H10" i="11"/>
  <c r="M9" i="11"/>
  <c r="L9" i="11"/>
  <c r="K9" i="11"/>
  <c r="J9" i="11"/>
  <c r="I9" i="11"/>
  <c r="H9" i="11"/>
  <c r="M8" i="11"/>
  <c r="L8" i="11"/>
  <c r="K8" i="11"/>
  <c r="J8" i="11"/>
  <c r="I8" i="11"/>
  <c r="H8" i="11"/>
  <c r="M7" i="11"/>
  <c r="L7" i="11"/>
  <c r="K7" i="11"/>
  <c r="J7" i="11"/>
  <c r="I7" i="11"/>
  <c r="H7" i="11"/>
  <c r="M6" i="11"/>
  <c r="K6" i="11"/>
  <c r="J6" i="11"/>
  <c r="I6" i="11"/>
  <c r="H6" i="11"/>
  <c r="M5" i="11"/>
  <c r="L5" i="11"/>
  <c r="K5" i="11"/>
  <c r="J5" i="11"/>
  <c r="I5" i="11"/>
  <c r="H5" i="11"/>
  <c r="M4" i="11"/>
  <c r="L4" i="11"/>
  <c r="K4" i="11"/>
  <c r="J4" i="11"/>
  <c r="I4" i="11"/>
  <c r="H4" i="11"/>
  <c r="M43" i="10"/>
  <c r="L43" i="10"/>
  <c r="K43" i="10"/>
  <c r="J43" i="10"/>
  <c r="I43" i="10"/>
  <c r="H43" i="10"/>
  <c r="M42" i="10"/>
  <c r="L42" i="10"/>
  <c r="K42" i="10"/>
  <c r="J42" i="10"/>
  <c r="I42" i="10"/>
  <c r="H42" i="10"/>
  <c r="M41" i="10"/>
  <c r="L41" i="10"/>
  <c r="K41" i="10"/>
  <c r="J41" i="10"/>
  <c r="I41" i="10"/>
  <c r="H41" i="10"/>
  <c r="M40" i="10"/>
  <c r="L40" i="10"/>
  <c r="K40" i="10"/>
  <c r="J40" i="10"/>
  <c r="I40" i="10"/>
  <c r="H40" i="10"/>
  <c r="M39" i="10"/>
  <c r="L39" i="10"/>
  <c r="K39" i="10"/>
  <c r="J39" i="10"/>
  <c r="I39" i="10"/>
  <c r="H39" i="10"/>
  <c r="M38" i="10"/>
  <c r="L38" i="10"/>
  <c r="K38" i="10"/>
  <c r="J38" i="10"/>
  <c r="I38" i="10"/>
  <c r="H38" i="10"/>
  <c r="M37" i="10"/>
  <c r="L37" i="10"/>
  <c r="K37" i="10"/>
  <c r="J37" i="10"/>
  <c r="I37" i="10"/>
  <c r="H37" i="10"/>
  <c r="M36" i="10"/>
  <c r="L36" i="10"/>
  <c r="K36" i="10"/>
  <c r="J36" i="10"/>
  <c r="I36" i="10"/>
  <c r="H36" i="10"/>
  <c r="M35" i="10"/>
  <c r="L35" i="10"/>
  <c r="K35" i="10"/>
  <c r="J35" i="10"/>
  <c r="I35" i="10"/>
  <c r="H35" i="10"/>
  <c r="M34" i="10"/>
  <c r="L34" i="10"/>
  <c r="K34" i="10"/>
  <c r="J34" i="10"/>
  <c r="I34" i="10"/>
  <c r="H34" i="10"/>
  <c r="M33" i="10"/>
  <c r="L33" i="10"/>
  <c r="K33" i="10"/>
  <c r="J33" i="10"/>
  <c r="I33" i="10"/>
  <c r="H33" i="10"/>
  <c r="M32" i="10"/>
  <c r="L32" i="10"/>
  <c r="K32" i="10"/>
  <c r="J32" i="10"/>
  <c r="I32" i="10"/>
  <c r="H32" i="10"/>
  <c r="M31" i="10"/>
  <c r="L31" i="10"/>
  <c r="K31" i="10"/>
  <c r="J31" i="10"/>
  <c r="I31" i="10"/>
  <c r="H31" i="10"/>
  <c r="M30" i="10"/>
  <c r="L30" i="10"/>
  <c r="K30" i="10"/>
  <c r="J30" i="10"/>
  <c r="I30" i="10"/>
  <c r="H30" i="10"/>
  <c r="M29" i="10"/>
  <c r="M28" i="10"/>
  <c r="L28" i="10"/>
  <c r="K28" i="10"/>
  <c r="J28" i="10"/>
  <c r="I28" i="10"/>
  <c r="H28" i="10"/>
  <c r="M27" i="10"/>
  <c r="L27" i="10"/>
  <c r="K27" i="10"/>
  <c r="J27" i="10"/>
  <c r="I27" i="10"/>
  <c r="H27" i="10"/>
  <c r="M26" i="10"/>
  <c r="L26" i="10"/>
  <c r="K26" i="10"/>
  <c r="J26" i="10"/>
  <c r="I26" i="10"/>
  <c r="H26" i="10"/>
  <c r="M25" i="10"/>
  <c r="L25" i="10"/>
  <c r="K25" i="10"/>
  <c r="J25" i="10"/>
  <c r="I25" i="10"/>
  <c r="H25" i="10"/>
  <c r="M24" i="10"/>
  <c r="L24" i="10"/>
  <c r="K24" i="10"/>
  <c r="J24" i="10"/>
  <c r="I24" i="10"/>
  <c r="H24" i="10"/>
  <c r="M23" i="10"/>
  <c r="L23" i="10"/>
  <c r="K23" i="10"/>
  <c r="J23" i="10"/>
  <c r="I23" i="10"/>
  <c r="H23" i="10"/>
  <c r="M22" i="10"/>
  <c r="L22" i="10"/>
  <c r="K22" i="10"/>
  <c r="J22" i="10"/>
  <c r="I22" i="10"/>
  <c r="H22" i="10"/>
  <c r="M21" i="10"/>
  <c r="L21" i="10"/>
  <c r="K21" i="10"/>
  <c r="J21" i="10"/>
  <c r="I21" i="10"/>
  <c r="H21" i="10"/>
  <c r="M20" i="10"/>
  <c r="L20" i="10"/>
  <c r="K20" i="10"/>
  <c r="J20" i="10"/>
  <c r="I20" i="10"/>
  <c r="H20" i="10"/>
  <c r="M19" i="10"/>
  <c r="L19" i="10"/>
  <c r="K19" i="10"/>
  <c r="J19" i="10"/>
  <c r="I19" i="10"/>
  <c r="H19" i="10"/>
  <c r="M18" i="10"/>
  <c r="L18" i="10"/>
  <c r="K18" i="10"/>
  <c r="J18" i="10"/>
  <c r="I18" i="10"/>
  <c r="H18" i="10"/>
  <c r="M17" i="10"/>
  <c r="L17" i="10"/>
  <c r="K17" i="10"/>
  <c r="J17" i="10"/>
  <c r="I17" i="10"/>
  <c r="H17" i="10"/>
  <c r="M16" i="10"/>
  <c r="L16" i="10"/>
  <c r="K16" i="10"/>
  <c r="J16" i="10"/>
  <c r="I16" i="10"/>
  <c r="H16" i="10"/>
  <c r="M15" i="10"/>
  <c r="L15" i="10"/>
  <c r="K15" i="10"/>
  <c r="J15" i="10"/>
  <c r="I15" i="10"/>
  <c r="H15" i="10"/>
  <c r="M14" i="10"/>
  <c r="L14" i="10"/>
  <c r="K14" i="10"/>
  <c r="J14" i="10"/>
  <c r="I14" i="10"/>
  <c r="H14" i="10"/>
  <c r="M13" i="10"/>
  <c r="L13" i="10"/>
  <c r="K13" i="10"/>
  <c r="J13" i="10"/>
  <c r="I13" i="10"/>
  <c r="H13" i="10"/>
  <c r="M12" i="10"/>
  <c r="L12" i="10"/>
  <c r="K12" i="10"/>
  <c r="J12" i="10"/>
  <c r="I12" i="10"/>
  <c r="H12" i="10"/>
  <c r="M11" i="10"/>
  <c r="L11" i="10"/>
  <c r="K11" i="10"/>
  <c r="J11" i="10"/>
  <c r="I11" i="10"/>
  <c r="H11" i="10"/>
  <c r="M10" i="10"/>
  <c r="L10" i="10"/>
  <c r="K10" i="10"/>
  <c r="J10" i="10"/>
  <c r="I10" i="10"/>
  <c r="H10" i="10"/>
  <c r="M9" i="10"/>
  <c r="L9" i="10"/>
  <c r="K9" i="10"/>
  <c r="J9" i="10"/>
  <c r="I9" i="10"/>
  <c r="H9" i="10"/>
  <c r="M8" i="10"/>
  <c r="L8" i="10"/>
  <c r="K8" i="10"/>
  <c r="J8" i="10"/>
  <c r="I8" i="10"/>
  <c r="H8" i="10"/>
  <c r="M7" i="10"/>
  <c r="L7" i="10"/>
  <c r="K7" i="10"/>
  <c r="J7" i="10"/>
  <c r="I7" i="10"/>
  <c r="H7" i="10"/>
  <c r="M6" i="10"/>
  <c r="M5" i="10"/>
  <c r="L5" i="10"/>
  <c r="K5" i="10"/>
  <c r="J5" i="10"/>
  <c r="I5" i="10"/>
  <c r="H5" i="10"/>
  <c r="M4" i="10"/>
  <c r="L4" i="10"/>
  <c r="K4" i="10"/>
  <c r="J4" i="10"/>
  <c r="I4" i="10"/>
  <c r="H4" i="10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G43" i="11"/>
  <c r="F43" i="11"/>
  <c r="E43" i="11"/>
  <c r="D43" i="11"/>
  <c r="C43" i="11"/>
  <c r="B43" i="11"/>
  <c r="G42" i="11"/>
  <c r="F42" i="11"/>
  <c r="E42" i="11"/>
  <c r="D42" i="11"/>
  <c r="C42" i="11"/>
  <c r="B42" i="11"/>
  <c r="G41" i="11"/>
  <c r="F41" i="11"/>
  <c r="E41" i="11"/>
  <c r="D41" i="11"/>
  <c r="C41" i="11"/>
  <c r="B41" i="11"/>
  <c r="G40" i="11"/>
  <c r="F40" i="11"/>
  <c r="E40" i="11"/>
  <c r="D40" i="11"/>
  <c r="C40" i="11"/>
  <c r="B40" i="11"/>
  <c r="G39" i="11"/>
  <c r="F39" i="11"/>
  <c r="E39" i="11"/>
  <c r="D39" i="11"/>
  <c r="C39" i="11"/>
  <c r="B39" i="11"/>
  <c r="G38" i="11"/>
  <c r="F38" i="11"/>
  <c r="E38" i="11"/>
  <c r="D38" i="11"/>
  <c r="C38" i="11"/>
  <c r="B38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E29" i="11"/>
  <c r="D29" i="11"/>
  <c r="C29" i="11"/>
  <c r="B29" i="11"/>
  <c r="G28" i="11"/>
  <c r="F28" i="11"/>
  <c r="E28" i="11"/>
  <c r="D28" i="11"/>
  <c r="C28" i="11"/>
  <c r="B28" i="11"/>
  <c r="G27" i="11"/>
  <c r="F27" i="11"/>
  <c r="E27" i="11"/>
  <c r="D27" i="11"/>
  <c r="C27" i="11"/>
  <c r="B27" i="11"/>
  <c r="G26" i="11"/>
  <c r="F26" i="11"/>
  <c r="E26" i="11"/>
  <c r="D26" i="11"/>
  <c r="C26" i="11"/>
  <c r="B26" i="11"/>
  <c r="G25" i="11"/>
  <c r="F25" i="11"/>
  <c r="E25" i="11"/>
  <c r="D25" i="11"/>
  <c r="C25" i="11"/>
  <c r="B25" i="11"/>
  <c r="G24" i="11"/>
  <c r="F24" i="11"/>
  <c r="E24" i="11"/>
  <c r="D24" i="11"/>
  <c r="C24" i="11"/>
  <c r="B24" i="11"/>
  <c r="G23" i="11"/>
  <c r="F23" i="11"/>
  <c r="E23" i="11"/>
  <c r="D23" i="11"/>
  <c r="C23" i="11"/>
  <c r="B23" i="11"/>
  <c r="G22" i="11"/>
  <c r="F22" i="11"/>
  <c r="E22" i="11"/>
  <c r="D22" i="11"/>
  <c r="C22" i="11"/>
  <c r="B22" i="11"/>
  <c r="G21" i="11"/>
  <c r="F21" i="11"/>
  <c r="E21" i="11"/>
  <c r="D21" i="11"/>
  <c r="C21" i="11"/>
  <c r="B21" i="11"/>
  <c r="G20" i="11"/>
  <c r="F20" i="11"/>
  <c r="E20" i="11"/>
  <c r="D20" i="11"/>
  <c r="C20" i="11"/>
  <c r="B20" i="11"/>
  <c r="G19" i="11"/>
  <c r="F19" i="11"/>
  <c r="E19" i="11"/>
  <c r="D19" i="11"/>
  <c r="C19" i="11"/>
  <c r="B19" i="11"/>
  <c r="G18" i="11"/>
  <c r="F18" i="11"/>
  <c r="E18" i="11"/>
  <c r="D18" i="11"/>
  <c r="C18" i="11"/>
  <c r="B18" i="11"/>
  <c r="G17" i="11"/>
  <c r="F17" i="11"/>
  <c r="E17" i="11"/>
  <c r="D17" i="11"/>
  <c r="C17" i="11"/>
  <c r="B17" i="11"/>
  <c r="G16" i="11"/>
  <c r="F16" i="11"/>
  <c r="E16" i="11"/>
  <c r="D16" i="11"/>
  <c r="C16" i="11"/>
  <c r="B16" i="11"/>
  <c r="G15" i="11"/>
  <c r="F15" i="11"/>
  <c r="E15" i="11"/>
  <c r="D15" i="11"/>
  <c r="C15" i="11"/>
  <c r="B15" i="11"/>
  <c r="G14" i="11"/>
  <c r="F14" i="11"/>
  <c r="E14" i="11"/>
  <c r="D14" i="11"/>
  <c r="C14" i="11"/>
  <c r="B14" i="11"/>
  <c r="G13" i="11"/>
  <c r="F13" i="11"/>
  <c r="E13" i="11"/>
  <c r="D13" i="11"/>
  <c r="C13" i="11"/>
  <c r="B13" i="11"/>
  <c r="G12" i="11"/>
  <c r="F12" i="11"/>
  <c r="E12" i="11"/>
  <c r="D12" i="11"/>
  <c r="C12" i="11"/>
  <c r="B12" i="11"/>
  <c r="G11" i="11"/>
  <c r="F11" i="11"/>
  <c r="E11" i="11"/>
  <c r="D11" i="11"/>
  <c r="C11" i="11"/>
  <c r="B11" i="11"/>
  <c r="G10" i="11"/>
  <c r="F10" i="11"/>
  <c r="E10" i="11"/>
  <c r="D10" i="11"/>
  <c r="C10" i="11"/>
  <c r="B10" i="11"/>
  <c r="G9" i="11"/>
  <c r="F9" i="11"/>
  <c r="E9" i="11"/>
  <c r="D9" i="11"/>
  <c r="C9" i="11"/>
  <c r="B9" i="11"/>
  <c r="G8" i="11"/>
  <c r="F8" i="11"/>
  <c r="E8" i="11"/>
  <c r="D8" i="11"/>
  <c r="C8" i="11"/>
  <c r="B8" i="11"/>
  <c r="G7" i="11"/>
  <c r="F7" i="11"/>
  <c r="E7" i="11"/>
  <c r="D7" i="11"/>
  <c r="C7" i="11"/>
  <c r="B7" i="11"/>
  <c r="G6" i="11"/>
  <c r="E6" i="11"/>
  <c r="D6" i="11"/>
  <c r="C6" i="11"/>
  <c r="B6" i="11"/>
  <c r="G5" i="11"/>
  <c r="F5" i="11"/>
  <c r="E5" i="11"/>
  <c r="D5" i="11"/>
  <c r="C5" i="11"/>
  <c r="B5" i="11"/>
  <c r="G4" i="11"/>
  <c r="F4" i="11"/>
  <c r="E4" i="11"/>
  <c r="D4" i="11"/>
  <c r="C4" i="11"/>
  <c r="B4" i="11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G5" i="10"/>
  <c r="F5" i="10"/>
  <c r="E5" i="10"/>
  <c r="D5" i="10"/>
  <c r="C5" i="10"/>
  <c r="B5" i="10"/>
  <c r="G4" i="10"/>
  <c r="F4" i="10"/>
  <c r="E4" i="10"/>
  <c r="D4" i="10"/>
  <c r="C4" i="10"/>
  <c r="B4" i="10"/>
  <c r="AE43" i="31"/>
  <c r="AC43" i="31"/>
  <c r="AB43" i="31"/>
  <c r="AA43" i="31"/>
  <c r="Z43" i="31"/>
  <c r="AE42" i="31"/>
  <c r="AC42" i="31"/>
  <c r="AB42" i="31"/>
  <c r="AA42" i="31"/>
  <c r="Z42" i="31"/>
  <c r="AE41" i="31"/>
  <c r="AC41" i="31"/>
  <c r="AB41" i="31"/>
  <c r="AA41" i="31"/>
  <c r="Z41" i="31"/>
  <c r="AE40" i="31"/>
  <c r="AC40" i="31"/>
  <c r="AB40" i="31"/>
  <c r="AA40" i="31"/>
  <c r="Z40" i="31"/>
  <c r="AE39" i="31"/>
  <c r="AC39" i="31"/>
  <c r="AB39" i="31"/>
  <c r="AA39" i="31"/>
  <c r="Z39" i="31"/>
  <c r="AE38" i="31"/>
  <c r="AC38" i="31"/>
  <c r="AB38" i="31"/>
  <c r="AA38" i="31"/>
  <c r="Z38" i="31"/>
  <c r="AE37" i="31"/>
  <c r="AC37" i="31"/>
  <c r="AB37" i="31"/>
  <c r="AA37" i="31"/>
  <c r="Z37" i="31"/>
  <c r="AE36" i="31"/>
  <c r="AC36" i="31"/>
  <c r="AB36" i="31"/>
  <c r="AA36" i="31"/>
  <c r="Z36" i="31"/>
  <c r="AE35" i="31"/>
  <c r="AC35" i="31"/>
  <c r="AB35" i="31"/>
  <c r="AA35" i="31"/>
  <c r="Z35" i="31"/>
  <c r="AE34" i="31"/>
  <c r="AC34" i="31"/>
  <c r="AB34" i="31"/>
  <c r="AA34" i="31"/>
  <c r="Z34" i="31"/>
  <c r="AE33" i="31"/>
  <c r="AC33" i="31"/>
  <c r="AB33" i="31"/>
  <c r="AA33" i="31"/>
  <c r="Z33" i="31"/>
  <c r="AE32" i="31"/>
  <c r="AC32" i="31"/>
  <c r="AB32" i="31"/>
  <c r="AA32" i="31"/>
  <c r="Z32" i="31"/>
  <c r="AE31" i="31"/>
  <c r="AC31" i="31"/>
  <c r="AB31" i="31"/>
  <c r="AA31" i="31"/>
  <c r="Z31" i="31"/>
  <c r="AE30" i="31"/>
  <c r="AC30" i="31"/>
  <c r="AB30" i="31"/>
  <c r="AA30" i="31"/>
  <c r="Z30" i="31"/>
  <c r="AE29" i="31"/>
  <c r="AC29" i="31"/>
  <c r="AB29" i="31"/>
  <c r="AA29" i="31"/>
  <c r="Z29" i="31"/>
  <c r="AE28" i="31"/>
  <c r="AC28" i="31"/>
  <c r="AB28" i="31"/>
  <c r="AA28" i="31"/>
  <c r="Z28" i="31"/>
  <c r="AE27" i="31"/>
  <c r="AC27" i="31"/>
  <c r="AB27" i="31"/>
  <c r="AA27" i="31"/>
  <c r="Z27" i="31"/>
  <c r="AE26" i="31"/>
  <c r="AC26" i="31"/>
  <c r="AB26" i="31"/>
  <c r="AA26" i="31"/>
  <c r="Z26" i="31"/>
  <c r="AE25" i="31"/>
  <c r="AC25" i="31"/>
  <c r="AB25" i="31"/>
  <c r="AA25" i="31"/>
  <c r="Z25" i="31"/>
  <c r="AE24" i="31"/>
  <c r="AC24" i="31"/>
  <c r="AB24" i="31"/>
  <c r="AA24" i="31"/>
  <c r="Z24" i="31"/>
  <c r="AE23" i="31"/>
  <c r="AC23" i="31"/>
  <c r="AB23" i="31"/>
  <c r="AA23" i="31"/>
  <c r="Z23" i="31"/>
  <c r="AE22" i="31"/>
  <c r="AC22" i="31"/>
  <c r="AB22" i="31"/>
  <c r="AA22" i="31"/>
  <c r="Z22" i="31"/>
  <c r="AE21" i="31"/>
  <c r="AC21" i="31"/>
  <c r="AB21" i="31"/>
  <c r="AA21" i="31"/>
  <c r="Z21" i="31"/>
  <c r="AE20" i="31"/>
  <c r="AC20" i="31"/>
  <c r="AB20" i="31"/>
  <c r="AA20" i="31"/>
  <c r="Z20" i="31"/>
  <c r="AE19" i="31"/>
  <c r="AC19" i="31"/>
  <c r="AB19" i="31"/>
  <c r="AA19" i="31"/>
  <c r="Z19" i="31"/>
  <c r="AE18" i="31"/>
  <c r="AC18" i="31"/>
  <c r="AB18" i="31"/>
  <c r="AA18" i="31"/>
  <c r="Z18" i="31"/>
  <c r="AE17" i="31"/>
  <c r="AC17" i="31"/>
  <c r="AB17" i="31"/>
  <c r="AA17" i="31"/>
  <c r="Z17" i="31"/>
  <c r="AE16" i="31"/>
  <c r="AC16" i="31"/>
  <c r="AB16" i="31"/>
  <c r="AA16" i="31"/>
  <c r="Z16" i="31"/>
  <c r="AE15" i="31"/>
  <c r="AC15" i="31"/>
  <c r="AB15" i="31"/>
  <c r="AA15" i="31"/>
  <c r="Z15" i="31"/>
  <c r="AE14" i="31"/>
  <c r="AC14" i="31"/>
  <c r="AB14" i="31"/>
  <c r="AA14" i="31"/>
  <c r="Z14" i="31"/>
  <c r="AE13" i="31"/>
  <c r="AC13" i="31"/>
  <c r="AB13" i="31"/>
  <c r="AA13" i="31"/>
  <c r="Z13" i="31"/>
  <c r="AE12" i="31"/>
  <c r="AC12" i="31"/>
  <c r="AB12" i="31"/>
  <c r="AA12" i="31"/>
  <c r="Z12" i="31"/>
  <c r="AE11" i="31"/>
  <c r="AC11" i="31"/>
  <c r="AB11" i="31"/>
  <c r="AA11" i="31"/>
  <c r="Z11" i="31"/>
  <c r="AE10" i="31"/>
  <c r="AC10" i="31"/>
  <c r="AB10" i="31"/>
  <c r="AA10" i="31"/>
  <c r="Z10" i="31"/>
  <c r="AE9" i="31"/>
  <c r="AC9" i="31"/>
  <c r="AB9" i="31"/>
  <c r="AA9" i="31"/>
  <c r="Z9" i="31"/>
  <c r="AE8" i="31"/>
  <c r="AC8" i="31"/>
  <c r="AB8" i="31"/>
  <c r="AA8" i="31"/>
  <c r="Z8" i="31"/>
  <c r="AE7" i="31"/>
  <c r="AC7" i="31"/>
  <c r="AB7" i="31"/>
  <c r="AA7" i="31"/>
  <c r="Z7" i="31"/>
  <c r="AE6" i="31"/>
  <c r="AC6" i="31"/>
  <c r="AB6" i="31"/>
  <c r="AA6" i="31"/>
  <c r="Z6" i="31"/>
  <c r="AE5" i="31"/>
  <c r="AC5" i="31"/>
  <c r="AB5" i="31"/>
  <c r="AA5" i="31"/>
  <c r="Z5" i="31"/>
  <c r="AE4" i="31"/>
  <c r="AC4" i="31"/>
  <c r="AB4" i="31"/>
  <c r="AA4" i="31"/>
  <c r="Z4" i="31"/>
  <c r="Y43" i="31"/>
  <c r="W43" i="31"/>
  <c r="V43" i="31"/>
  <c r="U43" i="31"/>
  <c r="T43" i="31"/>
  <c r="Y42" i="31"/>
  <c r="W42" i="31"/>
  <c r="V42" i="31"/>
  <c r="U42" i="31"/>
  <c r="T42" i="31"/>
  <c r="Y41" i="31"/>
  <c r="W41" i="31"/>
  <c r="V41" i="31"/>
  <c r="U41" i="31"/>
  <c r="T41" i="31"/>
  <c r="Y40" i="31"/>
  <c r="W40" i="31"/>
  <c r="V40" i="31"/>
  <c r="U40" i="31"/>
  <c r="T40" i="31"/>
  <c r="Y39" i="31"/>
  <c r="W39" i="31"/>
  <c r="V39" i="31"/>
  <c r="U39" i="31"/>
  <c r="T39" i="31"/>
  <c r="Y38" i="31"/>
  <c r="W38" i="31"/>
  <c r="V38" i="31"/>
  <c r="U38" i="31"/>
  <c r="T38" i="31"/>
  <c r="Y37" i="31"/>
  <c r="W37" i="31"/>
  <c r="V37" i="31"/>
  <c r="U37" i="31"/>
  <c r="T37" i="31"/>
  <c r="Y36" i="31"/>
  <c r="W36" i="31"/>
  <c r="V36" i="31"/>
  <c r="U36" i="31"/>
  <c r="T36" i="31"/>
  <c r="Y35" i="31"/>
  <c r="W35" i="31"/>
  <c r="V35" i="31"/>
  <c r="U35" i="31"/>
  <c r="T35" i="31"/>
  <c r="Y34" i="31"/>
  <c r="W34" i="31"/>
  <c r="V34" i="31"/>
  <c r="U34" i="31"/>
  <c r="T34" i="31"/>
  <c r="Y33" i="31"/>
  <c r="W33" i="31"/>
  <c r="V33" i="31"/>
  <c r="U33" i="31"/>
  <c r="T33" i="31"/>
  <c r="Y32" i="31"/>
  <c r="W32" i="31"/>
  <c r="V32" i="31"/>
  <c r="U32" i="31"/>
  <c r="T32" i="31"/>
  <c r="Y31" i="31"/>
  <c r="W31" i="31"/>
  <c r="V31" i="31"/>
  <c r="U31" i="31"/>
  <c r="T31" i="31"/>
  <c r="Y30" i="31"/>
  <c r="W30" i="31"/>
  <c r="V30" i="31"/>
  <c r="U30" i="31"/>
  <c r="T30" i="31"/>
  <c r="Y29" i="31"/>
  <c r="W29" i="31"/>
  <c r="V29" i="31"/>
  <c r="U29" i="31"/>
  <c r="T29" i="31"/>
  <c r="Y28" i="31"/>
  <c r="W28" i="31"/>
  <c r="V28" i="31"/>
  <c r="U28" i="31"/>
  <c r="T28" i="31"/>
  <c r="Y27" i="31"/>
  <c r="W27" i="31"/>
  <c r="V27" i="31"/>
  <c r="U27" i="31"/>
  <c r="T27" i="31"/>
  <c r="Y26" i="31"/>
  <c r="W26" i="31"/>
  <c r="V26" i="31"/>
  <c r="U26" i="31"/>
  <c r="T26" i="31"/>
  <c r="Y25" i="31"/>
  <c r="W25" i="31"/>
  <c r="V25" i="31"/>
  <c r="U25" i="31"/>
  <c r="T25" i="31"/>
  <c r="Y24" i="31"/>
  <c r="W24" i="31"/>
  <c r="V24" i="31"/>
  <c r="U24" i="31"/>
  <c r="T24" i="31"/>
  <c r="Y23" i="31"/>
  <c r="W23" i="31"/>
  <c r="V23" i="31"/>
  <c r="U23" i="31"/>
  <c r="T23" i="31"/>
  <c r="Y22" i="31"/>
  <c r="W22" i="31"/>
  <c r="V22" i="31"/>
  <c r="U22" i="31"/>
  <c r="T22" i="31"/>
  <c r="Y21" i="31"/>
  <c r="W21" i="31"/>
  <c r="V21" i="31"/>
  <c r="U21" i="31"/>
  <c r="T21" i="31"/>
  <c r="Y20" i="31"/>
  <c r="W20" i="31"/>
  <c r="V20" i="31"/>
  <c r="U20" i="31"/>
  <c r="T20" i="31"/>
  <c r="Y19" i="31"/>
  <c r="W19" i="31"/>
  <c r="V19" i="31"/>
  <c r="U19" i="31"/>
  <c r="T19" i="31"/>
  <c r="Y18" i="31"/>
  <c r="W18" i="31"/>
  <c r="V18" i="31"/>
  <c r="U18" i="31"/>
  <c r="T18" i="31"/>
  <c r="Y17" i="31"/>
  <c r="W17" i="31"/>
  <c r="V17" i="31"/>
  <c r="U17" i="31"/>
  <c r="T17" i="31"/>
  <c r="Y16" i="31"/>
  <c r="W16" i="31"/>
  <c r="V16" i="31"/>
  <c r="U16" i="31"/>
  <c r="T16" i="31"/>
  <c r="Y15" i="31"/>
  <c r="W15" i="31"/>
  <c r="V15" i="31"/>
  <c r="U15" i="31"/>
  <c r="T15" i="31"/>
  <c r="Y14" i="31"/>
  <c r="W14" i="31"/>
  <c r="V14" i="31"/>
  <c r="U14" i="31"/>
  <c r="T14" i="31"/>
  <c r="Y13" i="31"/>
  <c r="W13" i="31"/>
  <c r="V13" i="31"/>
  <c r="U13" i="31"/>
  <c r="T13" i="31"/>
  <c r="Y12" i="31"/>
  <c r="W12" i="31"/>
  <c r="V12" i="31"/>
  <c r="U12" i="31"/>
  <c r="T12" i="31"/>
  <c r="Y11" i="31"/>
  <c r="W11" i="31"/>
  <c r="V11" i="31"/>
  <c r="U11" i="31"/>
  <c r="T11" i="31"/>
  <c r="Y10" i="31"/>
  <c r="W10" i="31"/>
  <c r="V10" i="31"/>
  <c r="U10" i="31"/>
  <c r="T10" i="31"/>
  <c r="Y9" i="31"/>
  <c r="W9" i="31"/>
  <c r="V9" i="31"/>
  <c r="U9" i="31"/>
  <c r="T9" i="31"/>
  <c r="Y8" i="31"/>
  <c r="W8" i="31"/>
  <c r="V8" i="31"/>
  <c r="U8" i="31"/>
  <c r="T8" i="31"/>
  <c r="Y7" i="31"/>
  <c r="W7" i="31"/>
  <c r="V7" i="31"/>
  <c r="U7" i="31"/>
  <c r="T7" i="31"/>
  <c r="Y6" i="31"/>
  <c r="W6" i="31"/>
  <c r="V6" i="31"/>
  <c r="U6" i="31"/>
  <c r="T6" i="31"/>
  <c r="Y5" i="31"/>
  <c r="W5" i="31"/>
  <c r="V5" i="31"/>
  <c r="U5" i="31"/>
  <c r="T5" i="31"/>
  <c r="Y4" i="31"/>
  <c r="W4" i="31"/>
  <c r="V4" i="31"/>
  <c r="U4" i="31"/>
  <c r="T4" i="31"/>
  <c r="S43" i="31"/>
  <c r="Q43" i="31"/>
  <c r="P43" i="31"/>
  <c r="O43" i="31"/>
  <c r="N43" i="31"/>
  <c r="S42" i="31"/>
  <c r="Q42" i="31"/>
  <c r="P42" i="31"/>
  <c r="O42" i="31"/>
  <c r="N42" i="31"/>
  <c r="S41" i="31"/>
  <c r="Q41" i="31"/>
  <c r="P41" i="31"/>
  <c r="O41" i="31"/>
  <c r="N41" i="31"/>
  <c r="S40" i="31"/>
  <c r="Q40" i="31"/>
  <c r="P40" i="31"/>
  <c r="O40" i="31"/>
  <c r="N40" i="31"/>
  <c r="S39" i="31"/>
  <c r="Q39" i="31"/>
  <c r="P39" i="31"/>
  <c r="O39" i="31"/>
  <c r="N39" i="31"/>
  <c r="S38" i="31"/>
  <c r="Q38" i="31"/>
  <c r="P38" i="31"/>
  <c r="O38" i="31"/>
  <c r="N38" i="31"/>
  <c r="S37" i="31"/>
  <c r="Q37" i="31"/>
  <c r="P37" i="31"/>
  <c r="O37" i="31"/>
  <c r="N37" i="31"/>
  <c r="S36" i="31"/>
  <c r="Q36" i="31"/>
  <c r="P36" i="31"/>
  <c r="O36" i="31"/>
  <c r="N36" i="31"/>
  <c r="S35" i="31"/>
  <c r="Q35" i="31"/>
  <c r="P35" i="31"/>
  <c r="O35" i="31"/>
  <c r="N35" i="31"/>
  <c r="S34" i="31"/>
  <c r="Q34" i="31"/>
  <c r="P34" i="31"/>
  <c r="O34" i="31"/>
  <c r="N34" i="31"/>
  <c r="S33" i="31"/>
  <c r="Q33" i="31"/>
  <c r="P33" i="31"/>
  <c r="O33" i="31"/>
  <c r="N33" i="31"/>
  <c r="S32" i="31"/>
  <c r="Q32" i="31"/>
  <c r="P32" i="31"/>
  <c r="O32" i="31"/>
  <c r="N32" i="31"/>
  <c r="S31" i="31"/>
  <c r="Q31" i="31"/>
  <c r="P31" i="31"/>
  <c r="O31" i="31"/>
  <c r="N31" i="31"/>
  <c r="S30" i="31"/>
  <c r="Q30" i="31"/>
  <c r="P30" i="31"/>
  <c r="O30" i="31"/>
  <c r="N30" i="31"/>
  <c r="S29" i="31"/>
  <c r="Q29" i="31"/>
  <c r="P29" i="31"/>
  <c r="O29" i="31"/>
  <c r="N29" i="31"/>
  <c r="S28" i="31"/>
  <c r="Q28" i="31"/>
  <c r="P28" i="31"/>
  <c r="O28" i="31"/>
  <c r="N28" i="31"/>
  <c r="S27" i="31"/>
  <c r="Q27" i="31"/>
  <c r="P27" i="31"/>
  <c r="O27" i="31"/>
  <c r="N27" i="31"/>
  <c r="S26" i="31"/>
  <c r="Q26" i="31"/>
  <c r="P26" i="31"/>
  <c r="O26" i="31"/>
  <c r="N26" i="31"/>
  <c r="S25" i="31"/>
  <c r="Q25" i="31"/>
  <c r="P25" i="31"/>
  <c r="O25" i="31"/>
  <c r="N25" i="31"/>
  <c r="S24" i="31"/>
  <c r="Q24" i="31"/>
  <c r="P24" i="31"/>
  <c r="O24" i="31"/>
  <c r="N24" i="31"/>
  <c r="S23" i="31"/>
  <c r="Q23" i="31"/>
  <c r="P23" i="31"/>
  <c r="O23" i="31"/>
  <c r="N23" i="31"/>
  <c r="S22" i="31"/>
  <c r="Q22" i="31"/>
  <c r="P22" i="31"/>
  <c r="O22" i="31"/>
  <c r="N22" i="31"/>
  <c r="S21" i="31"/>
  <c r="Q21" i="31"/>
  <c r="P21" i="31"/>
  <c r="O21" i="31"/>
  <c r="N21" i="31"/>
  <c r="S20" i="31"/>
  <c r="Q20" i="31"/>
  <c r="P20" i="31"/>
  <c r="O20" i="31"/>
  <c r="N20" i="31"/>
  <c r="S19" i="31"/>
  <c r="Q19" i="31"/>
  <c r="P19" i="31"/>
  <c r="O19" i="31"/>
  <c r="N19" i="31"/>
  <c r="S18" i="31"/>
  <c r="Q18" i="31"/>
  <c r="P18" i="31"/>
  <c r="O18" i="31"/>
  <c r="N18" i="31"/>
  <c r="S17" i="31"/>
  <c r="Q17" i="31"/>
  <c r="P17" i="31"/>
  <c r="O17" i="31"/>
  <c r="N17" i="31"/>
  <c r="S16" i="31"/>
  <c r="Q16" i="31"/>
  <c r="P16" i="31"/>
  <c r="O16" i="31"/>
  <c r="N16" i="31"/>
  <c r="S15" i="31"/>
  <c r="Q15" i="31"/>
  <c r="P15" i="31"/>
  <c r="O15" i="31"/>
  <c r="N15" i="31"/>
  <c r="S14" i="31"/>
  <c r="Q14" i="31"/>
  <c r="P14" i="31"/>
  <c r="O14" i="31"/>
  <c r="N14" i="31"/>
  <c r="S13" i="31"/>
  <c r="Q13" i="31"/>
  <c r="P13" i="31"/>
  <c r="O13" i="31"/>
  <c r="N13" i="31"/>
  <c r="S12" i="31"/>
  <c r="Q12" i="31"/>
  <c r="P12" i="31"/>
  <c r="O12" i="31"/>
  <c r="N12" i="31"/>
  <c r="S11" i="31"/>
  <c r="Q11" i="31"/>
  <c r="P11" i="31"/>
  <c r="O11" i="31"/>
  <c r="N11" i="31"/>
  <c r="S10" i="31"/>
  <c r="Q10" i="31"/>
  <c r="P10" i="31"/>
  <c r="O10" i="31"/>
  <c r="N10" i="31"/>
  <c r="S9" i="31"/>
  <c r="Q9" i="31"/>
  <c r="P9" i="31"/>
  <c r="O9" i="31"/>
  <c r="N9" i="31"/>
  <c r="S8" i="31"/>
  <c r="Q8" i="31"/>
  <c r="P8" i="31"/>
  <c r="O8" i="31"/>
  <c r="N8" i="31"/>
  <c r="S7" i="31"/>
  <c r="Q7" i="31"/>
  <c r="P7" i="31"/>
  <c r="O7" i="31"/>
  <c r="N7" i="31"/>
  <c r="S6" i="31"/>
  <c r="Q6" i="31"/>
  <c r="P6" i="31"/>
  <c r="O6" i="31"/>
  <c r="N6" i="31"/>
  <c r="S5" i="31"/>
  <c r="Q5" i="31"/>
  <c r="P5" i="31"/>
  <c r="O5" i="31"/>
  <c r="N5" i="31"/>
  <c r="S4" i="31"/>
  <c r="Q4" i="31"/>
  <c r="P4" i="31"/>
  <c r="O4" i="31"/>
  <c r="N4" i="31"/>
  <c r="M43" i="31"/>
  <c r="K43" i="31"/>
  <c r="J43" i="31"/>
  <c r="I43" i="31"/>
  <c r="H43" i="31"/>
  <c r="M42" i="31"/>
  <c r="K42" i="31"/>
  <c r="J42" i="31"/>
  <c r="I42" i="31"/>
  <c r="H42" i="31"/>
  <c r="M41" i="31"/>
  <c r="K41" i="31"/>
  <c r="J41" i="31"/>
  <c r="I41" i="31"/>
  <c r="H41" i="31"/>
  <c r="M40" i="31"/>
  <c r="K40" i="31"/>
  <c r="J40" i="31"/>
  <c r="I40" i="31"/>
  <c r="H40" i="31"/>
  <c r="M39" i="31"/>
  <c r="K39" i="31"/>
  <c r="J39" i="31"/>
  <c r="I39" i="31"/>
  <c r="H39" i="31"/>
  <c r="M38" i="31"/>
  <c r="K38" i="31"/>
  <c r="J38" i="31"/>
  <c r="I38" i="31"/>
  <c r="H38" i="31"/>
  <c r="M37" i="31"/>
  <c r="K37" i="31"/>
  <c r="J37" i="31"/>
  <c r="I37" i="31"/>
  <c r="H37" i="31"/>
  <c r="M36" i="31"/>
  <c r="K36" i="31"/>
  <c r="J36" i="31"/>
  <c r="I36" i="31"/>
  <c r="H36" i="31"/>
  <c r="M35" i="31"/>
  <c r="K35" i="31"/>
  <c r="J35" i="31"/>
  <c r="I35" i="31"/>
  <c r="H35" i="31"/>
  <c r="M34" i="31"/>
  <c r="K34" i="31"/>
  <c r="J34" i="31"/>
  <c r="I34" i="31"/>
  <c r="H34" i="31"/>
  <c r="M33" i="31"/>
  <c r="K33" i="31"/>
  <c r="J33" i="31"/>
  <c r="I33" i="31"/>
  <c r="H33" i="31"/>
  <c r="M32" i="31"/>
  <c r="K32" i="31"/>
  <c r="J32" i="31"/>
  <c r="I32" i="31"/>
  <c r="H32" i="31"/>
  <c r="M31" i="31"/>
  <c r="K31" i="31"/>
  <c r="J31" i="31"/>
  <c r="I31" i="31"/>
  <c r="H31" i="31"/>
  <c r="M30" i="31"/>
  <c r="K30" i="31"/>
  <c r="J30" i="31"/>
  <c r="I30" i="31"/>
  <c r="H30" i="31"/>
  <c r="M29" i="31"/>
  <c r="K29" i="31"/>
  <c r="J29" i="31"/>
  <c r="I29" i="31"/>
  <c r="H29" i="31"/>
  <c r="M28" i="31"/>
  <c r="K28" i="31"/>
  <c r="J28" i="31"/>
  <c r="I28" i="31"/>
  <c r="H28" i="31"/>
  <c r="M27" i="31"/>
  <c r="K27" i="31"/>
  <c r="J27" i="31"/>
  <c r="I27" i="31"/>
  <c r="H27" i="31"/>
  <c r="M26" i="31"/>
  <c r="K26" i="31"/>
  <c r="J26" i="31"/>
  <c r="I26" i="31"/>
  <c r="H26" i="31"/>
  <c r="M25" i="31"/>
  <c r="K25" i="31"/>
  <c r="J25" i="31"/>
  <c r="I25" i="31"/>
  <c r="H25" i="31"/>
  <c r="M24" i="31"/>
  <c r="K24" i="31"/>
  <c r="J24" i="31"/>
  <c r="I24" i="31"/>
  <c r="H24" i="31"/>
  <c r="M23" i="31"/>
  <c r="K23" i="31"/>
  <c r="J23" i="31"/>
  <c r="I23" i="31"/>
  <c r="H23" i="31"/>
  <c r="M22" i="31"/>
  <c r="K22" i="31"/>
  <c r="J22" i="31"/>
  <c r="I22" i="31"/>
  <c r="H22" i="31"/>
  <c r="M21" i="31"/>
  <c r="K21" i="31"/>
  <c r="J21" i="31"/>
  <c r="I21" i="31"/>
  <c r="H21" i="31"/>
  <c r="M20" i="31"/>
  <c r="K20" i="31"/>
  <c r="J20" i="31"/>
  <c r="I20" i="31"/>
  <c r="H20" i="31"/>
  <c r="M19" i="31"/>
  <c r="K19" i="31"/>
  <c r="J19" i="31"/>
  <c r="I19" i="31"/>
  <c r="H19" i="31"/>
  <c r="M18" i="31"/>
  <c r="K18" i="31"/>
  <c r="J18" i="31"/>
  <c r="I18" i="31"/>
  <c r="H18" i="31"/>
  <c r="M17" i="31"/>
  <c r="K17" i="31"/>
  <c r="J17" i="31"/>
  <c r="I17" i="31"/>
  <c r="H17" i="31"/>
  <c r="M16" i="31"/>
  <c r="K16" i="31"/>
  <c r="J16" i="31"/>
  <c r="I16" i="31"/>
  <c r="H16" i="31"/>
  <c r="M15" i="31"/>
  <c r="K15" i="31"/>
  <c r="J15" i="31"/>
  <c r="I15" i="31"/>
  <c r="H15" i="31"/>
  <c r="M14" i="31"/>
  <c r="K14" i="31"/>
  <c r="J14" i="31"/>
  <c r="I14" i="31"/>
  <c r="H14" i="31"/>
  <c r="M13" i="31"/>
  <c r="K13" i="31"/>
  <c r="J13" i="31"/>
  <c r="I13" i="31"/>
  <c r="H13" i="31"/>
  <c r="M12" i="31"/>
  <c r="K12" i="31"/>
  <c r="J12" i="31"/>
  <c r="I12" i="31"/>
  <c r="H12" i="31"/>
  <c r="M11" i="31"/>
  <c r="K11" i="31"/>
  <c r="J11" i="31"/>
  <c r="I11" i="31"/>
  <c r="H11" i="31"/>
  <c r="M10" i="31"/>
  <c r="K10" i="31"/>
  <c r="J10" i="31"/>
  <c r="I10" i="31"/>
  <c r="H10" i="31"/>
  <c r="M9" i="31"/>
  <c r="K9" i="31"/>
  <c r="J9" i="31"/>
  <c r="I9" i="31"/>
  <c r="H9" i="31"/>
  <c r="M8" i="31"/>
  <c r="K8" i="31"/>
  <c r="J8" i="31"/>
  <c r="I8" i="31"/>
  <c r="H8" i="31"/>
  <c r="M7" i="31"/>
  <c r="K7" i="31"/>
  <c r="J7" i="31"/>
  <c r="I7" i="31"/>
  <c r="H7" i="31"/>
  <c r="M6" i="31"/>
  <c r="K6" i="31"/>
  <c r="J6" i="31"/>
  <c r="I6" i="31"/>
  <c r="H6" i="31"/>
  <c r="M5" i="31"/>
  <c r="K5" i="31"/>
  <c r="J5" i="31"/>
  <c r="I5" i="31"/>
  <c r="H5" i="31"/>
  <c r="M4" i="31"/>
  <c r="K4" i="31"/>
  <c r="J4" i="31"/>
  <c r="I4" i="31"/>
  <c r="H4" i="31"/>
  <c r="G43" i="31"/>
  <c r="E43" i="31"/>
  <c r="D43" i="31"/>
  <c r="C43" i="31"/>
  <c r="B43" i="31"/>
  <c r="G42" i="31"/>
  <c r="E42" i="31"/>
  <c r="D42" i="31"/>
  <c r="C42" i="31"/>
  <c r="B42" i="31"/>
  <c r="G41" i="31"/>
  <c r="E41" i="31"/>
  <c r="D41" i="31"/>
  <c r="C41" i="31"/>
  <c r="B41" i="31"/>
  <c r="G40" i="31"/>
  <c r="E40" i="31"/>
  <c r="D40" i="31"/>
  <c r="C40" i="31"/>
  <c r="B40" i="31"/>
  <c r="G39" i="31"/>
  <c r="E39" i="31"/>
  <c r="D39" i="31"/>
  <c r="C39" i="31"/>
  <c r="B39" i="31"/>
  <c r="G38" i="31"/>
  <c r="E38" i="31"/>
  <c r="D38" i="31"/>
  <c r="C38" i="31"/>
  <c r="B38" i="31"/>
  <c r="G37" i="31"/>
  <c r="E37" i="31"/>
  <c r="D37" i="31"/>
  <c r="C37" i="31"/>
  <c r="B37" i="31"/>
  <c r="G36" i="31"/>
  <c r="E36" i="31"/>
  <c r="D36" i="31"/>
  <c r="C36" i="31"/>
  <c r="B36" i="31"/>
  <c r="G35" i="31"/>
  <c r="E35" i="31"/>
  <c r="D35" i="31"/>
  <c r="C35" i="31"/>
  <c r="B35" i="31"/>
  <c r="G34" i="31"/>
  <c r="E34" i="31"/>
  <c r="D34" i="31"/>
  <c r="C34" i="31"/>
  <c r="B34" i="31"/>
  <c r="G33" i="31"/>
  <c r="E33" i="31"/>
  <c r="D33" i="31"/>
  <c r="C33" i="31"/>
  <c r="B33" i="31"/>
  <c r="G32" i="31"/>
  <c r="E32" i="31"/>
  <c r="D32" i="31"/>
  <c r="C32" i="31"/>
  <c r="B32" i="31"/>
  <c r="G31" i="31"/>
  <c r="E31" i="31"/>
  <c r="D31" i="31"/>
  <c r="C31" i="31"/>
  <c r="B31" i="31"/>
  <c r="G30" i="31"/>
  <c r="E30" i="31"/>
  <c r="D30" i="31"/>
  <c r="C30" i="31"/>
  <c r="B30" i="31"/>
  <c r="G29" i="31"/>
  <c r="E29" i="31"/>
  <c r="D29" i="31"/>
  <c r="C29" i="31"/>
  <c r="B29" i="31"/>
  <c r="G28" i="31"/>
  <c r="E28" i="31"/>
  <c r="D28" i="31"/>
  <c r="C28" i="31"/>
  <c r="B28" i="31"/>
  <c r="G27" i="31"/>
  <c r="E27" i="31"/>
  <c r="D27" i="31"/>
  <c r="C27" i="31"/>
  <c r="B27" i="31"/>
  <c r="G26" i="31"/>
  <c r="E26" i="31"/>
  <c r="D26" i="31"/>
  <c r="C26" i="31"/>
  <c r="B26" i="31"/>
  <c r="G25" i="31"/>
  <c r="E25" i="31"/>
  <c r="D25" i="31"/>
  <c r="C25" i="31"/>
  <c r="B25" i="31"/>
  <c r="G24" i="31"/>
  <c r="E24" i="31"/>
  <c r="D24" i="31"/>
  <c r="C24" i="31"/>
  <c r="B24" i="31"/>
  <c r="G23" i="31"/>
  <c r="E23" i="31"/>
  <c r="D23" i="31"/>
  <c r="C23" i="31"/>
  <c r="B23" i="31"/>
  <c r="G22" i="31"/>
  <c r="E22" i="31"/>
  <c r="D22" i="31"/>
  <c r="C22" i="31"/>
  <c r="B22" i="31"/>
  <c r="G21" i="31"/>
  <c r="E21" i="31"/>
  <c r="D21" i="31"/>
  <c r="C21" i="31"/>
  <c r="B21" i="31"/>
  <c r="G20" i="31"/>
  <c r="E20" i="31"/>
  <c r="D20" i="31"/>
  <c r="C20" i="31"/>
  <c r="B20" i="31"/>
  <c r="G19" i="31"/>
  <c r="E19" i="31"/>
  <c r="D19" i="31"/>
  <c r="C19" i="31"/>
  <c r="B19" i="31"/>
  <c r="G18" i="31"/>
  <c r="E18" i="31"/>
  <c r="D18" i="31"/>
  <c r="C18" i="31"/>
  <c r="B18" i="31"/>
  <c r="G17" i="31"/>
  <c r="E17" i="31"/>
  <c r="D17" i="31"/>
  <c r="C17" i="31"/>
  <c r="B17" i="31"/>
  <c r="G16" i="31"/>
  <c r="E16" i="31"/>
  <c r="D16" i="31"/>
  <c r="C16" i="31"/>
  <c r="B16" i="31"/>
  <c r="G15" i="31"/>
  <c r="E15" i="31"/>
  <c r="D15" i="31"/>
  <c r="C15" i="31"/>
  <c r="B15" i="31"/>
  <c r="G14" i="31"/>
  <c r="E14" i="31"/>
  <c r="D14" i="31"/>
  <c r="C14" i="31"/>
  <c r="B14" i="31"/>
  <c r="G13" i="31"/>
  <c r="E13" i="31"/>
  <c r="D13" i="31"/>
  <c r="C13" i="31"/>
  <c r="B13" i="31"/>
  <c r="G12" i="31"/>
  <c r="E12" i="31"/>
  <c r="D12" i="31"/>
  <c r="C12" i="31"/>
  <c r="B12" i="31"/>
  <c r="G11" i="31"/>
  <c r="E11" i="31"/>
  <c r="D11" i="31"/>
  <c r="C11" i="31"/>
  <c r="B11" i="31"/>
  <c r="G10" i="31"/>
  <c r="E10" i="31"/>
  <c r="D10" i="31"/>
  <c r="C10" i="31"/>
  <c r="B10" i="31"/>
  <c r="G9" i="31"/>
  <c r="E9" i="31"/>
  <c r="D9" i="31"/>
  <c r="C9" i="31"/>
  <c r="B9" i="31"/>
  <c r="G8" i="31"/>
  <c r="E8" i="31"/>
  <c r="D8" i="31"/>
  <c r="C8" i="31"/>
  <c r="B8" i="31"/>
  <c r="G7" i="31"/>
  <c r="E7" i="31"/>
  <c r="D7" i="31"/>
  <c r="C7" i="31"/>
  <c r="B7" i="31"/>
  <c r="G6" i="31"/>
  <c r="E6" i="31"/>
  <c r="D6" i="31"/>
  <c r="C6" i="31"/>
  <c r="B6" i="31"/>
  <c r="G5" i="31"/>
  <c r="E5" i="31"/>
  <c r="D5" i="31"/>
  <c r="C5" i="31"/>
  <c r="B5" i="31"/>
  <c r="G4" i="31"/>
  <c r="E4" i="31"/>
  <c r="D4" i="31"/>
  <c r="C4" i="31"/>
  <c r="B4" i="31"/>
  <c r="L45" i="11" l="1"/>
  <c r="R45" i="11"/>
  <c r="E45" i="6"/>
  <c r="K45" i="6"/>
  <c r="Q45" i="6"/>
  <c r="W10" i="29"/>
  <c r="X10" i="29"/>
  <c r="Y10" i="29"/>
  <c r="W11" i="29"/>
  <c r="X11" i="29"/>
  <c r="Y11" i="29"/>
  <c r="W12" i="29"/>
  <c r="X12" i="29"/>
  <c r="Y12" i="29"/>
  <c r="W13" i="29"/>
  <c r="X13" i="29"/>
  <c r="Y13" i="29"/>
  <c r="W14" i="29"/>
  <c r="X14" i="29"/>
  <c r="Y14" i="29"/>
  <c r="W15" i="29"/>
  <c r="X15" i="29"/>
  <c r="Y15" i="29"/>
  <c r="W16" i="29"/>
  <c r="X16" i="29"/>
  <c r="Y16" i="29"/>
  <c r="W17" i="29"/>
  <c r="X17" i="29"/>
  <c r="Y17" i="29"/>
  <c r="W18" i="29"/>
  <c r="X18" i="29"/>
  <c r="Y18" i="29"/>
  <c r="W19" i="29"/>
  <c r="X19" i="29"/>
  <c r="Y19" i="29"/>
  <c r="W20" i="29"/>
  <c r="X20" i="29"/>
  <c r="Y20" i="29"/>
  <c r="W21" i="29"/>
  <c r="X21" i="29"/>
  <c r="Y21" i="29"/>
  <c r="W22" i="29"/>
  <c r="X22" i="29"/>
  <c r="Y22" i="29"/>
  <c r="W23" i="29"/>
  <c r="X23" i="29"/>
  <c r="Y23" i="29"/>
  <c r="W24" i="29"/>
  <c r="X24" i="29"/>
  <c r="Y24" i="29"/>
  <c r="W25" i="29"/>
  <c r="X25" i="29"/>
  <c r="Y25" i="29"/>
  <c r="W26" i="29"/>
  <c r="X26" i="29"/>
  <c r="Y26" i="29"/>
  <c r="W27" i="29"/>
  <c r="X27" i="29"/>
  <c r="Y27" i="29"/>
  <c r="W28" i="29"/>
  <c r="X28" i="29"/>
  <c r="Y28" i="29"/>
  <c r="Y9" i="29"/>
  <c r="X9" i="29"/>
  <c r="W9" i="29"/>
  <c r="O10" i="29"/>
  <c r="P10" i="29"/>
  <c r="Q10" i="29"/>
  <c r="O11" i="29"/>
  <c r="P11" i="29"/>
  <c r="Q11" i="29"/>
  <c r="O12" i="29"/>
  <c r="P12" i="29"/>
  <c r="Q12" i="29"/>
  <c r="O13" i="29"/>
  <c r="P13" i="29"/>
  <c r="Q13" i="29"/>
  <c r="O14" i="29"/>
  <c r="P14" i="29"/>
  <c r="Q14" i="29"/>
  <c r="O15" i="29"/>
  <c r="P15" i="29"/>
  <c r="Q15" i="29"/>
  <c r="O16" i="29"/>
  <c r="P16" i="29"/>
  <c r="Q16" i="29"/>
  <c r="O17" i="29"/>
  <c r="P17" i="29"/>
  <c r="Q17" i="29"/>
  <c r="O18" i="29"/>
  <c r="P18" i="29"/>
  <c r="Q18" i="29"/>
  <c r="O19" i="29"/>
  <c r="P19" i="29"/>
  <c r="Q19" i="29"/>
  <c r="O20" i="29"/>
  <c r="P20" i="29"/>
  <c r="Q20" i="29"/>
  <c r="O21" i="29"/>
  <c r="P21" i="29"/>
  <c r="Q21" i="29"/>
  <c r="O22" i="29"/>
  <c r="P22" i="29"/>
  <c r="Q22" i="29"/>
  <c r="O23" i="29"/>
  <c r="P23" i="29"/>
  <c r="Q23" i="29"/>
  <c r="O24" i="29"/>
  <c r="P24" i="29"/>
  <c r="Q24" i="29"/>
  <c r="O25" i="29"/>
  <c r="P25" i="29"/>
  <c r="Q25" i="29"/>
  <c r="O26" i="29"/>
  <c r="P26" i="29"/>
  <c r="Q26" i="29"/>
  <c r="O27" i="29"/>
  <c r="P27" i="29"/>
  <c r="Q27" i="29"/>
  <c r="O28" i="29"/>
  <c r="P28" i="29"/>
  <c r="Q28" i="29"/>
  <c r="Q9" i="29"/>
  <c r="P9" i="29"/>
  <c r="O9" i="29"/>
  <c r="I10" i="29"/>
  <c r="J10" i="29"/>
  <c r="K10" i="29"/>
  <c r="I11" i="29"/>
  <c r="J11" i="29"/>
  <c r="K11" i="29"/>
  <c r="I12" i="29"/>
  <c r="J12" i="29"/>
  <c r="K12" i="29"/>
  <c r="I13" i="29"/>
  <c r="J13" i="29"/>
  <c r="K13" i="29"/>
  <c r="I14" i="29"/>
  <c r="J14" i="29"/>
  <c r="K14" i="29"/>
  <c r="I15" i="29"/>
  <c r="J15" i="29"/>
  <c r="K15" i="29"/>
  <c r="I16" i="29"/>
  <c r="J16" i="29"/>
  <c r="K16" i="29"/>
  <c r="I17" i="29"/>
  <c r="J17" i="29"/>
  <c r="K17" i="29"/>
  <c r="I18" i="29"/>
  <c r="J18" i="29"/>
  <c r="K18" i="29"/>
  <c r="I19" i="29"/>
  <c r="J19" i="29"/>
  <c r="K19" i="29"/>
  <c r="I20" i="29"/>
  <c r="J20" i="29"/>
  <c r="K20" i="29"/>
  <c r="I21" i="29"/>
  <c r="J21" i="29"/>
  <c r="K21" i="29"/>
  <c r="I22" i="29"/>
  <c r="J22" i="29"/>
  <c r="K22" i="29"/>
  <c r="I23" i="29"/>
  <c r="J23" i="29"/>
  <c r="K23" i="29"/>
  <c r="I24" i="29"/>
  <c r="J24" i="29"/>
  <c r="K24" i="29"/>
  <c r="I25" i="29"/>
  <c r="J25" i="29"/>
  <c r="K25" i="29"/>
  <c r="I26" i="29"/>
  <c r="J26" i="29"/>
  <c r="K26" i="29"/>
  <c r="I27" i="29"/>
  <c r="J27" i="29"/>
  <c r="K27" i="29"/>
  <c r="I28" i="29"/>
  <c r="J28" i="29"/>
  <c r="K28" i="29"/>
  <c r="K9" i="29"/>
  <c r="J9" i="29"/>
  <c r="I9" i="29"/>
  <c r="C10" i="29"/>
  <c r="D10" i="29"/>
  <c r="E10" i="29"/>
  <c r="C11" i="29"/>
  <c r="D11" i="29"/>
  <c r="E11" i="29"/>
  <c r="C12" i="29"/>
  <c r="D12" i="29"/>
  <c r="E12" i="29"/>
  <c r="C13" i="29"/>
  <c r="D13" i="29"/>
  <c r="E13" i="29"/>
  <c r="C14" i="29"/>
  <c r="D14" i="29"/>
  <c r="E14" i="29"/>
  <c r="C15" i="29"/>
  <c r="D15" i="29"/>
  <c r="E15" i="29"/>
  <c r="C16" i="29"/>
  <c r="D16" i="29"/>
  <c r="E16" i="29"/>
  <c r="C17" i="29"/>
  <c r="D17" i="29"/>
  <c r="E17" i="29"/>
  <c r="C18" i="29"/>
  <c r="D18" i="29"/>
  <c r="E18" i="29"/>
  <c r="C19" i="29"/>
  <c r="D19" i="29"/>
  <c r="E19" i="29"/>
  <c r="C20" i="29"/>
  <c r="D20" i="29"/>
  <c r="E20" i="29"/>
  <c r="C21" i="29"/>
  <c r="D21" i="29"/>
  <c r="E21" i="29"/>
  <c r="C22" i="29"/>
  <c r="D22" i="29"/>
  <c r="E22" i="29"/>
  <c r="C23" i="29"/>
  <c r="D23" i="29"/>
  <c r="E23" i="29"/>
  <c r="C24" i="29"/>
  <c r="D24" i="29"/>
  <c r="E24" i="29"/>
  <c r="C25" i="29"/>
  <c r="D25" i="29"/>
  <c r="E25" i="29"/>
  <c r="C26" i="29"/>
  <c r="D26" i="29"/>
  <c r="E26" i="29"/>
  <c r="C27" i="29"/>
  <c r="D27" i="29"/>
  <c r="E27" i="29"/>
  <c r="C28" i="29"/>
  <c r="D28" i="29"/>
  <c r="E28" i="29"/>
  <c r="D9" i="29"/>
  <c r="C9" i="29"/>
  <c r="E9" i="29"/>
  <c r="AN43" i="33"/>
  <c r="AN42" i="33"/>
  <c r="AN41" i="33"/>
  <c r="AN40" i="33"/>
  <c r="AN39" i="33"/>
  <c r="AN38" i="33"/>
  <c r="AN37" i="33"/>
  <c r="AN36" i="33"/>
  <c r="AN35" i="33"/>
  <c r="AN34" i="33"/>
  <c r="AN33" i="33"/>
  <c r="AN32" i="33"/>
  <c r="AN31" i="33"/>
  <c r="AN30" i="33"/>
  <c r="AN29" i="33"/>
  <c r="AN28" i="33"/>
  <c r="AN27" i="33"/>
  <c r="AN26" i="33"/>
  <c r="AN25" i="33"/>
  <c r="AN24" i="33"/>
  <c r="AN23" i="33"/>
  <c r="AN22" i="33"/>
  <c r="AN21" i="33"/>
  <c r="AN20" i="33"/>
  <c r="AN19" i="33"/>
  <c r="AN18" i="33"/>
  <c r="AN17" i="33"/>
  <c r="AN16" i="33"/>
  <c r="AN15" i="33"/>
  <c r="AN14" i="33"/>
  <c r="AN13" i="33"/>
  <c r="AN12" i="33"/>
  <c r="AN11" i="33"/>
  <c r="AN10" i="33"/>
  <c r="AN9" i="33"/>
  <c r="AN8" i="33"/>
  <c r="AN7" i="33"/>
  <c r="AN6" i="33"/>
  <c r="AN5" i="33"/>
  <c r="AN4" i="33"/>
  <c r="AN3" i="33"/>
  <c r="AF43" i="33"/>
  <c r="AF42" i="33"/>
  <c r="AF41" i="33"/>
  <c r="AF40" i="33"/>
  <c r="AF39" i="33"/>
  <c r="AF38" i="33"/>
  <c r="AF37" i="33"/>
  <c r="AF36" i="33"/>
  <c r="AF35" i="33"/>
  <c r="AF34" i="33"/>
  <c r="AF33" i="33"/>
  <c r="AF32" i="33"/>
  <c r="AF31" i="33"/>
  <c r="AF30" i="33"/>
  <c r="AF29" i="33"/>
  <c r="AF28" i="33"/>
  <c r="AF27" i="33"/>
  <c r="AF26" i="33"/>
  <c r="AF25" i="33"/>
  <c r="AF24" i="33"/>
  <c r="AF23" i="33"/>
  <c r="AF22" i="33"/>
  <c r="AF21" i="33"/>
  <c r="AF20" i="33"/>
  <c r="AF19" i="33"/>
  <c r="AF18" i="33"/>
  <c r="AF17" i="33"/>
  <c r="AF16" i="33"/>
  <c r="AF15" i="33"/>
  <c r="AF14" i="33"/>
  <c r="AF13" i="33"/>
  <c r="AF12" i="33"/>
  <c r="AF11" i="33"/>
  <c r="AF10" i="33"/>
  <c r="AF9" i="33"/>
  <c r="AF8" i="33"/>
  <c r="AF7" i="33"/>
  <c r="AF6" i="33"/>
  <c r="AF5" i="33"/>
  <c r="AF4" i="33"/>
  <c r="AF3" i="33"/>
  <c r="X43" i="33"/>
  <c r="X42" i="33"/>
  <c r="X41" i="33"/>
  <c r="X40" i="33"/>
  <c r="X39" i="33"/>
  <c r="X38" i="33"/>
  <c r="X37" i="33"/>
  <c r="X36" i="33"/>
  <c r="X35" i="33"/>
  <c r="X34" i="33"/>
  <c r="X33" i="33"/>
  <c r="X3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X14" i="33"/>
  <c r="X13" i="33"/>
  <c r="X12" i="33"/>
  <c r="X11" i="33"/>
  <c r="X10" i="33"/>
  <c r="X9" i="33"/>
  <c r="X8" i="33"/>
  <c r="Y18" i="33" s="1"/>
  <c r="X7" i="33"/>
  <c r="X6" i="33"/>
  <c r="X5" i="33"/>
  <c r="X4" i="33"/>
  <c r="X3" i="33"/>
  <c r="P43" i="33"/>
  <c r="P42" i="33"/>
  <c r="P41" i="33"/>
  <c r="P40" i="33"/>
  <c r="P39" i="33"/>
  <c r="P38" i="33"/>
  <c r="P37" i="33"/>
  <c r="P36" i="33"/>
  <c r="P35" i="33"/>
  <c r="P34" i="33"/>
  <c r="P33" i="33"/>
  <c r="P3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C7" i="35"/>
  <c r="D7" i="35" s="1"/>
  <c r="C6" i="35"/>
  <c r="D6" i="35" s="1"/>
  <c r="C5" i="35"/>
  <c r="C4" i="35"/>
  <c r="C3" i="35"/>
  <c r="D5" i="35"/>
  <c r="D4" i="35"/>
  <c r="D3" i="35"/>
  <c r="C12" i="34"/>
  <c r="D12" i="34" s="1"/>
  <c r="C11" i="34"/>
  <c r="D11" i="34" s="1"/>
  <c r="C10" i="34"/>
  <c r="D10" i="34" s="1"/>
  <c r="C9" i="34"/>
  <c r="D9" i="34" s="1"/>
  <c r="C8" i="34"/>
  <c r="D8" i="34" s="1"/>
  <c r="C7" i="34"/>
  <c r="D7" i="34" s="1"/>
  <c r="C6" i="34"/>
  <c r="D6" i="34" s="1"/>
  <c r="C5" i="34"/>
  <c r="D5" i="34" s="1"/>
  <c r="C4" i="34"/>
  <c r="D4" i="34" s="1"/>
  <c r="C3" i="34"/>
  <c r="D3" i="3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Y16" i="33" l="1"/>
  <c r="AO24" i="33"/>
  <c r="AO8" i="33"/>
  <c r="AO32" i="33"/>
  <c r="AO16" i="33"/>
  <c r="AO40" i="33"/>
  <c r="AO10" i="33"/>
  <c r="AO18" i="33"/>
  <c r="AO26" i="33"/>
  <c r="AO34" i="33"/>
  <c r="AO42" i="33"/>
  <c r="AO11" i="33"/>
  <c r="AO19" i="33"/>
  <c r="AO27" i="33"/>
  <c r="AO35" i="33"/>
  <c r="AO43" i="33"/>
  <c r="AO4" i="33"/>
  <c r="AO6" i="33"/>
  <c r="AO14" i="33"/>
  <c r="AO22" i="33"/>
  <c r="AO30" i="33"/>
  <c r="AO38" i="33"/>
  <c r="AO7" i="33"/>
  <c r="AO15" i="33"/>
  <c r="AO23" i="33"/>
  <c r="AO31" i="33"/>
  <c r="AO39" i="33"/>
  <c r="AO9" i="33"/>
  <c r="AO17" i="33"/>
  <c r="AO25" i="33"/>
  <c r="AO33" i="33"/>
  <c r="AO41" i="33"/>
  <c r="AO12" i="33"/>
  <c r="AO20" i="33"/>
  <c r="AO28" i="33"/>
  <c r="AO36" i="33"/>
  <c r="AO5" i="33"/>
  <c r="AO13" i="33"/>
  <c r="AO21" i="33"/>
  <c r="AO29" i="33"/>
  <c r="AO37" i="33"/>
  <c r="AG20" i="33"/>
  <c r="AG12" i="33"/>
  <c r="AG16" i="33"/>
  <c r="AG24" i="33"/>
  <c r="AG32" i="33"/>
  <c r="AG36" i="33"/>
  <c r="AG28" i="33"/>
  <c r="AG19" i="33"/>
  <c r="Y32" i="33"/>
  <c r="AG7" i="33"/>
  <c r="AG13" i="33"/>
  <c r="AG26" i="33"/>
  <c r="AG39" i="33"/>
  <c r="AG14" i="33"/>
  <c r="AG27" i="33"/>
  <c r="AG33" i="33"/>
  <c r="AG8" i="33"/>
  <c r="AG15" i="33"/>
  <c r="AG21" i="33"/>
  <c r="AG34" i="33"/>
  <c r="AG40" i="33"/>
  <c r="Y40" i="33"/>
  <c r="Y42" i="33"/>
  <c r="Y20" i="33"/>
  <c r="Y36" i="33"/>
  <c r="AG9" i="33"/>
  <c r="AG22" i="33"/>
  <c r="AG35" i="33"/>
  <c r="AG41" i="33"/>
  <c r="AG38" i="33"/>
  <c r="Y13" i="33"/>
  <c r="AG10" i="33"/>
  <c r="AG23" i="33"/>
  <c r="AG29" i="33"/>
  <c r="AG42" i="33"/>
  <c r="Y24" i="33"/>
  <c r="AG25" i="33"/>
  <c r="Y6" i="33"/>
  <c r="Y22" i="33"/>
  <c r="Y38" i="33"/>
  <c r="AG4" i="33"/>
  <c r="AG11" i="33"/>
  <c r="AG17" i="33"/>
  <c r="AG30" i="33"/>
  <c r="AG43" i="33"/>
  <c r="AG6" i="33"/>
  <c r="AG5" i="33"/>
  <c r="AG18" i="33"/>
  <c r="AG31" i="33"/>
  <c r="AG37" i="33"/>
  <c r="Y7" i="33"/>
  <c r="Y12" i="33"/>
  <c r="Y23" i="33"/>
  <c r="Y28" i="33"/>
  <c r="Y39" i="33"/>
  <c r="Y8" i="33"/>
  <c r="Y19" i="33"/>
  <c r="Y35" i="33"/>
  <c r="Y9" i="33"/>
  <c r="Y14" i="33"/>
  <c r="Y25" i="33"/>
  <c r="Y30" i="33"/>
  <c r="Y41" i="33"/>
  <c r="Y34" i="33"/>
  <c r="Q6" i="33"/>
  <c r="Q14" i="33"/>
  <c r="Y4" i="33"/>
  <c r="Y15" i="33"/>
  <c r="Y31" i="33"/>
  <c r="Y29" i="33"/>
  <c r="Y5" i="33"/>
  <c r="Y10" i="33"/>
  <c r="Y21" i="33"/>
  <c r="Y26" i="33"/>
  <c r="Y37" i="33"/>
  <c r="Y11" i="33"/>
  <c r="Y27" i="33"/>
  <c r="Y43" i="33"/>
  <c r="Y17" i="33"/>
  <c r="Y33" i="33"/>
  <c r="Q38" i="33"/>
  <c r="Q34" i="33"/>
  <c r="Q5" i="33"/>
  <c r="Q13" i="33"/>
  <c r="Q21" i="33"/>
  <c r="Q29" i="33"/>
  <c r="Q37" i="33"/>
  <c r="Q7" i="33"/>
  <c r="Q15" i="33"/>
  <c r="Q23" i="33"/>
  <c r="Q31" i="33"/>
  <c r="Q39" i="33"/>
  <c r="Q22" i="33"/>
  <c r="Q8" i="33"/>
  <c r="Q16" i="33"/>
  <c r="Q24" i="33"/>
  <c r="Q32" i="33"/>
  <c r="Q40" i="33"/>
  <c r="Q9" i="33"/>
  <c r="Q17" i="33"/>
  <c r="Q25" i="33"/>
  <c r="Q33" i="33"/>
  <c r="Q41" i="33"/>
  <c r="Q30" i="33"/>
  <c r="Q18" i="33"/>
  <c r="Q10" i="33"/>
  <c r="Q42" i="33"/>
  <c r="Q11" i="33"/>
  <c r="Q19" i="33"/>
  <c r="Q27" i="33"/>
  <c r="Q35" i="33"/>
  <c r="Q43" i="33"/>
  <c r="Q26" i="33"/>
  <c r="Q4" i="33"/>
  <c r="Q12" i="33"/>
  <c r="Q20" i="33"/>
  <c r="Q28" i="33"/>
  <c r="Q36" i="33"/>
  <c r="H43" i="33"/>
  <c r="AP43" i="33" s="1"/>
  <c r="AQ43" i="33" s="1"/>
  <c r="AR43" i="33" s="1"/>
  <c r="H5" i="33"/>
  <c r="AP5" i="33" s="1"/>
  <c r="AQ5" i="33" s="1"/>
  <c r="AR5" i="33" s="1"/>
  <c r="H6" i="33"/>
  <c r="AP6" i="33" s="1"/>
  <c r="AQ6" i="33" s="1"/>
  <c r="AR6" i="33" s="1"/>
  <c r="H7" i="33"/>
  <c r="AP7" i="33" s="1"/>
  <c r="AQ7" i="33" s="1"/>
  <c r="AR7" i="33" s="1"/>
  <c r="H8" i="33"/>
  <c r="AP8" i="33" s="1"/>
  <c r="AQ8" i="33" s="1"/>
  <c r="AR8" i="33" s="1"/>
  <c r="H9" i="33"/>
  <c r="AP9" i="33" s="1"/>
  <c r="AQ9" i="33" s="1"/>
  <c r="AR9" i="33" s="1"/>
  <c r="H10" i="33"/>
  <c r="AP10" i="33" s="1"/>
  <c r="AQ10" i="33" s="1"/>
  <c r="AR10" i="33" s="1"/>
  <c r="H11" i="33"/>
  <c r="AP11" i="33" s="1"/>
  <c r="AQ11" i="33" s="1"/>
  <c r="AR11" i="33" s="1"/>
  <c r="H12" i="33"/>
  <c r="AP12" i="33" s="1"/>
  <c r="AQ12" i="33" s="1"/>
  <c r="AR12" i="33" s="1"/>
  <c r="H13" i="33"/>
  <c r="AP13" i="33" s="1"/>
  <c r="AQ13" i="33" s="1"/>
  <c r="AR13" i="33" s="1"/>
  <c r="H14" i="33"/>
  <c r="AP14" i="33" s="1"/>
  <c r="AQ14" i="33" s="1"/>
  <c r="AR14" i="33" s="1"/>
  <c r="H15" i="33"/>
  <c r="AP15" i="33" s="1"/>
  <c r="AQ15" i="33" s="1"/>
  <c r="AR15" i="33" s="1"/>
  <c r="H16" i="33"/>
  <c r="AP16" i="33" s="1"/>
  <c r="AQ16" i="33" s="1"/>
  <c r="AR16" i="33" s="1"/>
  <c r="H17" i="33"/>
  <c r="AP17" i="33" s="1"/>
  <c r="AQ17" i="33" s="1"/>
  <c r="AR17" i="33" s="1"/>
  <c r="H18" i="33"/>
  <c r="AP18" i="33" s="1"/>
  <c r="AQ18" i="33" s="1"/>
  <c r="AR18" i="33" s="1"/>
  <c r="H19" i="33"/>
  <c r="AP19" i="33" s="1"/>
  <c r="AQ19" i="33" s="1"/>
  <c r="AR19" i="33" s="1"/>
  <c r="H20" i="33"/>
  <c r="AP20" i="33" s="1"/>
  <c r="AQ20" i="33" s="1"/>
  <c r="AR20" i="33" s="1"/>
  <c r="H21" i="33"/>
  <c r="AP21" i="33" s="1"/>
  <c r="AQ21" i="33" s="1"/>
  <c r="AR21" i="33" s="1"/>
  <c r="H22" i="33"/>
  <c r="AP22" i="33" s="1"/>
  <c r="AQ22" i="33" s="1"/>
  <c r="AR22" i="33" s="1"/>
  <c r="H23" i="33"/>
  <c r="AP23" i="33" s="1"/>
  <c r="AQ23" i="33" s="1"/>
  <c r="AR23" i="33" s="1"/>
  <c r="H24" i="33"/>
  <c r="AP24" i="33" s="1"/>
  <c r="AQ24" i="33" s="1"/>
  <c r="AR24" i="33" s="1"/>
  <c r="H25" i="33"/>
  <c r="AP25" i="33" s="1"/>
  <c r="AQ25" i="33" s="1"/>
  <c r="AR25" i="33" s="1"/>
  <c r="H26" i="33"/>
  <c r="AP26" i="33" s="1"/>
  <c r="AQ26" i="33" s="1"/>
  <c r="AR26" i="33" s="1"/>
  <c r="H27" i="33"/>
  <c r="AP27" i="33" s="1"/>
  <c r="AQ27" i="33" s="1"/>
  <c r="AR27" i="33" s="1"/>
  <c r="H28" i="33"/>
  <c r="AP28" i="33" s="1"/>
  <c r="AQ28" i="33" s="1"/>
  <c r="AR28" i="33" s="1"/>
  <c r="H29" i="33"/>
  <c r="AP29" i="33" s="1"/>
  <c r="AQ29" i="33" s="1"/>
  <c r="AR29" i="33" s="1"/>
  <c r="H30" i="33"/>
  <c r="AP30" i="33" s="1"/>
  <c r="AQ30" i="33" s="1"/>
  <c r="AR30" i="33" s="1"/>
  <c r="H31" i="33"/>
  <c r="AP31" i="33" s="1"/>
  <c r="AQ31" i="33" s="1"/>
  <c r="AR31" i="33" s="1"/>
  <c r="H32" i="33"/>
  <c r="AP32" i="33" s="1"/>
  <c r="AQ32" i="33" s="1"/>
  <c r="AR32" i="33" s="1"/>
  <c r="H33" i="33"/>
  <c r="AP33" i="33" s="1"/>
  <c r="AQ33" i="33" s="1"/>
  <c r="AR33" i="33" s="1"/>
  <c r="H34" i="33"/>
  <c r="AP34" i="33" s="1"/>
  <c r="AQ34" i="33" s="1"/>
  <c r="AR34" i="33" s="1"/>
  <c r="H35" i="33"/>
  <c r="AP35" i="33" s="1"/>
  <c r="AQ35" i="33" s="1"/>
  <c r="AR35" i="33" s="1"/>
  <c r="H36" i="33"/>
  <c r="AP36" i="33" s="1"/>
  <c r="AQ36" i="33" s="1"/>
  <c r="AR36" i="33" s="1"/>
  <c r="H37" i="33"/>
  <c r="AP37" i="33" s="1"/>
  <c r="AQ37" i="33" s="1"/>
  <c r="AR37" i="33" s="1"/>
  <c r="H38" i="33"/>
  <c r="AP38" i="33" s="1"/>
  <c r="AQ38" i="33" s="1"/>
  <c r="AR38" i="33" s="1"/>
  <c r="H39" i="33"/>
  <c r="AP39" i="33" s="1"/>
  <c r="AQ39" i="33" s="1"/>
  <c r="AR39" i="33" s="1"/>
  <c r="H40" i="33"/>
  <c r="AP40" i="33" s="1"/>
  <c r="AQ40" i="33" s="1"/>
  <c r="AR40" i="33" s="1"/>
  <c r="H41" i="33"/>
  <c r="AP41" i="33" s="1"/>
  <c r="AQ41" i="33" s="1"/>
  <c r="AR41" i="33" s="1"/>
  <c r="H42" i="33"/>
  <c r="AP42" i="33" s="1"/>
  <c r="AQ42" i="33" s="1"/>
  <c r="AR42" i="33" s="1"/>
  <c r="H3" i="33"/>
  <c r="AP3" i="33" s="1"/>
  <c r="A4" i="22" l="1"/>
  <c r="A4" i="20"/>
  <c r="A3" i="20"/>
  <c r="A2" i="20"/>
  <c r="A3" i="22"/>
  <c r="A2" i="2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D7" i="32" l="1"/>
  <c r="F7" i="32" s="1"/>
  <c r="G7" i="32" s="1"/>
  <c r="E7" i="32"/>
  <c r="D8" i="32"/>
  <c r="F8" i="32" s="1"/>
  <c r="G8" i="32" s="1"/>
  <c r="E8" i="32"/>
  <c r="D13" i="32"/>
  <c r="F13" i="32" s="1"/>
  <c r="G13" i="32" s="1"/>
  <c r="E13" i="32"/>
  <c r="D10" i="32"/>
  <c r="F10" i="32" s="1"/>
  <c r="G10" i="32" s="1"/>
  <c r="E10" i="32"/>
  <c r="D3" i="32"/>
  <c r="F3" i="32" s="1"/>
  <c r="G3" i="32" s="1"/>
  <c r="E3" i="32"/>
  <c r="D14" i="32"/>
  <c r="F14" i="32" s="1"/>
  <c r="G14" i="32" s="1"/>
  <c r="E14" i="32"/>
  <c r="D6" i="32"/>
  <c r="F6" i="32" s="1"/>
  <c r="G6" i="32" s="1"/>
  <c r="E6" i="32"/>
  <c r="D12" i="32"/>
  <c r="F12" i="32" s="1"/>
  <c r="G12" i="32" s="1"/>
  <c r="E12" i="32"/>
  <c r="D17" i="32"/>
  <c r="F17" i="32" s="1"/>
  <c r="G17" i="32" s="1"/>
  <c r="E17" i="32"/>
  <c r="D5" i="32"/>
  <c r="F5" i="32" s="1"/>
  <c r="G5" i="32" s="1"/>
  <c r="E5" i="32"/>
  <c r="D9" i="32"/>
  <c r="F9" i="32" s="1"/>
  <c r="G9" i="32" s="1"/>
  <c r="E9" i="32"/>
  <c r="D15" i="32"/>
  <c r="F15" i="32" s="1"/>
  <c r="G15" i="32" s="1"/>
  <c r="E15" i="32"/>
  <c r="D11" i="32"/>
  <c r="F11" i="32" s="1"/>
  <c r="G11" i="32" s="1"/>
  <c r="E11" i="32"/>
  <c r="D4" i="32"/>
  <c r="F4" i="32" s="1"/>
  <c r="G4" i="32" s="1"/>
  <c r="E4" i="32"/>
  <c r="D16" i="32"/>
  <c r="F16" i="32" s="1"/>
  <c r="G16" i="32" s="1"/>
  <c r="E16" i="32"/>
  <c r="AF17" i="31"/>
  <c r="AF33" i="31"/>
  <c r="AF9" i="31"/>
  <c r="AF24" i="31"/>
  <c r="AF39" i="31"/>
  <c r="AF31" i="31"/>
  <c r="AF23" i="31"/>
  <c r="AF15" i="31"/>
  <c r="AF7" i="31"/>
  <c r="AF6" i="31"/>
  <c r="AF4" i="31"/>
  <c r="AF35" i="31"/>
  <c r="AF27" i="31"/>
  <c r="AF19" i="31"/>
  <c r="AF11" i="31"/>
  <c r="AF43" i="31"/>
  <c r="AF30" i="31"/>
  <c r="AF26" i="31"/>
  <c r="AF14" i="31"/>
  <c r="AF10" i="31"/>
  <c r="AF38" i="31"/>
  <c r="AF34" i="31"/>
  <c r="AF22" i="31"/>
  <c r="AF18" i="31"/>
  <c r="AF5" i="31"/>
  <c r="AF42" i="31"/>
  <c r="AF29" i="31"/>
  <c r="AF13" i="31"/>
  <c r="AF41" i="31"/>
  <c r="AF37" i="31"/>
  <c r="AF21" i="31"/>
  <c r="AF36" i="31"/>
  <c r="AF32" i="31"/>
  <c r="AF20" i="31"/>
  <c r="AF16" i="31"/>
  <c r="AF12" i="31"/>
  <c r="AF8" i="31"/>
  <c r="AF40" i="31"/>
  <c r="AF28" i="31"/>
  <c r="AF25" i="31"/>
  <c r="AC3" i="31"/>
  <c r="AD40" i="31" s="1"/>
  <c r="W3" i="31"/>
  <c r="X37" i="31" s="1"/>
  <c r="Q3" i="31"/>
  <c r="R4" i="31" s="1"/>
  <c r="K3" i="31"/>
  <c r="L37" i="31" s="1"/>
  <c r="E3" i="31"/>
  <c r="F26" i="31" s="1"/>
  <c r="T8" i="30"/>
  <c r="P8" i="30"/>
  <c r="L8" i="30"/>
  <c r="H8" i="30"/>
  <c r="D8" i="30"/>
  <c r="T7" i="30"/>
  <c r="P7" i="30"/>
  <c r="L7" i="30"/>
  <c r="H7" i="30"/>
  <c r="D7" i="30"/>
  <c r="T6" i="30"/>
  <c r="P6" i="30"/>
  <c r="L6" i="30"/>
  <c r="M6" i="30" s="1"/>
  <c r="H6" i="30"/>
  <c r="D6" i="30"/>
  <c r="T5" i="30"/>
  <c r="U5" i="30" s="1"/>
  <c r="P5" i="30"/>
  <c r="L5" i="30"/>
  <c r="M5" i="30" s="1"/>
  <c r="H5" i="30"/>
  <c r="D5" i="30"/>
  <c r="T4" i="30"/>
  <c r="T10" i="30" s="1"/>
  <c r="P4" i="30"/>
  <c r="P10" i="30" s="1"/>
  <c r="M4" i="30"/>
  <c r="L4" i="30"/>
  <c r="L10" i="30" s="1"/>
  <c r="H4" i="30"/>
  <c r="D4" i="30"/>
  <c r="D10" i="30" s="1"/>
  <c r="T3" i="30"/>
  <c r="P3" i="30"/>
  <c r="L3" i="30"/>
  <c r="H3" i="30"/>
  <c r="D3" i="30"/>
  <c r="E5" i="30" l="1"/>
  <c r="X43" i="31"/>
  <c r="M7" i="30"/>
  <c r="U8" i="30"/>
  <c r="F38" i="31"/>
  <c r="I4" i="30"/>
  <c r="F15" i="31"/>
  <c r="F40" i="31"/>
  <c r="U7" i="30"/>
  <c r="F18" i="31"/>
  <c r="U6" i="30"/>
  <c r="E8" i="30"/>
  <c r="F43" i="31"/>
  <c r="E7" i="30"/>
  <c r="U4" i="30"/>
  <c r="E6" i="30"/>
  <c r="X18" i="31"/>
  <c r="F4" i="31"/>
  <c r="F23" i="31"/>
  <c r="F9" i="31"/>
  <c r="F12" i="31"/>
  <c r="F28" i="31"/>
  <c r="F31" i="31"/>
  <c r="F17" i="31"/>
  <c r="F34" i="31"/>
  <c r="F20" i="31"/>
  <c r="F5" i="31"/>
  <c r="F6" i="31"/>
  <c r="F39" i="31"/>
  <c r="F25" i="31"/>
  <c r="F42" i="31"/>
  <c r="AD16" i="31"/>
  <c r="F24" i="31"/>
  <c r="F33" i="31"/>
  <c r="F41" i="31"/>
  <c r="F29" i="31"/>
  <c r="F30" i="31"/>
  <c r="F8" i="31"/>
  <c r="F36" i="31"/>
  <c r="F27" i="31"/>
  <c r="F13" i="31"/>
  <c r="F14" i="31"/>
  <c r="F11" i="31"/>
  <c r="F21" i="31"/>
  <c r="F22" i="31"/>
  <c r="F32" i="31"/>
  <c r="F19" i="31"/>
  <c r="F37" i="31"/>
  <c r="F7" i="31"/>
  <c r="F16" i="31"/>
  <c r="F10" i="31"/>
  <c r="F35" i="31"/>
  <c r="L35" i="31"/>
  <c r="L26" i="31"/>
  <c r="L24" i="31"/>
  <c r="X12" i="31"/>
  <c r="L25" i="31"/>
  <c r="L34" i="31"/>
  <c r="L4" i="31"/>
  <c r="L13" i="31"/>
  <c r="L33" i="31"/>
  <c r="AD5" i="31"/>
  <c r="X13" i="31"/>
  <c r="L41" i="31"/>
  <c r="L42" i="31"/>
  <c r="L22" i="31"/>
  <c r="L21" i="31"/>
  <c r="L30" i="31"/>
  <c r="AD13" i="31"/>
  <c r="L8" i="31"/>
  <c r="L6" i="31"/>
  <c r="L36" i="31"/>
  <c r="L12" i="31"/>
  <c r="L7" i="31"/>
  <c r="L39" i="31"/>
  <c r="L9" i="31"/>
  <c r="L18" i="31"/>
  <c r="L17" i="31"/>
  <c r="L43" i="31"/>
  <c r="L5" i="31"/>
  <c r="L16" i="31"/>
  <c r="L14" i="31"/>
  <c r="L11" i="31"/>
  <c r="L20" i="31"/>
  <c r="L15" i="31"/>
  <c r="AD32" i="31"/>
  <c r="L32" i="31"/>
  <c r="L38" i="31"/>
  <c r="L19" i="31"/>
  <c r="L28" i="31"/>
  <c r="L23" i="31"/>
  <c r="X7" i="31"/>
  <c r="L40" i="31"/>
  <c r="L10" i="31"/>
  <c r="L27" i="31"/>
  <c r="L29" i="31"/>
  <c r="L31" i="31"/>
  <c r="R22" i="31"/>
  <c r="AD7" i="31"/>
  <c r="X32" i="31"/>
  <c r="R11" i="31"/>
  <c r="R37" i="31"/>
  <c r="R30" i="31"/>
  <c r="R8" i="31"/>
  <c r="R41" i="31"/>
  <c r="R36" i="31"/>
  <c r="AD11" i="31"/>
  <c r="X40" i="31"/>
  <c r="R19" i="31"/>
  <c r="R5" i="31"/>
  <c r="R38" i="31"/>
  <c r="R16" i="31"/>
  <c r="R43" i="31"/>
  <c r="R27" i="31"/>
  <c r="R13" i="31"/>
  <c r="R40" i="31"/>
  <c r="R24" i="31"/>
  <c r="R10" i="31"/>
  <c r="X26" i="31"/>
  <c r="R35" i="31"/>
  <c r="R21" i="31"/>
  <c r="R7" i="31"/>
  <c r="R32" i="31"/>
  <c r="R18" i="31"/>
  <c r="R12" i="31"/>
  <c r="R29" i="31"/>
  <c r="R15" i="31"/>
  <c r="R9" i="31"/>
  <c r="R26" i="31"/>
  <c r="R20" i="31"/>
  <c r="R6" i="31"/>
  <c r="R23" i="31"/>
  <c r="R17" i="31"/>
  <c r="R34" i="31"/>
  <c r="R28" i="31"/>
  <c r="R14" i="31"/>
  <c r="R31" i="31"/>
  <c r="R25" i="31"/>
  <c r="R42" i="31"/>
  <c r="X15" i="31"/>
  <c r="X21" i="31"/>
  <c r="R39" i="31"/>
  <c r="R33" i="31"/>
  <c r="AD25" i="31"/>
  <c r="AD4" i="31"/>
  <c r="AD6" i="31"/>
  <c r="X6" i="31"/>
  <c r="X39" i="31"/>
  <c r="X25" i="31"/>
  <c r="X11" i="31"/>
  <c r="X36" i="31"/>
  <c r="AD39" i="31"/>
  <c r="AD20" i="31"/>
  <c r="AD22" i="31"/>
  <c r="X14" i="31"/>
  <c r="X8" i="31"/>
  <c r="X33" i="31"/>
  <c r="X19" i="31"/>
  <c r="X38" i="31"/>
  <c r="AD18" i="31"/>
  <c r="AD28" i="31"/>
  <c r="AD30" i="31"/>
  <c r="X22" i="31"/>
  <c r="X16" i="31"/>
  <c r="X41" i="31"/>
  <c r="X27" i="31"/>
  <c r="X4" i="31"/>
  <c r="AD26" i="31"/>
  <c r="AD37" i="31"/>
  <c r="AD8" i="31"/>
  <c r="X30" i="31"/>
  <c r="X24" i="31"/>
  <c r="X10" i="31"/>
  <c r="X35" i="31"/>
  <c r="X5" i="31"/>
  <c r="AD27" i="31"/>
  <c r="AD29" i="31"/>
  <c r="AD41" i="31"/>
  <c r="X23" i="31"/>
  <c r="X9" i="31"/>
  <c r="X34" i="31"/>
  <c r="X20" i="31"/>
  <c r="X29" i="31"/>
  <c r="AD17" i="31"/>
  <c r="AD43" i="31"/>
  <c r="AD38" i="31"/>
  <c r="AD42" i="31"/>
  <c r="X31" i="31"/>
  <c r="X17" i="31"/>
  <c r="X42" i="31"/>
  <c r="X28" i="31"/>
  <c r="AD9" i="31"/>
  <c r="AD34" i="31"/>
  <c r="AD12" i="31"/>
  <c r="AD21" i="31"/>
  <c r="AD15" i="31"/>
  <c r="AD33" i="31"/>
  <c r="AD19" i="31"/>
  <c r="AD36" i="31"/>
  <c r="AD31" i="31"/>
  <c r="AD24" i="31"/>
  <c r="AD10" i="31"/>
  <c r="AD35" i="31"/>
  <c r="AD23" i="31"/>
  <c r="AD14" i="31"/>
  <c r="AG22" i="31"/>
  <c r="AG21" i="31"/>
  <c r="AG33" i="31"/>
  <c r="AG12" i="31"/>
  <c r="AG30" i="31"/>
  <c r="AG41" i="31"/>
  <c r="AG29" i="31"/>
  <c r="AG5" i="31"/>
  <c r="AG6" i="31"/>
  <c r="AG8" i="31"/>
  <c r="AG38" i="31"/>
  <c r="AG40" i="31"/>
  <c r="AG9" i="31"/>
  <c r="AG17" i="31"/>
  <c r="AG25" i="31"/>
  <c r="AG26" i="31"/>
  <c r="AG28" i="31"/>
  <c r="AG37" i="31"/>
  <c r="AG10" i="31"/>
  <c r="AG18" i="31"/>
  <c r="AG13" i="31"/>
  <c r="AG14" i="31"/>
  <c r="AG16" i="31"/>
  <c r="AG24" i="31"/>
  <c r="AG42" i="31"/>
  <c r="AG32" i="31"/>
  <c r="AG20" i="31"/>
  <c r="AG4" i="31"/>
  <c r="AG34" i="31"/>
  <c r="AG36" i="31"/>
  <c r="AG31" i="31"/>
  <c r="AG7" i="31"/>
  <c r="AG23" i="31"/>
  <c r="AG39" i="31"/>
  <c r="AG43" i="31"/>
  <c r="AG15" i="31"/>
  <c r="AG11" i="31"/>
  <c r="AG27" i="31"/>
  <c r="AG19" i="31"/>
  <c r="AG35" i="31"/>
  <c r="E4" i="30"/>
  <c r="I5" i="30"/>
  <c r="V5" i="30" s="1"/>
  <c r="I6" i="30"/>
  <c r="V6" i="30" s="1"/>
  <c r="I7" i="30"/>
  <c r="I8" i="30"/>
  <c r="Q8" i="30"/>
  <c r="Q5" i="30"/>
  <c r="Q6" i="30"/>
  <c r="Q7" i="30"/>
  <c r="Q4" i="30"/>
  <c r="V4" i="30" s="1"/>
  <c r="M8" i="30"/>
  <c r="V8" i="30" s="1"/>
  <c r="H10" i="30"/>
  <c r="V7" i="30" l="1"/>
  <c r="W8" i="30"/>
  <c r="W4" i="30"/>
  <c r="W5" i="30"/>
  <c r="W7" i="30"/>
  <c r="W6" i="30"/>
  <c r="T4" i="6"/>
  <c r="R9" i="29" s="1"/>
  <c r="Q3" i="6" l="1"/>
  <c r="T41" i="6"/>
  <c r="Z26" i="29" s="1"/>
  <c r="T37" i="6"/>
  <c r="Z22" i="29" s="1"/>
  <c r="T33" i="6"/>
  <c r="Z18" i="29" s="1"/>
  <c r="T29" i="6"/>
  <c r="Z14" i="29" s="1"/>
  <c r="T25" i="6"/>
  <c r="Z10" i="29" s="1"/>
  <c r="T21" i="6"/>
  <c r="R26" i="29" s="1"/>
  <c r="T17" i="6"/>
  <c r="R22" i="29" s="1"/>
  <c r="T13" i="6"/>
  <c r="R18" i="29" s="1"/>
  <c r="T9" i="6"/>
  <c r="R14" i="29" s="1"/>
  <c r="T5" i="6"/>
  <c r="R10" i="29" s="1"/>
  <c r="T43" i="6"/>
  <c r="Z28" i="29" s="1"/>
  <c r="K3" i="6"/>
  <c r="E3" i="6"/>
  <c r="D4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N6" i="7"/>
  <c r="I9" i="7"/>
  <c r="F5" i="6" l="1"/>
  <c r="F10" i="6"/>
  <c r="F14" i="6"/>
  <c r="F18" i="6"/>
  <c r="F22" i="6"/>
  <c r="F26" i="6"/>
  <c r="F31" i="6"/>
  <c r="F35" i="6"/>
  <c r="F39" i="6"/>
  <c r="F43" i="6"/>
  <c r="F8" i="6"/>
  <c r="F20" i="6"/>
  <c r="F28" i="6"/>
  <c r="F37" i="6"/>
  <c r="F13" i="6"/>
  <c r="F25" i="6"/>
  <c r="F38" i="6"/>
  <c r="F7" i="6"/>
  <c r="F11" i="6"/>
  <c r="F15" i="6"/>
  <c r="F19" i="6"/>
  <c r="F23" i="6"/>
  <c r="F27" i="6"/>
  <c r="F32" i="6"/>
  <c r="F36" i="6"/>
  <c r="F40" i="6"/>
  <c r="F12" i="6"/>
  <c r="F16" i="6"/>
  <c r="F24" i="6"/>
  <c r="F33" i="6"/>
  <c r="F41" i="6"/>
  <c r="F9" i="6"/>
  <c r="F17" i="6"/>
  <c r="F21" i="6"/>
  <c r="F30" i="6"/>
  <c r="F34" i="6"/>
  <c r="F42" i="6"/>
  <c r="F4" i="6"/>
  <c r="L9" i="6"/>
  <c r="L13" i="6"/>
  <c r="L17" i="6"/>
  <c r="L21" i="6"/>
  <c r="L25" i="6"/>
  <c r="L30" i="6"/>
  <c r="L34" i="6"/>
  <c r="L38" i="6"/>
  <c r="L42" i="6"/>
  <c r="L11" i="6"/>
  <c r="L23" i="6"/>
  <c r="L32" i="6"/>
  <c r="L40" i="6"/>
  <c r="L5" i="6"/>
  <c r="L10" i="6"/>
  <c r="L14" i="6"/>
  <c r="L18" i="6"/>
  <c r="L22" i="6"/>
  <c r="L26" i="6"/>
  <c r="L31" i="6"/>
  <c r="L35" i="6"/>
  <c r="L39" i="6"/>
  <c r="L43" i="6"/>
  <c r="L7" i="6"/>
  <c r="L15" i="6"/>
  <c r="L19" i="6"/>
  <c r="L27" i="6"/>
  <c r="L36" i="6"/>
  <c r="L8" i="6"/>
  <c r="L12" i="6"/>
  <c r="L16" i="6"/>
  <c r="L20" i="6"/>
  <c r="L24" i="6"/>
  <c r="L28" i="6"/>
  <c r="L33" i="6"/>
  <c r="L37" i="6"/>
  <c r="L41" i="6"/>
  <c r="L4" i="6"/>
  <c r="R5" i="6"/>
  <c r="R10" i="6"/>
  <c r="R14" i="6"/>
  <c r="R18" i="6"/>
  <c r="R22" i="6"/>
  <c r="R26" i="6"/>
  <c r="R31" i="6"/>
  <c r="R35" i="6"/>
  <c r="R39" i="6"/>
  <c r="R43" i="6"/>
  <c r="R8" i="6"/>
  <c r="R16" i="6"/>
  <c r="R24" i="6"/>
  <c r="R33" i="6"/>
  <c r="R41" i="6"/>
  <c r="R9" i="6"/>
  <c r="R17" i="6"/>
  <c r="R25" i="6"/>
  <c r="R34" i="6"/>
  <c r="R7" i="6"/>
  <c r="R11" i="6"/>
  <c r="R15" i="6"/>
  <c r="R19" i="6"/>
  <c r="R23" i="6"/>
  <c r="R27" i="6"/>
  <c r="R32" i="6"/>
  <c r="R36" i="6"/>
  <c r="R40" i="6"/>
  <c r="R12" i="6"/>
  <c r="R20" i="6"/>
  <c r="R28" i="6"/>
  <c r="R37" i="6"/>
  <c r="R13" i="6"/>
  <c r="R21" i="6"/>
  <c r="R30" i="6"/>
  <c r="R38" i="6"/>
  <c r="R42" i="6"/>
  <c r="R4" i="6"/>
  <c r="T39" i="6"/>
  <c r="Z24" i="29" s="1"/>
  <c r="T12" i="6"/>
  <c r="R17" i="29" s="1"/>
  <c r="T36" i="6"/>
  <c r="Z21" i="29" s="1"/>
  <c r="T20" i="6"/>
  <c r="R25" i="29" s="1"/>
  <c r="T28" i="6"/>
  <c r="Z13" i="29" s="1"/>
  <c r="T14" i="6"/>
  <c r="R19" i="29" s="1"/>
  <c r="T6" i="6"/>
  <c r="R11" i="29" s="1"/>
  <c r="T30" i="6"/>
  <c r="Z15" i="29" s="1"/>
  <c r="T15" i="6"/>
  <c r="R20" i="29" s="1"/>
  <c r="T23" i="6"/>
  <c r="R28" i="29" s="1"/>
  <c r="T10" i="6"/>
  <c r="R15" i="29" s="1"/>
  <c r="T26" i="6"/>
  <c r="Z11" i="29" s="1"/>
  <c r="T34" i="6"/>
  <c r="Z19" i="29" s="1"/>
  <c r="T42" i="6"/>
  <c r="Z27" i="29" s="1"/>
  <c r="T16" i="6"/>
  <c r="R21" i="29" s="1"/>
  <c r="T24" i="6"/>
  <c r="Z9" i="29" s="1"/>
  <c r="T32" i="6"/>
  <c r="Z17" i="29" s="1"/>
  <c r="T19" i="6"/>
  <c r="R24" i="29" s="1"/>
  <c r="T27" i="6" l="1"/>
  <c r="Z12" i="29" s="1"/>
  <c r="T7" i="6"/>
  <c r="R12" i="29" s="1"/>
  <c r="T11" i="6"/>
  <c r="R16" i="29" s="1"/>
  <c r="T18" i="6"/>
  <c r="R23" i="29" s="1"/>
  <c r="T38" i="6"/>
  <c r="Z23" i="29" s="1"/>
  <c r="T8" i="6"/>
  <c r="R13" i="29" s="1"/>
  <c r="T22" i="6"/>
  <c r="R27" i="29" s="1"/>
  <c r="T40" i="6"/>
  <c r="Z25" i="29" s="1"/>
  <c r="T31" i="6"/>
  <c r="Z16" i="29" s="1"/>
  <c r="T35" i="6"/>
  <c r="Z20" i="29" s="1"/>
  <c r="H4" i="33" l="1"/>
  <c r="AP4" i="33" s="1"/>
  <c r="AQ4" i="33" s="1"/>
  <c r="AR4" i="33" s="1"/>
  <c r="I5" i="33" l="1"/>
  <c r="AS5" i="33" s="1"/>
  <c r="I4" i="33"/>
  <c r="AS4" i="33" s="1"/>
  <c r="I10" i="33"/>
  <c r="AS10" i="33" s="1"/>
  <c r="I26" i="33"/>
  <c r="AS26" i="33" s="1"/>
  <c r="I30" i="33"/>
  <c r="AS30" i="33" s="1"/>
  <c r="I40" i="33"/>
  <c r="AS40" i="33" s="1"/>
  <c r="I35" i="33"/>
  <c r="AS35" i="33" s="1"/>
  <c r="I43" i="33"/>
  <c r="AS43" i="33" s="1"/>
  <c r="I23" i="33"/>
  <c r="AS23" i="33" s="1"/>
  <c r="I11" i="33"/>
  <c r="AS11" i="33" s="1"/>
  <c r="I15" i="33"/>
  <c r="AS15" i="33" s="1"/>
  <c r="I17" i="33"/>
  <c r="AS17" i="33" s="1"/>
  <c r="I28" i="33"/>
  <c r="AS28" i="33" s="1"/>
  <c r="I31" i="33"/>
  <c r="AS31" i="33" s="1"/>
  <c r="I18" i="33"/>
  <c r="AS18" i="33" s="1"/>
  <c r="I32" i="33"/>
  <c r="AS32" i="33" s="1"/>
  <c r="I7" i="33"/>
  <c r="AS7" i="33" s="1"/>
  <c r="I33" i="33"/>
  <c r="AS33" i="33" s="1"/>
  <c r="I42" i="33"/>
  <c r="AS42" i="33" s="1"/>
  <c r="I8" i="33"/>
  <c r="AS8" i="33" s="1"/>
  <c r="I20" i="33"/>
  <c r="AS20" i="33" s="1"/>
  <c r="I6" i="33"/>
  <c r="AS6" i="33" s="1"/>
  <c r="I36" i="33"/>
  <c r="AS36" i="33" s="1"/>
  <c r="I41" i="33"/>
  <c r="AS41" i="33" s="1"/>
  <c r="I38" i="33"/>
  <c r="AS38" i="33" s="1"/>
  <c r="I27" i="33"/>
  <c r="AS27" i="33" s="1"/>
  <c r="I37" i="33"/>
  <c r="AS37" i="33" s="1"/>
  <c r="I34" i="33"/>
  <c r="AS34" i="33" s="1"/>
  <c r="I13" i="33"/>
  <c r="AS13" i="33" s="1"/>
  <c r="I9" i="33"/>
  <c r="AS9" i="33" s="1"/>
  <c r="I29" i="33"/>
  <c r="AS29" i="33" s="1"/>
  <c r="I19" i="33"/>
  <c r="AS19" i="33" s="1"/>
  <c r="I24" i="33"/>
  <c r="AS24" i="33" s="1"/>
  <c r="I22" i="33"/>
  <c r="AS22" i="33" s="1"/>
  <c r="I16" i="33"/>
  <c r="AS16" i="33" s="1"/>
  <c r="I39" i="33"/>
  <c r="AS39" i="33" s="1"/>
  <c r="I21" i="33"/>
  <c r="AS21" i="33" s="1"/>
  <c r="I14" i="33"/>
  <c r="AS14" i="33" s="1"/>
  <c r="I25" i="33"/>
  <c r="AS25" i="33" s="1"/>
  <c r="I12" i="33"/>
  <c r="AS12" i="33" s="1"/>
  <c r="AC10" i="28"/>
  <c r="AC11" i="28"/>
  <c r="AC12" i="28"/>
  <c r="AC13" i="28"/>
  <c r="AC14" i="28"/>
  <c r="AC15" i="28"/>
  <c r="AC16" i="28"/>
  <c r="AC17" i="28"/>
  <c r="AC18" i="28"/>
  <c r="AC19" i="28"/>
  <c r="AC20" i="28"/>
  <c r="AC21" i="28"/>
  <c r="AC22" i="28"/>
  <c r="AC23" i="28"/>
  <c r="AC24" i="28"/>
  <c r="AC25" i="28"/>
  <c r="AC26" i="28"/>
  <c r="AC27" i="28"/>
  <c r="AC28" i="28"/>
  <c r="AC9" i="28"/>
  <c r="S10" i="28"/>
  <c r="S11" i="28"/>
  <c r="S12" i="28"/>
  <c r="S13" i="28"/>
  <c r="S14" i="28"/>
  <c r="S15" i="28"/>
  <c r="S16" i="28"/>
  <c r="S17" i="28"/>
  <c r="S18" i="28"/>
  <c r="S19" i="28"/>
  <c r="S20" i="28"/>
  <c r="S21" i="28"/>
  <c r="S22" i="28"/>
  <c r="S23" i="28"/>
  <c r="S24" i="28"/>
  <c r="S25" i="28"/>
  <c r="S26" i="28"/>
  <c r="S27" i="28"/>
  <c r="S28" i="28"/>
  <c r="S9" i="28"/>
  <c r="K10" i="28"/>
  <c r="L10" i="28"/>
  <c r="M10" i="28"/>
  <c r="N10" i="28"/>
  <c r="O10" i="28"/>
  <c r="K11" i="28"/>
  <c r="L11" i="28"/>
  <c r="M11" i="28"/>
  <c r="N11" i="28"/>
  <c r="O11" i="28"/>
  <c r="K12" i="28"/>
  <c r="L12" i="28"/>
  <c r="M12" i="28"/>
  <c r="N12" i="28"/>
  <c r="O12" i="28"/>
  <c r="K13" i="28"/>
  <c r="L13" i="28"/>
  <c r="M13" i="28"/>
  <c r="N13" i="28"/>
  <c r="O13" i="28"/>
  <c r="K14" i="28"/>
  <c r="L14" i="28"/>
  <c r="M14" i="28"/>
  <c r="N14" i="28"/>
  <c r="O14" i="28"/>
  <c r="K15" i="28"/>
  <c r="L15" i="28"/>
  <c r="M15" i="28"/>
  <c r="N15" i="28"/>
  <c r="O15" i="28"/>
  <c r="K16" i="28"/>
  <c r="L16" i="28"/>
  <c r="M16" i="28"/>
  <c r="N16" i="28"/>
  <c r="O16" i="28"/>
  <c r="K17" i="28"/>
  <c r="L17" i="28"/>
  <c r="M17" i="28"/>
  <c r="N17" i="28"/>
  <c r="O17" i="28"/>
  <c r="K18" i="28"/>
  <c r="L18" i="28"/>
  <c r="M18" i="28"/>
  <c r="N18" i="28"/>
  <c r="O18" i="28"/>
  <c r="K19" i="28"/>
  <c r="L19" i="28"/>
  <c r="M19" i="28"/>
  <c r="N19" i="28"/>
  <c r="O19" i="28"/>
  <c r="K20" i="28"/>
  <c r="L20" i="28"/>
  <c r="M20" i="28"/>
  <c r="N20" i="28"/>
  <c r="O20" i="28"/>
  <c r="K21" i="28"/>
  <c r="L21" i="28"/>
  <c r="M21" i="28"/>
  <c r="N21" i="28"/>
  <c r="O21" i="28"/>
  <c r="K22" i="28"/>
  <c r="L22" i="28"/>
  <c r="M22" i="28"/>
  <c r="N22" i="28"/>
  <c r="O22" i="28"/>
  <c r="K23" i="28"/>
  <c r="L23" i="28"/>
  <c r="M23" i="28"/>
  <c r="N23" i="28"/>
  <c r="O23" i="28"/>
  <c r="K24" i="28"/>
  <c r="L24" i="28"/>
  <c r="M24" i="28"/>
  <c r="N24" i="28"/>
  <c r="O24" i="28"/>
  <c r="K25" i="28"/>
  <c r="L25" i="28"/>
  <c r="M25" i="28"/>
  <c r="N25" i="28"/>
  <c r="O25" i="28"/>
  <c r="K26" i="28"/>
  <c r="L26" i="28"/>
  <c r="M26" i="28"/>
  <c r="N26" i="28"/>
  <c r="O26" i="28"/>
  <c r="K27" i="28"/>
  <c r="L27" i="28"/>
  <c r="M27" i="28"/>
  <c r="N27" i="28"/>
  <c r="O27" i="28"/>
  <c r="K28" i="28"/>
  <c r="L28" i="28"/>
  <c r="M28" i="28"/>
  <c r="N28" i="28"/>
  <c r="O28" i="28"/>
  <c r="O9" i="28"/>
  <c r="N9" i="28"/>
  <c r="M9" i="28"/>
  <c r="L9" i="28"/>
  <c r="K9" i="28"/>
  <c r="C10" i="28"/>
  <c r="D10" i="28"/>
  <c r="E10" i="28"/>
  <c r="F10" i="28"/>
  <c r="G10" i="28"/>
  <c r="C11" i="28"/>
  <c r="D11" i="28"/>
  <c r="E11" i="28"/>
  <c r="F11" i="28"/>
  <c r="G11" i="28"/>
  <c r="C12" i="28"/>
  <c r="D12" i="28"/>
  <c r="E12" i="28"/>
  <c r="F12" i="28"/>
  <c r="G12" i="28"/>
  <c r="C13" i="28"/>
  <c r="D13" i="28"/>
  <c r="E13" i="28"/>
  <c r="F13" i="28"/>
  <c r="G13" i="28"/>
  <c r="C14" i="28"/>
  <c r="D14" i="28"/>
  <c r="E14" i="28"/>
  <c r="F14" i="28"/>
  <c r="G14" i="28"/>
  <c r="C15" i="28"/>
  <c r="D15" i="28"/>
  <c r="E15" i="28"/>
  <c r="F15" i="28"/>
  <c r="G15" i="28"/>
  <c r="C16" i="28"/>
  <c r="D16" i="28"/>
  <c r="E16" i="28"/>
  <c r="F16" i="28"/>
  <c r="G16" i="28"/>
  <c r="C17" i="28"/>
  <c r="D17" i="28"/>
  <c r="E17" i="28"/>
  <c r="F17" i="28"/>
  <c r="G17" i="28"/>
  <c r="C18" i="28"/>
  <c r="D18" i="28"/>
  <c r="E18" i="28"/>
  <c r="F18" i="28"/>
  <c r="G18" i="28"/>
  <c r="C19" i="28"/>
  <c r="D19" i="28"/>
  <c r="E19" i="28"/>
  <c r="F19" i="28"/>
  <c r="G19" i="28"/>
  <c r="C20" i="28"/>
  <c r="D20" i="28"/>
  <c r="E20" i="28"/>
  <c r="F20" i="28"/>
  <c r="G20" i="28"/>
  <c r="C21" i="28"/>
  <c r="D21" i="28"/>
  <c r="E21" i="28"/>
  <c r="F21" i="28"/>
  <c r="G21" i="28"/>
  <c r="C22" i="28"/>
  <c r="D22" i="28"/>
  <c r="E22" i="28"/>
  <c r="F22" i="28"/>
  <c r="G22" i="28"/>
  <c r="C23" i="28"/>
  <c r="D23" i="28"/>
  <c r="E23" i="28"/>
  <c r="F23" i="28"/>
  <c r="G23" i="28"/>
  <c r="C24" i="28"/>
  <c r="D24" i="28"/>
  <c r="E24" i="28"/>
  <c r="F24" i="28"/>
  <c r="G24" i="28"/>
  <c r="C25" i="28"/>
  <c r="D25" i="28"/>
  <c r="E25" i="28"/>
  <c r="F25" i="28"/>
  <c r="G25" i="28"/>
  <c r="C26" i="28"/>
  <c r="D26" i="28"/>
  <c r="E26" i="28"/>
  <c r="F26" i="28"/>
  <c r="G26" i="28"/>
  <c r="C27" i="28"/>
  <c r="D27" i="28"/>
  <c r="E27" i="28"/>
  <c r="F27" i="28"/>
  <c r="G27" i="28"/>
  <c r="C28" i="28"/>
  <c r="D28" i="28"/>
  <c r="E28" i="28"/>
  <c r="F28" i="28"/>
  <c r="G28" i="28"/>
  <c r="G9" i="28"/>
  <c r="F9" i="28"/>
  <c r="E9" i="28"/>
  <c r="D9" i="28"/>
  <c r="C9" i="28"/>
  <c r="AT25" i="33" l="1"/>
  <c r="AT14" i="33"/>
  <c r="AT12" i="33"/>
  <c r="AT19" i="33"/>
  <c r="AT41" i="33"/>
  <c r="AT32" i="33"/>
  <c r="AT43" i="33"/>
  <c r="AT29" i="33"/>
  <c r="AT36" i="33"/>
  <c r="AT18" i="33"/>
  <c r="AT35" i="33"/>
  <c r="AT9" i="33"/>
  <c r="AT6" i="33"/>
  <c r="AT31" i="33"/>
  <c r="AT40" i="33"/>
  <c r="AT21" i="33"/>
  <c r="AT13" i="33"/>
  <c r="AT20" i="33"/>
  <c r="AT28" i="33"/>
  <c r="AT30" i="33"/>
  <c r="AT39" i="33"/>
  <c r="AT34" i="33"/>
  <c r="AT8" i="33"/>
  <c r="AT17" i="33"/>
  <c r="AT26" i="33"/>
  <c r="AT16" i="33"/>
  <c r="AT37" i="33"/>
  <c r="AT42" i="33"/>
  <c r="AT15" i="33"/>
  <c r="AT10" i="33"/>
  <c r="AT22" i="33"/>
  <c r="AT27" i="33"/>
  <c r="AT33" i="33"/>
  <c r="AT11" i="33"/>
  <c r="AT4" i="33"/>
  <c r="AT24" i="33"/>
  <c r="AT38" i="33"/>
  <c r="AT7" i="33"/>
  <c r="AT23" i="33"/>
  <c r="AT5" i="33"/>
  <c r="S11" i="27"/>
  <c r="T11" i="27"/>
  <c r="U11" i="27"/>
  <c r="AA14" i="27"/>
  <c r="AB14" i="27"/>
  <c r="AC14" i="27"/>
  <c r="AG28" i="28"/>
  <c r="AG27" i="28"/>
  <c r="AG26" i="28"/>
  <c r="AG25" i="28"/>
  <c r="AG24" i="28"/>
  <c r="AG23" i="28"/>
  <c r="AG22" i="28"/>
  <c r="AG21" i="28"/>
  <c r="AG20" i="28"/>
  <c r="AG19" i="28"/>
  <c r="AG18" i="28"/>
  <c r="AG17" i="28"/>
  <c r="AG16" i="28"/>
  <c r="AG15" i="28"/>
  <c r="AG14" i="28"/>
  <c r="AG13" i="28"/>
  <c r="AG12" i="28"/>
  <c r="AG11" i="28"/>
  <c r="AG10" i="28"/>
  <c r="AG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10" i="28"/>
  <c r="W9" i="28"/>
  <c r="AF28" i="28"/>
  <c r="AF27" i="28"/>
  <c r="AF26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V28" i="28"/>
  <c r="V27" i="28"/>
  <c r="V26" i="28"/>
  <c r="V25" i="28"/>
  <c r="V24" i="28"/>
  <c r="V23" i="28"/>
  <c r="V22" i="28"/>
  <c r="V21" i="28"/>
  <c r="V20" i="28"/>
  <c r="V19" i="28"/>
  <c r="V18" i="28"/>
  <c r="V17" i="28"/>
  <c r="V16" i="28"/>
  <c r="V15" i="28"/>
  <c r="V14" i="28"/>
  <c r="V13" i="28"/>
  <c r="V12" i="28"/>
  <c r="V11" i="28"/>
  <c r="V10" i="28"/>
  <c r="V9" i="28"/>
  <c r="AE28" i="28"/>
  <c r="AE27" i="28"/>
  <c r="AE26" i="28"/>
  <c r="AE25" i="28"/>
  <c r="AE24" i="28"/>
  <c r="AE23" i="28"/>
  <c r="AE22" i="28"/>
  <c r="AE21" i="28"/>
  <c r="AE20" i="28"/>
  <c r="AE19" i="28"/>
  <c r="AE18" i="28"/>
  <c r="AE17" i="28"/>
  <c r="AE16" i="28"/>
  <c r="AE15" i="28"/>
  <c r="AE14" i="28"/>
  <c r="AE13" i="28"/>
  <c r="AE12" i="28"/>
  <c r="AE11" i="28"/>
  <c r="AE10" i="28"/>
  <c r="AE9" i="28"/>
  <c r="U28" i="28"/>
  <c r="U27" i="28"/>
  <c r="U26" i="28"/>
  <c r="U25" i="28"/>
  <c r="U24" i="28"/>
  <c r="U23" i="28"/>
  <c r="U22" i="28"/>
  <c r="U21" i="28"/>
  <c r="U20" i="28"/>
  <c r="U19" i="28"/>
  <c r="U18" i="28"/>
  <c r="U17" i="28"/>
  <c r="U16" i="28"/>
  <c r="U15" i="28"/>
  <c r="U14" i="28"/>
  <c r="U13" i="28"/>
  <c r="U12" i="28"/>
  <c r="U11" i="28"/>
  <c r="U10" i="28"/>
  <c r="U9" i="28"/>
  <c r="AD28" i="28"/>
  <c r="AD27" i="28"/>
  <c r="AD26" i="28"/>
  <c r="AD25" i="28"/>
  <c r="AD24" i="28"/>
  <c r="AD23" i="28"/>
  <c r="AD22" i="28"/>
  <c r="AD21" i="28"/>
  <c r="AD20" i="28"/>
  <c r="AD19" i="28"/>
  <c r="AD18" i="28"/>
  <c r="AD17" i="28"/>
  <c r="AD16" i="28"/>
  <c r="AD15" i="28"/>
  <c r="AD14" i="28"/>
  <c r="AD13" i="28"/>
  <c r="AD12" i="28"/>
  <c r="AD11" i="28"/>
  <c r="AD10" i="28"/>
  <c r="AD9" i="28"/>
  <c r="T28" i="28"/>
  <c r="T27" i="28"/>
  <c r="T26" i="28"/>
  <c r="T25" i="28"/>
  <c r="T24" i="28"/>
  <c r="T23" i="28"/>
  <c r="T22" i="28"/>
  <c r="T21" i="28"/>
  <c r="T20" i="28"/>
  <c r="T19" i="28"/>
  <c r="T18" i="28"/>
  <c r="T17" i="28"/>
  <c r="T16" i="28"/>
  <c r="T15" i="28"/>
  <c r="T14" i="28"/>
  <c r="T13" i="28"/>
  <c r="T12" i="28"/>
  <c r="T11" i="28"/>
  <c r="T10" i="28"/>
  <c r="T9" i="28"/>
  <c r="L7" i="24"/>
  <c r="X12" i="28" s="1"/>
  <c r="L10" i="24"/>
  <c r="X15" i="28" s="1"/>
  <c r="L12" i="24"/>
  <c r="X17" i="28" s="1"/>
  <c r="L13" i="24"/>
  <c r="X18" i="28" s="1"/>
  <c r="L15" i="24"/>
  <c r="X20" i="28" s="1"/>
  <c r="L16" i="24"/>
  <c r="X21" i="28" s="1"/>
  <c r="L18" i="24"/>
  <c r="X23" i="28" s="1"/>
  <c r="L23" i="24"/>
  <c r="X28" i="28" s="1"/>
  <c r="L24" i="24"/>
  <c r="AH9" i="28" s="1"/>
  <c r="L26" i="24"/>
  <c r="AH11" i="28" s="1"/>
  <c r="L28" i="24"/>
  <c r="AH13" i="28" s="1"/>
  <c r="L31" i="24"/>
  <c r="AH16" i="28" s="1"/>
  <c r="L32" i="24"/>
  <c r="AH17" i="28" s="1"/>
  <c r="L34" i="24"/>
  <c r="AH19" i="28" s="1"/>
  <c r="L36" i="24"/>
  <c r="AH21" i="28" s="1"/>
  <c r="L39" i="24"/>
  <c r="AH24" i="28" s="1"/>
  <c r="L40" i="24"/>
  <c r="AH25" i="28" s="1"/>
  <c r="L42" i="24"/>
  <c r="AH27" i="28" s="1"/>
  <c r="L4" i="24"/>
  <c r="X9" i="28" s="1"/>
  <c r="L6" i="24" l="1"/>
  <c r="X11" i="28" s="1"/>
  <c r="L14" i="24"/>
  <c r="X19" i="28" s="1"/>
  <c r="L38" i="24"/>
  <c r="AH23" i="28" s="1"/>
  <c r="L22" i="24"/>
  <c r="X27" i="28" s="1"/>
  <c r="L8" i="24"/>
  <c r="X13" i="28" s="1"/>
  <c r="L30" i="24"/>
  <c r="AH15" i="28" s="1"/>
  <c r="L43" i="24"/>
  <c r="AH28" i="28" s="1"/>
  <c r="L27" i="24"/>
  <c r="AH12" i="28" s="1"/>
  <c r="L19" i="24"/>
  <c r="X24" i="28" s="1"/>
  <c r="L11" i="24"/>
  <c r="X16" i="28" s="1"/>
  <c r="L5" i="24"/>
  <c r="X10" i="28" s="1"/>
  <c r="L35" i="24"/>
  <c r="AH20" i="28" s="1"/>
  <c r="L37" i="24"/>
  <c r="AH22" i="28" s="1"/>
  <c r="L29" i="24"/>
  <c r="AH14" i="28" s="1"/>
  <c r="L21" i="24"/>
  <c r="X26" i="28" s="1"/>
  <c r="L20" i="24"/>
  <c r="X25" i="28" s="1"/>
  <c r="L41" i="24"/>
  <c r="AH26" i="28" s="1"/>
  <c r="L33" i="24"/>
  <c r="AH18" i="28" s="1"/>
  <c r="L25" i="24"/>
  <c r="AH10" i="28" s="1"/>
  <c r="L17" i="24"/>
  <c r="X22" i="28" s="1"/>
  <c r="L9" i="24"/>
  <c r="X14" i="28" s="1"/>
  <c r="M34" i="22"/>
  <c r="J34" i="22"/>
  <c r="G34" i="22"/>
  <c r="D34" i="22"/>
  <c r="A34" i="22"/>
  <c r="G40" i="20"/>
  <c r="D40" i="20"/>
  <c r="A40" i="20"/>
  <c r="M33" i="22"/>
  <c r="J33" i="22"/>
  <c r="M39" i="22"/>
  <c r="G33" i="22"/>
  <c r="D33" i="22"/>
  <c r="A33" i="22"/>
  <c r="M39" i="20"/>
  <c r="G39" i="20"/>
  <c r="D39" i="20"/>
  <c r="A39" i="20"/>
  <c r="M6" i="24" l="1"/>
  <c r="Y11" i="28" s="1"/>
  <c r="M23" i="24"/>
  <c r="Y28" i="28" s="1"/>
  <c r="M5" i="24"/>
  <c r="Y10" i="28" s="1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5" i="7"/>
  <c r="N4" i="7"/>
  <c r="N3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8" i="7"/>
  <c r="I7" i="7"/>
  <c r="I6" i="7"/>
  <c r="I5" i="7"/>
  <c r="I4" i="7"/>
  <c r="I3" i="7"/>
  <c r="T13" i="16"/>
  <c r="P13" i="16"/>
  <c r="L13" i="16"/>
  <c r="H13" i="16"/>
  <c r="D13" i="16"/>
  <c r="T12" i="16"/>
  <c r="P12" i="16"/>
  <c r="L12" i="16"/>
  <c r="H12" i="16"/>
  <c r="D12" i="16"/>
  <c r="T11" i="16"/>
  <c r="P11" i="16"/>
  <c r="L11" i="16"/>
  <c r="H11" i="16"/>
  <c r="D11" i="16"/>
  <c r="T10" i="16"/>
  <c r="P10" i="16"/>
  <c r="L10" i="16"/>
  <c r="H10" i="16"/>
  <c r="D10" i="16"/>
  <c r="T9" i="16"/>
  <c r="P9" i="16"/>
  <c r="L9" i="16"/>
  <c r="H9" i="16"/>
  <c r="D9" i="16"/>
  <c r="T8" i="16"/>
  <c r="P8" i="16"/>
  <c r="L8" i="16"/>
  <c r="H8" i="16"/>
  <c r="D8" i="16"/>
  <c r="T7" i="16"/>
  <c r="P7" i="16"/>
  <c r="L7" i="16"/>
  <c r="H7" i="16"/>
  <c r="D7" i="16"/>
  <c r="T6" i="16"/>
  <c r="P6" i="16"/>
  <c r="L6" i="16"/>
  <c r="H6" i="16"/>
  <c r="D6" i="16"/>
  <c r="T5" i="16"/>
  <c r="P5" i="16"/>
  <c r="L5" i="16"/>
  <c r="H5" i="16"/>
  <c r="D5" i="16"/>
  <c r="T4" i="16"/>
  <c r="P4" i="16"/>
  <c r="L4" i="16"/>
  <c r="H4" i="16"/>
  <c r="D4" i="16"/>
  <c r="T3" i="16"/>
  <c r="P3" i="16"/>
  <c r="L3" i="16"/>
  <c r="H3" i="16"/>
  <c r="D3" i="16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S10" i="27"/>
  <c r="T10" i="27"/>
  <c r="U10" i="27"/>
  <c r="S12" i="27"/>
  <c r="T12" i="27"/>
  <c r="U12" i="27"/>
  <c r="S13" i="27"/>
  <c r="T13" i="27"/>
  <c r="U13" i="27"/>
  <c r="S14" i="27"/>
  <c r="T14" i="27"/>
  <c r="U14" i="27"/>
  <c r="T15" i="27"/>
  <c r="U15" i="27"/>
  <c r="S16" i="27"/>
  <c r="T16" i="27"/>
  <c r="U16" i="27"/>
  <c r="S17" i="27"/>
  <c r="T17" i="27"/>
  <c r="U17" i="27"/>
  <c r="S18" i="27"/>
  <c r="T18" i="27"/>
  <c r="U18" i="27"/>
  <c r="S19" i="27"/>
  <c r="T19" i="27"/>
  <c r="U19" i="27"/>
  <c r="S20" i="27"/>
  <c r="T20" i="27"/>
  <c r="U20" i="27"/>
  <c r="S21" i="27"/>
  <c r="T21" i="27"/>
  <c r="U21" i="27"/>
  <c r="S22" i="27"/>
  <c r="T22" i="27"/>
  <c r="U22" i="27"/>
  <c r="S23" i="27"/>
  <c r="T23" i="27"/>
  <c r="U23" i="27"/>
  <c r="S24" i="27"/>
  <c r="T24" i="27"/>
  <c r="U24" i="27"/>
  <c r="S25" i="27"/>
  <c r="T25" i="27"/>
  <c r="U25" i="27"/>
  <c r="S26" i="27"/>
  <c r="T26" i="27"/>
  <c r="U26" i="27"/>
  <c r="S27" i="27"/>
  <c r="T27" i="27"/>
  <c r="U27" i="27"/>
  <c r="S28" i="27"/>
  <c r="T28" i="27"/>
  <c r="U28" i="27"/>
  <c r="AA9" i="27"/>
  <c r="AB9" i="27"/>
  <c r="AC9" i="27"/>
  <c r="AA10" i="27"/>
  <c r="AB10" i="27"/>
  <c r="AC10" i="27"/>
  <c r="AA11" i="27"/>
  <c r="AB11" i="27"/>
  <c r="AC11" i="27"/>
  <c r="AA12" i="27"/>
  <c r="AB12" i="27"/>
  <c r="AC12" i="27"/>
  <c r="AA13" i="27"/>
  <c r="AB13" i="27"/>
  <c r="AC13" i="27"/>
  <c r="AA15" i="27"/>
  <c r="AB15" i="27"/>
  <c r="AC15" i="27"/>
  <c r="AA16" i="27"/>
  <c r="AB16" i="27"/>
  <c r="AC16" i="27"/>
  <c r="AA17" i="27"/>
  <c r="AB17" i="27"/>
  <c r="AC17" i="27"/>
  <c r="AA18" i="27"/>
  <c r="AB18" i="27"/>
  <c r="AC18" i="27"/>
  <c r="AA19" i="27"/>
  <c r="AB19" i="27"/>
  <c r="AC19" i="27"/>
  <c r="AA20" i="27"/>
  <c r="AB20" i="27"/>
  <c r="AC20" i="27"/>
  <c r="AA21" i="27"/>
  <c r="AB21" i="27"/>
  <c r="AC21" i="27"/>
  <c r="AA22" i="27"/>
  <c r="AB22" i="27"/>
  <c r="AC22" i="27"/>
  <c r="AA23" i="27"/>
  <c r="AB23" i="27"/>
  <c r="AC23" i="27"/>
  <c r="AA24" i="27"/>
  <c r="AB24" i="27"/>
  <c r="AC24" i="27"/>
  <c r="AA25" i="27"/>
  <c r="AB25" i="27"/>
  <c r="AC25" i="27"/>
  <c r="AA26" i="27"/>
  <c r="AB26" i="27"/>
  <c r="AC26" i="27"/>
  <c r="AA27" i="27"/>
  <c r="AB27" i="27"/>
  <c r="AC27" i="27"/>
  <c r="AA28" i="27"/>
  <c r="AB28" i="27"/>
  <c r="AC28" i="27"/>
  <c r="U9" i="27"/>
  <c r="T9" i="27"/>
  <c r="J4" i="7" l="1"/>
  <c r="O4" i="7"/>
  <c r="K11" i="7"/>
  <c r="P34" i="7"/>
  <c r="K10" i="7"/>
  <c r="P11" i="7"/>
  <c r="P17" i="7"/>
  <c r="K18" i="7"/>
  <c r="K14" i="7"/>
  <c r="K22" i="7"/>
  <c r="K38" i="7"/>
  <c r="K34" i="7"/>
  <c r="S15" i="27"/>
  <c r="T10" i="11"/>
  <c r="M11" i="16"/>
  <c r="K6" i="7"/>
  <c r="K31" i="7"/>
  <c r="P19" i="7"/>
  <c r="P27" i="7"/>
  <c r="P35" i="7"/>
  <c r="P43" i="7"/>
  <c r="K30" i="7"/>
  <c r="E10" i="16"/>
  <c r="K7" i="7"/>
  <c r="K19" i="7"/>
  <c r="K26" i="7"/>
  <c r="K39" i="7"/>
  <c r="P6" i="7"/>
  <c r="P14" i="7"/>
  <c r="P42" i="7"/>
  <c r="U8" i="16"/>
  <c r="K8" i="7"/>
  <c r="K27" i="7"/>
  <c r="P7" i="7"/>
  <c r="P15" i="7"/>
  <c r="P22" i="7"/>
  <c r="P30" i="7"/>
  <c r="P38" i="7"/>
  <c r="P18" i="7"/>
  <c r="I9" i="16"/>
  <c r="M7" i="16"/>
  <c r="K15" i="7"/>
  <c r="P23" i="7"/>
  <c r="P31" i="7"/>
  <c r="P39" i="7"/>
  <c r="K4" i="7"/>
  <c r="K35" i="7"/>
  <c r="P26" i="7"/>
  <c r="P15" i="16"/>
  <c r="K23" i="7"/>
  <c r="K43" i="7"/>
  <c r="P10" i="7"/>
  <c r="M12" i="24"/>
  <c r="Y17" i="28" s="1"/>
  <c r="M25" i="24"/>
  <c r="AI10" i="28" s="1"/>
  <c r="M36" i="24"/>
  <c r="AI21" i="28" s="1"/>
  <c r="M17" i="24"/>
  <c r="Y22" i="28" s="1"/>
  <c r="M29" i="24"/>
  <c r="AI14" i="28" s="1"/>
  <c r="M35" i="24"/>
  <c r="AI20" i="28" s="1"/>
  <c r="M13" i="24"/>
  <c r="Y18" i="28" s="1"/>
  <c r="M19" i="24"/>
  <c r="Y24" i="28" s="1"/>
  <c r="M32" i="24"/>
  <c r="AI17" i="28" s="1"/>
  <c r="M41" i="24"/>
  <c r="AI26" i="28" s="1"/>
  <c r="M15" i="24"/>
  <c r="Y20" i="28" s="1"/>
  <c r="M34" i="24"/>
  <c r="AI19" i="28" s="1"/>
  <c r="M43" i="24"/>
  <c r="AI28" i="28" s="1"/>
  <c r="M21" i="24"/>
  <c r="Y26" i="28" s="1"/>
  <c r="M14" i="24"/>
  <c r="Y19" i="28" s="1"/>
  <c r="M16" i="24"/>
  <c r="Y21" i="28" s="1"/>
  <c r="M42" i="24"/>
  <c r="AI27" i="28" s="1"/>
  <c r="M20" i="24"/>
  <c r="Y25" i="28" s="1"/>
  <c r="M7" i="24"/>
  <c r="Y12" i="28" s="1"/>
  <c r="M37" i="24"/>
  <c r="AI22" i="28" s="1"/>
  <c r="M31" i="24"/>
  <c r="AI16" i="28" s="1"/>
  <c r="M38" i="24"/>
  <c r="AI23" i="28" s="1"/>
  <c r="M4" i="24"/>
  <c r="Y9" i="28" s="1"/>
  <c r="M10" i="24"/>
  <c r="Y15" i="28" s="1"/>
  <c r="M18" i="24"/>
  <c r="Y23" i="28" s="1"/>
  <c r="M30" i="24"/>
  <c r="AI15" i="28" s="1"/>
  <c r="M33" i="24"/>
  <c r="AI18" i="28" s="1"/>
  <c r="M22" i="24"/>
  <c r="Y27" i="28" s="1"/>
  <c r="M24" i="24"/>
  <c r="AI9" i="28" s="1"/>
  <c r="M40" i="24"/>
  <c r="AI25" i="28" s="1"/>
  <c r="M11" i="24"/>
  <c r="Y16" i="28" s="1"/>
  <c r="M9" i="24"/>
  <c r="Y14" i="28" s="1"/>
  <c r="M39" i="24"/>
  <c r="AI24" i="28" s="1"/>
  <c r="M28" i="24"/>
  <c r="AI13" i="28" s="1"/>
  <c r="M27" i="24"/>
  <c r="AI12" i="28" s="1"/>
  <c r="M26" i="24"/>
  <c r="AI11" i="28" s="1"/>
  <c r="M8" i="24"/>
  <c r="Y13" i="28" s="1"/>
  <c r="I10" i="16"/>
  <c r="I13" i="16"/>
  <c r="M4" i="16"/>
  <c r="E9" i="16"/>
  <c r="M10" i="16"/>
  <c r="U11" i="16"/>
  <c r="I12" i="16"/>
  <c r="T15" i="16"/>
  <c r="M6" i="16"/>
  <c r="E8" i="16"/>
  <c r="U10" i="16"/>
  <c r="Q6" i="16"/>
  <c r="M12" i="16"/>
  <c r="U9" i="16"/>
  <c r="Q9" i="16"/>
  <c r="Q12" i="16"/>
  <c r="I11" i="16"/>
  <c r="I5" i="16"/>
  <c r="Q8" i="16"/>
  <c r="P4" i="7"/>
  <c r="P8" i="7"/>
  <c r="P12" i="7"/>
  <c r="P16" i="7"/>
  <c r="P20" i="7"/>
  <c r="P24" i="7"/>
  <c r="P28" i="7"/>
  <c r="P32" i="7"/>
  <c r="P36" i="7"/>
  <c r="P40" i="7"/>
  <c r="P5" i="7"/>
  <c r="P9" i="7"/>
  <c r="P13" i="7"/>
  <c r="P21" i="7"/>
  <c r="P25" i="7"/>
  <c r="P29" i="7"/>
  <c r="P33" i="7"/>
  <c r="P37" i="7"/>
  <c r="P41" i="7"/>
  <c r="K12" i="7"/>
  <c r="K16" i="7"/>
  <c r="K20" i="7"/>
  <c r="K24" i="7"/>
  <c r="K28" i="7"/>
  <c r="K32" i="7"/>
  <c r="K36" i="7"/>
  <c r="K40" i="7"/>
  <c r="K5" i="7"/>
  <c r="K13" i="7"/>
  <c r="K21" i="7"/>
  <c r="K29" i="7"/>
  <c r="K37" i="7"/>
  <c r="K9" i="7"/>
  <c r="K17" i="7"/>
  <c r="K25" i="7"/>
  <c r="K33" i="7"/>
  <c r="K41" i="7"/>
  <c r="K42" i="7"/>
  <c r="U7" i="16"/>
  <c r="Q13" i="16"/>
  <c r="Q4" i="16"/>
  <c r="E6" i="16"/>
  <c r="U6" i="16"/>
  <c r="I8" i="16"/>
  <c r="E7" i="16"/>
  <c r="E5" i="16"/>
  <c r="U5" i="16"/>
  <c r="I7" i="16"/>
  <c r="M9" i="16"/>
  <c r="Q11" i="16"/>
  <c r="E13" i="16"/>
  <c r="U13" i="16"/>
  <c r="Q5" i="16"/>
  <c r="E4" i="16"/>
  <c r="U4" i="16"/>
  <c r="I6" i="16"/>
  <c r="M8" i="16"/>
  <c r="Q10" i="16"/>
  <c r="E12" i="16"/>
  <c r="U12" i="16"/>
  <c r="D15" i="16"/>
  <c r="E11" i="16"/>
  <c r="H15" i="16"/>
  <c r="I4" i="16"/>
  <c r="L15" i="16"/>
  <c r="M5" i="16"/>
  <c r="Q7" i="16"/>
  <c r="M13" i="16"/>
  <c r="F45" i="11"/>
  <c r="V9" i="16" l="1"/>
  <c r="T4" i="11"/>
  <c r="V9" i="27" s="1"/>
  <c r="S9" i="27"/>
  <c r="V11" i="16"/>
  <c r="V5" i="16"/>
  <c r="V10" i="16"/>
  <c r="V8" i="16"/>
  <c r="V13" i="16"/>
  <c r="V7" i="16"/>
  <c r="V4" i="16"/>
  <c r="V6" i="16"/>
  <c r="V12" i="16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L9" i="27"/>
  <c r="M9" i="27"/>
  <c r="L10" i="27"/>
  <c r="M10" i="27"/>
  <c r="L11" i="27"/>
  <c r="M11" i="27"/>
  <c r="L12" i="27"/>
  <c r="M12" i="27"/>
  <c r="L13" i="27"/>
  <c r="M13" i="27"/>
  <c r="L14" i="27"/>
  <c r="M14" i="27"/>
  <c r="L15" i="27"/>
  <c r="M15" i="27"/>
  <c r="L16" i="27"/>
  <c r="M16" i="27"/>
  <c r="L17" i="27"/>
  <c r="M17" i="27"/>
  <c r="L18" i="27"/>
  <c r="M18" i="27"/>
  <c r="L19" i="27"/>
  <c r="M19" i="27"/>
  <c r="L20" i="27"/>
  <c r="M20" i="27"/>
  <c r="L21" i="27"/>
  <c r="M21" i="27"/>
  <c r="L22" i="27"/>
  <c r="M22" i="27"/>
  <c r="L23" i="27"/>
  <c r="M23" i="27"/>
  <c r="L24" i="27"/>
  <c r="M24" i="27"/>
  <c r="L25" i="27"/>
  <c r="M25" i="27"/>
  <c r="L26" i="27"/>
  <c r="M26" i="27"/>
  <c r="L27" i="27"/>
  <c r="M27" i="27"/>
  <c r="L28" i="27"/>
  <c r="M28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E9" i="27"/>
  <c r="D9" i="27"/>
  <c r="C9" i="27"/>
  <c r="L45" i="10" l="1"/>
  <c r="F45" i="10"/>
  <c r="R45" i="10"/>
  <c r="W12" i="16"/>
  <c r="W10" i="16"/>
  <c r="W13" i="16"/>
  <c r="W11" i="16"/>
  <c r="W6" i="16"/>
  <c r="W4" i="16"/>
  <c r="W8" i="16"/>
  <c r="W5" i="16"/>
  <c r="W9" i="16"/>
  <c r="W7" i="16"/>
  <c r="R3" i="11"/>
  <c r="L3" i="11"/>
  <c r="F3" i="11"/>
  <c r="R3" i="10"/>
  <c r="L3" i="10"/>
  <c r="F3" i="10"/>
  <c r="D3" i="7"/>
  <c r="E36" i="7" l="1"/>
  <c r="E15" i="7"/>
  <c r="E27" i="7"/>
  <c r="E40" i="7"/>
  <c r="E30" i="7"/>
  <c r="E43" i="7"/>
  <c r="E16" i="7"/>
  <c r="E41" i="7"/>
  <c r="E17" i="7"/>
  <c r="E31" i="7"/>
  <c r="E7" i="7"/>
  <c r="E18" i="7"/>
  <c r="E32" i="7"/>
  <c r="E4" i="7"/>
  <c r="E8" i="7"/>
  <c r="E19" i="7"/>
  <c r="E33" i="7"/>
  <c r="E11" i="7"/>
  <c r="E35" i="7"/>
  <c r="E12" i="7"/>
  <c r="E9" i="7"/>
  <c r="E23" i="7"/>
  <c r="E34" i="7"/>
  <c r="E20" i="7"/>
  <c r="E24" i="7"/>
  <c r="E28" i="7"/>
  <c r="E14" i="7"/>
  <c r="E25" i="7"/>
  <c r="E39" i="7"/>
  <c r="E38" i="7"/>
  <c r="E10" i="7"/>
  <c r="E22" i="7"/>
  <c r="J9" i="7"/>
  <c r="E5" i="7"/>
  <c r="O6" i="7"/>
  <c r="E37" i="7"/>
  <c r="E21" i="7"/>
  <c r="E13" i="7"/>
  <c r="E42" i="7"/>
  <c r="E26" i="7"/>
  <c r="J6" i="7"/>
  <c r="O31" i="7"/>
  <c r="O16" i="7"/>
  <c r="J41" i="7"/>
  <c r="J26" i="7"/>
  <c r="J11" i="7"/>
  <c r="O35" i="7"/>
  <c r="O28" i="7"/>
  <c r="O13" i="7"/>
  <c r="J38" i="7"/>
  <c r="J15" i="7"/>
  <c r="O39" i="7"/>
  <c r="O24" i="7"/>
  <c r="O9" i="7"/>
  <c r="J34" i="7"/>
  <c r="J19" i="7"/>
  <c r="O43" i="7"/>
  <c r="O36" i="7"/>
  <c r="O21" i="7"/>
  <c r="O5" i="7"/>
  <c r="J23" i="7"/>
  <c r="J7" i="7"/>
  <c r="O32" i="7"/>
  <c r="O17" i="7"/>
  <c r="J42" i="7"/>
  <c r="J27" i="7"/>
  <c r="J12" i="7"/>
  <c r="O29" i="7"/>
  <c r="O14" i="7"/>
  <c r="J31" i="7"/>
  <c r="J16" i="7"/>
  <c r="O40" i="7"/>
  <c r="O25" i="7"/>
  <c r="O10" i="7"/>
  <c r="J35" i="7"/>
  <c r="J20" i="7"/>
  <c r="J13" i="7"/>
  <c r="O37" i="7"/>
  <c r="O22" i="7"/>
  <c r="J39" i="7"/>
  <c r="J24" i="7"/>
  <c r="J8" i="7"/>
  <c r="O33" i="7"/>
  <c r="O18" i="7"/>
  <c r="J43" i="7"/>
  <c r="J28" i="7"/>
  <c r="J21" i="7"/>
  <c r="J5" i="7"/>
  <c r="O30" i="7"/>
  <c r="O7" i="7"/>
  <c r="J32" i="7"/>
  <c r="J17" i="7"/>
  <c r="O41" i="7"/>
  <c r="O26" i="7"/>
  <c r="O11" i="7"/>
  <c r="J36" i="7"/>
  <c r="J29" i="7"/>
  <c r="J14" i="7"/>
  <c r="O38" i="7"/>
  <c r="O15" i="7"/>
  <c r="J40" i="7"/>
  <c r="J25" i="7"/>
  <c r="J10" i="7"/>
  <c r="O34" i="7"/>
  <c r="O19" i="7"/>
  <c r="O12" i="7"/>
  <c r="J37" i="7"/>
  <c r="J22" i="7"/>
  <c r="O23" i="7"/>
  <c r="O8" i="7"/>
  <c r="J33" i="7"/>
  <c r="J18" i="7"/>
  <c r="O42" i="7"/>
  <c r="O27" i="7"/>
  <c r="O20" i="7"/>
  <c r="J30" i="7"/>
  <c r="E29" i="7"/>
  <c r="E6" i="7"/>
  <c r="F40" i="7"/>
  <c r="F32" i="7"/>
  <c r="T28" i="11"/>
  <c r="AD13" i="27" s="1"/>
  <c r="T7" i="11"/>
  <c r="V12" i="27" s="1"/>
  <c r="V15" i="27"/>
  <c r="T18" i="11"/>
  <c r="V23" i="27" s="1"/>
  <c r="T26" i="11"/>
  <c r="AD11" i="27" s="1"/>
  <c r="T34" i="11"/>
  <c r="AD19" i="27" s="1"/>
  <c r="T42" i="11"/>
  <c r="AD27" i="27" s="1"/>
  <c r="T36" i="11"/>
  <c r="AD21" i="27" s="1"/>
  <c r="T39" i="11"/>
  <c r="AD24" i="27" s="1"/>
  <c r="T5" i="11"/>
  <c r="V10" i="27" s="1"/>
  <c r="T13" i="11"/>
  <c r="V18" i="27" s="1"/>
  <c r="T21" i="11"/>
  <c r="V26" i="27" s="1"/>
  <c r="T29" i="11"/>
  <c r="AD14" i="27" s="1"/>
  <c r="T37" i="11"/>
  <c r="AD22" i="27" s="1"/>
  <c r="T15" i="11"/>
  <c r="V20" i="27" s="1"/>
  <c r="T8" i="11"/>
  <c r="V13" i="27" s="1"/>
  <c r="T16" i="11"/>
  <c r="V21" i="27" s="1"/>
  <c r="T24" i="11"/>
  <c r="AD9" i="27" s="1"/>
  <c r="T40" i="11"/>
  <c r="AD25" i="27" s="1"/>
  <c r="T11" i="11"/>
  <c r="V16" i="27" s="1"/>
  <c r="T19" i="11"/>
  <c r="V24" i="27" s="1"/>
  <c r="T27" i="11"/>
  <c r="AD12" i="27" s="1"/>
  <c r="T35" i="11"/>
  <c r="AD20" i="27" s="1"/>
  <c r="T43" i="11"/>
  <c r="AD28" i="27" s="1"/>
  <c r="T20" i="11"/>
  <c r="V25" i="27" s="1"/>
  <c r="T23" i="11"/>
  <c r="V28" i="27" s="1"/>
  <c r="T6" i="11"/>
  <c r="V11" i="27" s="1"/>
  <c r="T14" i="11"/>
  <c r="V19" i="27" s="1"/>
  <c r="T22" i="11"/>
  <c r="V27" i="27" s="1"/>
  <c r="T30" i="11"/>
  <c r="AD15" i="27" s="1"/>
  <c r="T38" i="11"/>
  <c r="AD23" i="27" s="1"/>
  <c r="T12" i="11"/>
  <c r="V17" i="27" s="1"/>
  <c r="T31" i="11"/>
  <c r="AD16" i="27" s="1"/>
  <c r="T9" i="11"/>
  <c r="V14" i="27" s="1"/>
  <c r="T17" i="11"/>
  <c r="V22" i="27" s="1"/>
  <c r="T25" i="11"/>
  <c r="AD10" i="27" s="1"/>
  <c r="T33" i="11"/>
  <c r="AD18" i="27" s="1"/>
  <c r="T41" i="11"/>
  <c r="AD26" i="27" s="1"/>
  <c r="T32" i="11"/>
  <c r="AD17" i="27" s="1"/>
  <c r="T41" i="10"/>
  <c r="N26" i="27" s="1"/>
  <c r="T10" i="10"/>
  <c r="F15" i="27" s="1"/>
  <c r="T24" i="10"/>
  <c r="N9" i="27" s="1"/>
  <c r="T40" i="10"/>
  <c r="N25" i="27" s="1"/>
  <c r="T15" i="10"/>
  <c r="F20" i="27" s="1"/>
  <c r="T13" i="10"/>
  <c r="F18" i="27" s="1"/>
  <c r="T6" i="10"/>
  <c r="F11" i="27" s="1"/>
  <c r="T22" i="10"/>
  <c r="F27" i="27" s="1"/>
  <c r="T28" i="10"/>
  <c r="N13" i="27" s="1"/>
  <c r="T4" i="10"/>
  <c r="F9" i="27" s="1"/>
  <c r="T20" i="10"/>
  <c r="F25" i="27" s="1"/>
  <c r="T38" i="10"/>
  <c r="N23" i="27" s="1"/>
  <c r="T32" i="10"/>
  <c r="N17" i="27" s="1"/>
  <c r="T31" i="10"/>
  <c r="N16" i="27" s="1"/>
  <c r="T16" i="10"/>
  <c r="F21" i="27" s="1"/>
  <c r="T23" i="10"/>
  <c r="F28" i="27" s="1"/>
  <c r="T21" i="10"/>
  <c r="F26" i="27" s="1"/>
  <c r="T5" i="10"/>
  <c r="F10" i="27" s="1"/>
  <c r="T36" i="10"/>
  <c r="N21" i="27" s="1"/>
  <c r="T26" i="10"/>
  <c r="N11" i="27" s="1"/>
  <c r="T37" i="10"/>
  <c r="N22" i="27" s="1"/>
  <c r="T25" i="10"/>
  <c r="N10" i="27" s="1"/>
  <c r="F24" i="7"/>
  <c r="F7" i="7"/>
  <c r="F16" i="7"/>
  <c r="F37" i="7"/>
  <c r="F29" i="7"/>
  <c r="F21" i="7"/>
  <c r="F13" i="7"/>
  <c r="Q13" i="7" s="1"/>
  <c r="F14" i="7"/>
  <c r="F28" i="7"/>
  <c r="F12" i="7"/>
  <c r="Q12" i="7" s="1"/>
  <c r="F8" i="7"/>
  <c r="F36" i="7"/>
  <c r="Q36" i="7" s="1"/>
  <c r="F20" i="7"/>
  <c r="F4" i="7"/>
  <c r="F43" i="7"/>
  <c r="F35" i="7"/>
  <c r="F27" i="7"/>
  <c r="Q27" i="7" s="1"/>
  <c r="F19" i="7"/>
  <c r="Q19" i="7" s="1"/>
  <c r="F11" i="7"/>
  <c r="F42" i="7"/>
  <c r="F26" i="7"/>
  <c r="Q26" i="7" s="1"/>
  <c r="F10" i="7"/>
  <c r="F34" i="7"/>
  <c r="F18" i="7"/>
  <c r="F6" i="7"/>
  <c r="F5" i="7"/>
  <c r="F22" i="7"/>
  <c r="F33" i="7"/>
  <c r="Q33" i="7" s="1"/>
  <c r="F9" i="7"/>
  <c r="F41" i="7"/>
  <c r="F25" i="7"/>
  <c r="F17" i="7"/>
  <c r="F39" i="7"/>
  <c r="F31" i="7"/>
  <c r="Q31" i="7" s="1"/>
  <c r="F23" i="7"/>
  <c r="F15" i="7"/>
  <c r="F38" i="7"/>
  <c r="F30" i="7"/>
  <c r="Q30" i="7" s="1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20" i="2" s="1"/>
  <c r="J3" i="2"/>
  <c r="E3" i="2"/>
  <c r="Q39" i="7" l="1"/>
  <c r="Q17" i="7"/>
  <c r="Q34" i="7"/>
  <c r="Q42" i="7"/>
  <c r="Q22" i="7"/>
  <c r="Q25" i="7"/>
  <c r="Q20" i="7"/>
  <c r="Q4" i="7"/>
  <c r="Q28" i="7"/>
  <c r="Q24" i="7"/>
  <c r="Q9" i="7"/>
  <c r="Q15" i="7"/>
  <c r="Q11" i="7"/>
  <c r="Q16" i="7"/>
  <c r="Q40" i="7"/>
  <c r="Q5" i="7"/>
  <c r="Q10" i="7"/>
  <c r="Q6" i="7"/>
  <c r="Q18" i="7"/>
  <c r="Q35" i="7"/>
  <c r="Q14" i="7"/>
  <c r="Q7" i="7"/>
  <c r="Q32" i="7"/>
  <c r="Q21" i="7"/>
  <c r="Q43" i="7"/>
  <c r="Q41" i="7"/>
  <c r="Q29" i="7"/>
  <c r="Q38" i="7"/>
  <c r="Q8" i="7"/>
  <c r="Q37" i="7"/>
  <c r="Q23" i="7"/>
  <c r="U38" i="11"/>
  <c r="AE23" i="27" s="1"/>
  <c r="U26" i="11"/>
  <c r="AE11" i="27" s="1"/>
  <c r="U9" i="11"/>
  <c r="W14" i="27" s="1"/>
  <c r="U29" i="11"/>
  <c r="AE14" i="27" s="1"/>
  <c r="T14" i="10"/>
  <c r="F19" i="27" s="1"/>
  <c r="T29" i="10"/>
  <c r="N14" i="27" s="1"/>
  <c r="T27" i="10"/>
  <c r="N12" i="27" s="1"/>
  <c r="T19" i="10"/>
  <c r="F24" i="27" s="1"/>
  <c r="T11" i="10"/>
  <c r="F16" i="27" s="1"/>
  <c r="T18" i="10"/>
  <c r="F23" i="27" s="1"/>
  <c r="T33" i="10"/>
  <c r="N18" i="27" s="1"/>
  <c r="T35" i="10"/>
  <c r="N20" i="27" s="1"/>
  <c r="T7" i="10"/>
  <c r="F12" i="27" s="1"/>
  <c r="T42" i="10"/>
  <c r="N27" i="27" s="1"/>
  <c r="T9" i="10"/>
  <c r="F14" i="27" s="1"/>
  <c r="T39" i="10"/>
  <c r="N24" i="27" s="1"/>
  <c r="T30" i="10"/>
  <c r="N15" i="27" s="1"/>
  <c r="T8" i="10"/>
  <c r="F13" i="27" s="1"/>
  <c r="T34" i="10"/>
  <c r="N19" i="27" s="1"/>
  <c r="T43" i="10"/>
  <c r="N28" i="27" s="1"/>
  <c r="T17" i="10"/>
  <c r="F22" i="27" s="1"/>
  <c r="T12" i="10"/>
  <c r="F17" i="27" s="1"/>
  <c r="U41" i="11"/>
  <c r="AE26" i="27" s="1"/>
  <c r="U30" i="11"/>
  <c r="AE15" i="27" s="1"/>
  <c r="U42" i="11"/>
  <c r="AE27" i="27" s="1"/>
  <c r="U22" i="11"/>
  <c r="W27" i="27" s="1"/>
  <c r="U35" i="11"/>
  <c r="AE20" i="27" s="1"/>
  <c r="U32" i="11"/>
  <c r="AE17" i="27" s="1"/>
  <c r="U34" i="11"/>
  <c r="AE19" i="27" s="1"/>
  <c r="U14" i="11"/>
  <c r="W19" i="27" s="1"/>
  <c r="U27" i="11"/>
  <c r="AE12" i="27" s="1"/>
  <c r="U24" i="11"/>
  <c r="AE9" i="27" s="1"/>
  <c r="U21" i="11"/>
  <c r="W26" i="27" s="1"/>
  <c r="U33" i="11"/>
  <c r="AE18" i="27" s="1"/>
  <c r="U43" i="11"/>
  <c r="AE28" i="27" s="1"/>
  <c r="U6" i="11"/>
  <c r="W11" i="27" s="1"/>
  <c r="U18" i="11"/>
  <c r="W23" i="27" s="1"/>
  <c r="U23" i="11"/>
  <c r="W28" i="27" s="1"/>
  <c r="U11" i="11"/>
  <c r="W16" i="27" s="1"/>
  <c r="U8" i="11"/>
  <c r="W13" i="27" s="1"/>
  <c r="U5" i="11"/>
  <c r="W10" i="27" s="1"/>
  <c r="U10" i="11"/>
  <c r="W15" i="27" s="1"/>
  <c r="U17" i="11"/>
  <c r="W22" i="27" s="1"/>
  <c r="U40" i="11"/>
  <c r="AE25" i="27" s="1"/>
  <c r="U19" i="11"/>
  <c r="W24" i="27" s="1"/>
  <c r="U13" i="11"/>
  <c r="W18" i="27" s="1"/>
  <c r="U20" i="11"/>
  <c r="W25" i="27" s="1"/>
  <c r="U7" i="11"/>
  <c r="W12" i="27" s="1"/>
  <c r="U15" i="11"/>
  <c r="W20" i="27" s="1"/>
  <c r="U39" i="11"/>
  <c r="AE24" i="27" s="1"/>
  <c r="U31" i="11"/>
  <c r="AE16" i="27" s="1"/>
  <c r="U37" i="11"/>
  <c r="AE22" i="27" s="1"/>
  <c r="U16" i="11"/>
  <c r="W21" i="27" s="1"/>
  <c r="U25" i="11"/>
  <c r="AE10" i="27" s="1"/>
  <c r="U28" i="11"/>
  <c r="AE13" i="27" s="1"/>
  <c r="U36" i="11"/>
  <c r="AE21" i="27" s="1"/>
  <c r="U12" i="11"/>
  <c r="W17" i="27" s="1"/>
  <c r="U4" i="11"/>
  <c r="W9" i="27" s="1"/>
  <c r="O20" i="2"/>
  <c r="Z11" i="2"/>
  <c r="E20" i="2"/>
  <c r="Z16" i="2"/>
  <c r="T20" i="2"/>
  <c r="Y20" i="2"/>
  <c r="Z12" i="2"/>
  <c r="Z13" i="2"/>
  <c r="Z8" i="2"/>
  <c r="U14" i="2"/>
  <c r="Z9" i="2"/>
  <c r="Z17" i="2"/>
  <c r="P16" i="2"/>
  <c r="Z6" i="2"/>
  <c r="Z14" i="2"/>
  <c r="Z4" i="2"/>
  <c r="Z7" i="2"/>
  <c r="Z15" i="2"/>
  <c r="U5" i="2"/>
  <c r="U17" i="2"/>
  <c r="Z10" i="2"/>
  <c r="Z18" i="2"/>
  <c r="U18" i="2"/>
  <c r="U10" i="2"/>
  <c r="Z5" i="2"/>
  <c r="U11" i="2"/>
  <c r="P17" i="2"/>
  <c r="U6" i="2"/>
  <c r="U9" i="2"/>
  <c r="U4" i="2"/>
  <c r="U12" i="2"/>
  <c r="U7" i="2"/>
  <c r="U15" i="2"/>
  <c r="P7" i="2"/>
  <c r="U13" i="2"/>
  <c r="P8" i="2"/>
  <c r="P15" i="2"/>
  <c r="U8" i="2"/>
  <c r="U16" i="2"/>
  <c r="P10" i="2"/>
  <c r="P6" i="2"/>
  <c r="P14" i="2"/>
  <c r="P9" i="2"/>
  <c r="P4" i="2"/>
  <c r="P12" i="2"/>
  <c r="K18" i="2"/>
  <c r="P11" i="2"/>
  <c r="P18" i="2"/>
  <c r="P5" i="2"/>
  <c r="P13" i="2"/>
  <c r="K7" i="2"/>
  <c r="K13" i="2"/>
  <c r="K14" i="2"/>
  <c r="K15" i="2"/>
  <c r="K10" i="2"/>
  <c r="K5" i="2"/>
  <c r="K8" i="2"/>
  <c r="K16" i="2"/>
  <c r="K11" i="2"/>
  <c r="K6" i="2"/>
  <c r="K9" i="2"/>
  <c r="K17" i="2"/>
  <c r="K4" i="2"/>
  <c r="K12" i="2"/>
  <c r="F7" i="2"/>
  <c r="F6" i="2"/>
  <c r="F14" i="2"/>
  <c r="F16" i="2"/>
  <c r="F13" i="2"/>
  <c r="F12" i="2"/>
  <c r="F18" i="2"/>
  <c r="F10" i="2"/>
  <c r="F5" i="2"/>
  <c r="F4" i="2"/>
  <c r="F11" i="2"/>
  <c r="F17" i="2"/>
  <c r="F9" i="2"/>
  <c r="F8" i="2"/>
  <c r="F15" i="2"/>
  <c r="R29" i="7" l="1"/>
  <c r="R15" i="7"/>
  <c r="R26" i="7"/>
  <c r="R17" i="7"/>
  <c r="R11" i="7"/>
  <c r="R37" i="7"/>
  <c r="R7" i="7"/>
  <c r="R36" i="7"/>
  <c r="R8" i="7"/>
  <c r="R20" i="7"/>
  <c r="R31" i="7"/>
  <c r="R38" i="7"/>
  <c r="R41" i="7"/>
  <c r="R24" i="7"/>
  <c r="R12" i="7"/>
  <c r="R10" i="7"/>
  <c r="R30" i="7"/>
  <c r="R14" i="7"/>
  <c r="R35" i="7"/>
  <c r="R40" i="7"/>
  <c r="R28" i="7"/>
  <c r="R33" i="7"/>
  <c r="R25" i="7"/>
  <c r="R43" i="7"/>
  <c r="R39" i="7"/>
  <c r="R6" i="7"/>
  <c r="R21" i="7"/>
  <c r="R13" i="7"/>
  <c r="R18" i="7"/>
  <c r="R42" i="7"/>
  <c r="R27" i="7"/>
  <c r="R34" i="7"/>
  <c r="R5" i="7"/>
  <c r="R9" i="7"/>
  <c r="R32" i="7"/>
  <c r="R16" i="7"/>
  <c r="R23" i="7"/>
  <c r="R19" i="7"/>
  <c r="R4" i="7"/>
  <c r="R22" i="7"/>
  <c r="U43" i="10"/>
  <c r="O28" i="27" s="1"/>
  <c r="U41" i="10"/>
  <c r="O26" i="27" s="1"/>
  <c r="U38" i="10"/>
  <c r="O23" i="27" s="1"/>
  <c r="U5" i="10"/>
  <c r="G10" i="27" s="1"/>
  <c r="U15" i="10"/>
  <c r="G20" i="27" s="1"/>
  <c r="U4" i="10"/>
  <c r="G9" i="27" s="1"/>
  <c r="U22" i="10"/>
  <c r="G27" i="27" s="1"/>
  <c r="U21" i="10"/>
  <c r="G26" i="27" s="1"/>
  <c r="U40" i="10"/>
  <c r="O25" i="27" s="1"/>
  <c r="U31" i="10"/>
  <c r="O16" i="27" s="1"/>
  <c r="U36" i="10"/>
  <c r="O21" i="27" s="1"/>
  <c r="U37" i="10"/>
  <c r="O22" i="27" s="1"/>
  <c r="U34" i="10"/>
  <c r="O19" i="27" s="1"/>
  <c r="U42" i="10"/>
  <c r="O27" i="27" s="1"/>
  <c r="U16" i="10"/>
  <c r="G21" i="27" s="1"/>
  <c r="U24" i="10"/>
  <c r="O9" i="27" s="1"/>
  <c r="U29" i="10"/>
  <c r="O14" i="27" s="1"/>
  <c r="U26" i="10"/>
  <c r="O11" i="27" s="1"/>
  <c r="U23" i="10"/>
  <c r="G28" i="27" s="1"/>
  <c r="U35" i="10"/>
  <c r="O20" i="27" s="1"/>
  <c r="U9" i="10"/>
  <c r="G14" i="27" s="1"/>
  <c r="U20" i="10"/>
  <c r="G25" i="27" s="1"/>
  <c r="U8" i="10"/>
  <c r="G13" i="27" s="1"/>
  <c r="U14" i="10"/>
  <c r="G19" i="27" s="1"/>
  <c r="U13" i="10"/>
  <c r="G18" i="27" s="1"/>
  <c r="U19" i="10"/>
  <c r="G24" i="27" s="1"/>
  <c r="U30" i="10"/>
  <c r="O15" i="27" s="1"/>
  <c r="U33" i="10"/>
  <c r="O18" i="27" s="1"/>
  <c r="U39" i="10"/>
  <c r="O24" i="27" s="1"/>
  <c r="U25" i="10"/>
  <c r="O10" i="27" s="1"/>
  <c r="U32" i="10"/>
  <c r="O17" i="27" s="1"/>
  <c r="U17" i="10"/>
  <c r="G22" i="27" s="1"/>
  <c r="U27" i="10"/>
  <c r="O12" i="27" s="1"/>
  <c r="U28" i="10"/>
  <c r="O13" i="27" s="1"/>
  <c r="U18" i="10"/>
  <c r="G23" i="27" s="1"/>
  <c r="U6" i="10"/>
  <c r="G11" i="27" s="1"/>
  <c r="U10" i="10"/>
  <c r="G15" i="27" s="1"/>
  <c r="U12" i="10"/>
  <c r="G17" i="27" s="1"/>
  <c r="U7" i="10"/>
  <c r="G12" i="27" s="1"/>
  <c r="U11" i="10"/>
  <c r="G16" i="27" s="1"/>
  <c r="AA4" i="2"/>
  <c r="AA9" i="2"/>
  <c r="AA8" i="2"/>
  <c r="AA18" i="2"/>
  <c r="AA13" i="2"/>
  <c r="AA7" i="2"/>
  <c r="AA12" i="2"/>
  <c r="AA6" i="2"/>
  <c r="AA10" i="2"/>
  <c r="AA11" i="2"/>
  <c r="AA15" i="2"/>
  <c r="AA17" i="2"/>
  <c r="AA16" i="2"/>
  <c r="AA14" i="2"/>
  <c r="AA5" i="2"/>
  <c r="U15" i="6"/>
  <c r="S20" i="29" s="1"/>
  <c r="U12" i="6"/>
  <c r="S17" i="29" s="1"/>
  <c r="U14" i="6"/>
  <c r="S19" i="29" s="1"/>
  <c r="U9" i="6"/>
  <c r="S14" i="29" s="1"/>
  <c r="U13" i="6"/>
  <c r="S18" i="29" s="1"/>
  <c r="U7" i="6"/>
  <c r="S12" i="29" s="1"/>
  <c r="U25" i="6"/>
  <c r="AA10" i="29" s="1"/>
  <c r="U5" i="6"/>
  <c r="S10" i="29" s="1"/>
  <c r="U32" i="6"/>
  <c r="AA17" i="29" s="1"/>
  <c r="U16" i="6"/>
  <c r="S21" i="29" s="1"/>
  <c r="U40" i="6"/>
  <c r="AA25" i="29" s="1"/>
  <c r="U38" i="6"/>
  <c r="AA23" i="29" s="1"/>
  <c r="U28" i="6"/>
  <c r="AA13" i="29" s="1"/>
  <c r="U26" i="6"/>
  <c r="AA11" i="29" s="1"/>
  <c r="U35" i="6"/>
  <c r="AA20" i="29" s="1"/>
  <c r="U27" i="6"/>
  <c r="AA12" i="29" s="1"/>
  <c r="U30" i="6"/>
  <c r="AA15" i="29" s="1"/>
  <c r="U36" i="6"/>
  <c r="AA21" i="29" s="1"/>
  <c r="U42" i="6"/>
  <c r="AA27" i="29" s="1"/>
  <c r="U8" i="6"/>
  <c r="S13" i="29" s="1"/>
  <c r="U41" i="6"/>
  <c r="AA26" i="29" s="1"/>
  <c r="U22" i="6"/>
  <c r="S27" i="29" s="1"/>
  <c r="U20" i="6"/>
  <c r="S25" i="29" s="1"/>
  <c r="U34" i="6"/>
  <c r="AA19" i="29" s="1"/>
  <c r="U23" i="6"/>
  <c r="S28" i="29" s="1"/>
  <c r="U10" i="6"/>
  <c r="S15" i="29" s="1"/>
  <c r="U6" i="6"/>
  <c r="S11" i="29" s="1"/>
  <c r="U18" i="6"/>
  <c r="S23" i="29" s="1"/>
  <c r="U37" i="6"/>
  <c r="AA22" i="29" s="1"/>
  <c r="U31" i="6"/>
  <c r="AA16" i="29" s="1"/>
  <c r="U29" i="6"/>
  <c r="AA14" i="29" s="1"/>
  <c r="U19" i="6"/>
  <c r="S24" i="29" s="1"/>
  <c r="U33" i="6"/>
  <c r="AA18" i="29" s="1"/>
  <c r="U24" i="6"/>
  <c r="AA9" i="29" s="1"/>
  <c r="U43" i="6"/>
  <c r="AA28" i="29" s="1"/>
  <c r="U4" i="6"/>
  <c r="S9" i="29" s="1"/>
  <c r="U21" i="6"/>
  <c r="S26" i="29" s="1"/>
  <c r="U11" i="6"/>
  <c r="S16" i="29" s="1"/>
  <c r="U17" i="6"/>
  <c r="S22" i="29" s="1"/>
  <c r="U39" i="6"/>
  <c r="AA24" i="29" s="1"/>
  <c r="AB18" i="2" l="1"/>
  <c r="AB13" i="2"/>
  <c r="AB8" i="2"/>
  <c r="AB15" i="2"/>
  <c r="AB17" i="2"/>
  <c r="AB4" i="2"/>
  <c r="AB5" i="2"/>
  <c r="AB11" i="2"/>
  <c r="AB14" i="2"/>
  <c r="AB7" i="2"/>
  <c r="AB16" i="2"/>
  <c r="AB10" i="2"/>
  <c r="AB6" i="2"/>
  <c r="AB9" i="2"/>
  <c r="AB12" i="2"/>
</calcChain>
</file>

<file path=xl/sharedStrings.xml><?xml version="1.0" encoding="utf-8"?>
<sst xmlns="http://schemas.openxmlformats.org/spreadsheetml/2006/main" count="1135" uniqueCount="199">
  <si>
    <t>EVENT A</t>
  </si>
  <si>
    <t>NAME</t>
  </si>
  <si>
    <t>DATE</t>
  </si>
  <si>
    <t>ADDRESS</t>
  </si>
  <si>
    <t>JUDGE 1</t>
  </si>
  <si>
    <t>JUDGE 2</t>
  </si>
  <si>
    <t>JUDGE 3</t>
  </si>
  <si>
    <t>BINIBINING TANAUAN 2025</t>
  </si>
  <si>
    <t>MARCH 06, 2025</t>
  </si>
  <si>
    <t>TABULATOR</t>
  </si>
  <si>
    <t>MARC JOHN O. BENAMERA</t>
  </si>
  <si>
    <t>NUMBER</t>
  </si>
  <si>
    <t>&lt;N/A&gt;</t>
  </si>
  <si>
    <t>SANTOR</t>
  </si>
  <si>
    <t>BOOT</t>
  </si>
  <si>
    <t>BANJO EAST</t>
  </si>
  <si>
    <t>POBLACION 5</t>
  </si>
  <si>
    <t>POBLACION 6</t>
  </si>
  <si>
    <t>MABINI</t>
  </si>
  <si>
    <t>PANTAY BATA</t>
  </si>
  <si>
    <t>GONZALES</t>
  </si>
  <si>
    <t>PAGASPAS</t>
  </si>
  <si>
    <t>BILOG-BILOG</t>
  </si>
  <si>
    <t>BAGBAG</t>
  </si>
  <si>
    <t>TINURIK</t>
  </si>
  <si>
    <t>SULPOC</t>
  </si>
  <si>
    <t>ULANGO</t>
  </si>
  <si>
    <t>JIA REIGN LADERAS</t>
  </si>
  <si>
    <t>DARASA</t>
  </si>
  <si>
    <t>MALAKING PULO</t>
  </si>
  <si>
    <t>PANTAY MATANDA</t>
  </si>
  <si>
    <t>LUYOS</t>
  </si>
  <si>
    <t>SANTOL</t>
  </si>
  <si>
    <t>AMBULONG</t>
  </si>
  <si>
    <t>LAUREL</t>
  </si>
  <si>
    <t>ATASHA DOREEN VILLAMAYOR</t>
  </si>
  <si>
    <t>POBLACION 2</t>
  </si>
  <si>
    <t>BAGUMBAYAN</t>
  </si>
  <si>
    <t>POBLACION 1</t>
  </si>
  <si>
    <t>SALA</t>
  </si>
  <si>
    <t>BALELE</t>
  </si>
  <si>
    <t>SAN JOSE</t>
  </si>
  <si>
    <t>NATATAS</t>
  </si>
  <si>
    <t>BAÑADERO</t>
  </si>
  <si>
    <t>TALAGA</t>
  </si>
  <si>
    <t>SAMBAT</t>
  </si>
  <si>
    <t>POBLACION 4</t>
  </si>
  <si>
    <t>JANOPOL OCCIDENTAL</t>
  </si>
  <si>
    <t>MARIA PAZ</t>
  </si>
  <si>
    <t>CALE</t>
  </si>
  <si>
    <t>JANOPOL ORIENTAL</t>
  </si>
  <si>
    <t>HIDALGO</t>
  </si>
  <si>
    <t>SUPLANG</t>
  </si>
  <si>
    <t>JUDGE 4</t>
  </si>
  <si>
    <t>JUDGE 5</t>
  </si>
  <si>
    <t>RANK</t>
  </si>
  <si>
    <t>RANK TOTAL</t>
  </si>
  <si>
    <t>FINAL RANKING</t>
  </si>
  <si>
    <t>CANDIDATE</t>
  </si>
  <si>
    <t>PLAZA MABINI, POBLACION 2, TANAUAN CITY, BATANGAS</t>
  </si>
  <si>
    <t>TOTAL</t>
  </si>
  <si>
    <t>Body Proportion and Physique</t>
  </si>
  <si>
    <t>Beauty and Personality</t>
  </si>
  <si>
    <t>Stage Presence</t>
  </si>
  <si>
    <t>Intelligence</t>
  </si>
  <si>
    <t>Deportment / Poise</t>
  </si>
  <si>
    <t>Authenticity</t>
  </si>
  <si>
    <t>Appropriateness</t>
  </si>
  <si>
    <t>Attention to Details</t>
  </si>
  <si>
    <t>Over-All Impact</t>
  </si>
  <si>
    <t>1. BRGY. SANTOR</t>
  </si>
  <si>
    <t>2. BRGY. BOOT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</si>
  <si>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</si>
  <si>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</si>
  <si>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</si>
  <si>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</si>
  <si>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</si>
  <si>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</si>
  <si>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</si>
  <si>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</si>
  <si>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</si>
  <si>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</si>
  <si>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</si>
  <si>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</si>
  <si>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</si>
  <si>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</si>
  <si>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</si>
  <si>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</si>
  <si>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</si>
  <si>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</si>
  <si>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</si>
  <si>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</si>
  <si>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</si>
  <si>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</si>
  <si>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</si>
  <si>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</si>
  <si>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</si>
  <si>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</si>
  <si>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</si>
  <si>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</si>
  <si>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</si>
  <si>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</si>
  <si>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</si>
  <si>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</si>
  <si>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</si>
  <si>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</si>
  <si>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</si>
  <si>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</si>
  <si>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-----</t>
  </si>
  <si>
    <t>-</t>
  </si>
  <si>
    <t>_____________________________</t>
  </si>
  <si>
    <t>STI COLLEGE TANAUAN</t>
  </si>
  <si>
    <t>EVENT B</t>
  </si>
  <si>
    <t>MARCH 08, 2025</t>
  </si>
  <si>
    <t>JUDGE</t>
  </si>
  <si>
    <t xml:space="preserve">JUDGE </t>
  </si>
  <si>
    <t>AUDREY D. MOLINO</t>
  </si>
  <si>
    <t>CHARLENE O. BUCAD</t>
  </si>
  <si>
    <t>TRISHA ANNE C. ORUGA</t>
  </si>
  <si>
    <t>FRANCHESKA MAE G. AZUCENA</t>
  </si>
  <si>
    <t>MA. ROZEL AHLYSON C. CASTILLO</t>
  </si>
  <si>
    <t>MARINEL RAIZA M. ROGACION</t>
  </si>
  <si>
    <t>DIANNE J. DELA ROSA</t>
  </si>
  <si>
    <t>BEA ERIKA  LLARENA</t>
  </si>
  <si>
    <t>PRECIELLA DIANE V. MALDIA</t>
  </si>
  <si>
    <t>NINA VIEL L. CASAURAN</t>
  </si>
  <si>
    <t>STEPHANIE KATE V. ATISADO</t>
  </si>
  <si>
    <t>SEAN AIRAH K. DE PAULA</t>
  </si>
  <si>
    <t>MIKAELA YSABEL L. DIMAPILIS</t>
  </si>
  <si>
    <t>BERNADETH M. GARCIA</t>
  </si>
  <si>
    <t>KOLYN ALEXA M. SARAVILLO</t>
  </si>
  <si>
    <t>MA. ANGELICA V. PAGSALIGAN</t>
  </si>
  <si>
    <t>ANGEL FAITH L. ASPRIL</t>
  </si>
  <si>
    <t>RHEEZ AZAHLEE C. PIAMONTE</t>
  </si>
  <si>
    <t>LESLIE A. MAIGUE</t>
  </si>
  <si>
    <t>ALIYAH S. QUILAY</t>
  </si>
  <si>
    <t>JOVIE GRACE V. PLATON</t>
  </si>
  <si>
    <t>ANGEL BETH P. OPENA</t>
  </si>
  <si>
    <t>GWYNETH ROSE F. GONZALES</t>
  </si>
  <si>
    <t>JEAN RAI-ANNE S. CLARIN</t>
  </si>
  <si>
    <t>MARIONN RAVEN V. AGUINALDO</t>
  </si>
  <si>
    <t>MARJOREEN JOYCE O. NONES</t>
  </si>
  <si>
    <t>JAY ANNE REIN A. MANALO</t>
  </si>
  <si>
    <t>DIANA JOY M. TUIZA</t>
  </si>
  <si>
    <t>PATRICIA D. AUSTRIA</t>
  </si>
  <si>
    <t>LOVELY TRICIA P. ZATA</t>
  </si>
  <si>
    <t>KAYE ERICA D. TESORO</t>
  </si>
  <si>
    <t>CATHLENE KATE R. BALBA</t>
  </si>
  <si>
    <t>JANNAH N. PUNO</t>
  </si>
  <si>
    <t>KIRSTEEN ROSE D. MAGPANTAY</t>
  </si>
  <si>
    <t>AIRA LYNN A. OPULENCIA</t>
  </si>
  <si>
    <t>SHAHONERY A. VALENCIA</t>
  </si>
  <si>
    <t>Points</t>
  </si>
  <si>
    <t>FINAL RANK</t>
  </si>
  <si>
    <t>26.</t>
  </si>
  <si>
    <t>3.</t>
  </si>
  <si>
    <t>MODERN FILIPINIANA COMPETITION - BEST IN MODERN FILIPINIANA</t>
  </si>
  <si>
    <t>MODERN FILIPINIANA COMPETITION - BEST MODERN FILIPINIANA</t>
  </si>
  <si>
    <t>UNDER THRESHOLD</t>
  </si>
  <si>
    <t>Carry Over for Top 15 Selection</t>
  </si>
  <si>
    <t>PRODUCTION NUMBER - PERCENTAGE VIEW</t>
  </si>
  <si>
    <t>PRODUCTION NUMBER - RANKING VIEW</t>
  </si>
  <si>
    <t>TOTAL RANKING</t>
  </si>
  <si>
    <t>DAVID KARELL</t>
  </si>
  <si>
    <t>KC LINTAN</t>
  </si>
  <si>
    <t>MICHELLE ARCEO</t>
  </si>
  <si>
    <t>AHTISA MANALO</t>
  </si>
  <si>
    <t>NIEL PEREZ</t>
  </si>
  <si>
    <t>KRISHNAH MARIE GRAVIDEZ</t>
  </si>
  <si>
    <t>MIGUEL LIM</t>
  </si>
  <si>
    <t>RAED ALZGHAYER</t>
  </si>
  <si>
    <t>SWIMWEAR PRELIMINARIES - RANKING VIEW</t>
  </si>
  <si>
    <t>SWIMWEAR PRELIMINARIES - PERCENTAGE VIEW</t>
  </si>
  <si>
    <t>*** THIS WILL ONLY BE THE REFERENCE FOR THE SCORES USED TO SELECT TOP 15 ***</t>
  </si>
  <si>
    <t>*** THIS WILL ONLY BE THE BASIS FOR BEST IN PRODUCTION NUMBER, IF ANY***</t>
  </si>
  <si>
    <t>WEIGHTED</t>
  </si>
  <si>
    <t>Previous Round (Selection of Top 15)</t>
  </si>
  <si>
    <t>Beauty</t>
  </si>
  <si>
    <t>Representation</t>
  </si>
  <si>
    <t>Previous Score</t>
  </si>
  <si>
    <t>Candidate Number</t>
  </si>
  <si>
    <t>Concatenation</t>
  </si>
  <si>
    <t>BARANGAY</t>
  </si>
  <si>
    <t>IN ORDER</t>
  </si>
  <si>
    <t>RANDOMIZED</t>
  </si>
  <si>
    <t>PRODUCTION</t>
  </si>
  <si>
    <t>SWIMWEAR</t>
  </si>
  <si>
    <t>FORMAL</t>
  </si>
  <si>
    <t>ATTITUDE</t>
  </si>
  <si>
    <t>BEAUTY AND PROJECTION</t>
  </si>
  <si>
    <t>RANKING</t>
  </si>
  <si>
    <t>TOTAL SCORE</t>
  </si>
  <si>
    <t>CLOSED DOOR INTERVIEW</t>
  </si>
  <si>
    <t>Next Round Weighting</t>
  </si>
  <si>
    <t>SCORE WEIGHTING</t>
  </si>
  <si>
    <t>SCORE AVERAGE</t>
  </si>
  <si>
    <t>TOTAL RANK</t>
  </si>
  <si>
    <t>Carry Over for Top 10 Selection</t>
  </si>
  <si>
    <t>*** THIS WILL BE THE BASIS FOR BEST IN SWIMWEAR***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</si>
</sst>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&quot;%&quot;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1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26" xfId="0" quotePrefix="1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2" fontId="0" fillId="4" borderId="26" xfId="0" quotePrefix="1" applyNumberForma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0" fillId="4" borderId="2" xfId="0" quotePrefix="1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2" borderId="40" xfId="0" applyNumberFormat="1" applyFill="1" applyBorder="1" applyAlignment="1">
      <alignment horizontal="center" vertical="center"/>
    </xf>
    <xf numFmtId="2" fontId="0" fillId="2" borderId="38" xfId="0" applyNumberFormat="1" applyFill="1" applyBorder="1" applyAlignment="1">
      <alignment horizontal="center" vertical="center"/>
    </xf>
    <xf numFmtId="2" fontId="0" fillId="2" borderId="39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0" fontId="0" fillId="2" borderId="0" xfId="0" applyFill="1"/>
    <xf numFmtId="2" fontId="0" fillId="0" borderId="36" xfId="0" applyNumberFormat="1" applyBorder="1" applyAlignment="1">
      <alignment horizontal="center" vertical="center"/>
    </xf>
    <xf numFmtId="2" fontId="5" fillId="3" borderId="38" xfId="0" applyNumberFormat="1" applyFont="1" applyFill="1" applyBorder="1" applyAlignment="1">
      <alignment horizontal="center" vertical="center"/>
    </xf>
    <xf numFmtId="2" fontId="5" fillId="3" borderId="26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3" xfId="0" applyBorder="1" applyAlignment="1">
      <alignment vertical="center"/>
    </xf>
    <xf numFmtId="2" fontId="0" fillId="4" borderId="38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2" fontId="0" fillId="2" borderId="43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23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/>
    </xf>
    <xf numFmtId="2" fontId="0" fillId="2" borderId="46" xfId="0" applyNumberFormat="1" applyFill="1" applyBorder="1" applyAlignment="1">
      <alignment horizontal="center" vertical="center"/>
    </xf>
    <xf numFmtId="2" fontId="0" fillId="0" borderId="47" xfId="0" applyNumberFormat="1" applyFill="1" applyBorder="1" applyAlignment="1">
      <alignment horizontal="center" vertical="center"/>
    </xf>
    <xf numFmtId="2" fontId="0" fillId="0" borderId="6" xfId="0" quotePrefix="1" applyNumberFormat="1" applyFill="1" applyBorder="1" applyAlignment="1">
      <alignment horizontal="center" vertical="center"/>
    </xf>
    <xf numFmtId="2" fontId="0" fillId="0" borderId="11" xfId="0" quotePrefix="1" applyNumberFormat="1" applyFill="1" applyBorder="1" applyAlignment="1">
      <alignment horizontal="center" vertical="center"/>
    </xf>
    <xf numFmtId="2" fontId="0" fillId="2" borderId="23" xfId="0" quotePrefix="1" applyNumberFormat="1" applyFill="1" applyBorder="1" applyAlignment="1">
      <alignment horizontal="center" vertical="center"/>
    </xf>
    <xf numFmtId="2" fontId="0" fillId="4" borderId="6" xfId="0" quotePrefix="1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6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0" xfId="0" applyNumberFormat="1" applyFill="1" applyBorder="1" applyAlignment="1">
      <alignment horizontal="center" vertical="center"/>
    </xf>
    <xf numFmtId="0" fontId="0" fillId="3" borderId="0" xfId="0" applyFill="1"/>
    <xf numFmtId="0" fontId="0" fillId="0" borderId="26" xfId="0" applyBorder="1"/>
    <xf numFmtId="0" fontId="0" fillId="3" borderId="26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Fill="1" applyBorder="1"/>
    <xf numFmtId="2" fontId="0" fillId="0" borderId="26" xfId="0" applyNumberFormat="1" applyBorder="1"/>
    <xf numFmtId="2" fontId="0" fillId="0" borderId="4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4" xfId="0" applyBorder="1"/>
    <xf numFmtId="2" fontId="0" fillId="0" borderId="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41" xfId="0" applyFont="1" applyBorder="1" applyAlignment="1">
      <alignment horizontal="center" vertical="center"/>
    </xf>
    <xf numFmtId="2" fontId="0" fillId="0" borderId="30" xfId="0" quotePrefix="1" applyNumberForma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1DD1B9-C510-4A23-BDB3-5B593E539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472" y="80210"/>
          <a:ext cx="1099289" cy="854743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6F726C9-4FB9-46E9-A9E3-07B911338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091702" y="59008"/>
          <a:ext cx="967968" cy="90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324422</xdr:colOff>
      <xdr:row>0</xdr:row>
      <xdr:rowOff>80210</xdr:rowOff>
    </xdr:from>
    <xdr:to>
      <xdr:col>4</xdr:col>
      <xdr:colOff>261661</xdr:colOff>
      <xdr:row>4</xdr:row>
      <xdr:rowOff>125328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9E54C3-7F03-4837-93E6-17C5837F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636" y="80210"/>
          <a:ext cx="1107454" cy="875154"/>
        </a:xfrm>
        <a:prstGeom prst="rect">
          <a:avLst/>
        </a:prstGeom>
      </xdr:spPr>
    </xdr:pic>
    <xdr:clientData/>
  </xdr:twoCellAnchor>
  <xdr:twoCellAnchor editAs="oneCell">
    <xdr:from>
      <xdr:col>10</xdr:col>
      <xdr:colOff>281452</xdr:colOff>
      <xdr:row>0</xdr:row>
      <xdr:rowOff>59008</xdr:rowOff>
    </xdr:from>
    <xdr:to>
      <xdr:col>12</xdr:col>
      <xdr:colOff>87370</xdr:colOff>
      <xdr:row>4</xdr:row>
      <xdr:rowOff>158332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C614DDC-7246-43D9-9770-6443D84F4F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34" t="18013" r="18633" b="22361"/>
        <a:stretch/>
      </xdr:blipFill>
      <xdr:spPr>
        <a:xfrm>
          <a:off x="6132523" y="59008"/>
          <a:ext cx="976133" cy="9293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1%20-%20ModernFilipinian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1%20-%20Production%20Numb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1%20-%20Production%20Numb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2%20-%20Formal%20Wea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2%20-%20Formal%20Wear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2%20-%20Formal%20Wea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4/02%20-%20Formal%20Wea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5/02%20-%20Formal%20We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1%20-%20ModernFilipinian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1%20-%20ModernFilipini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1/02%20-%20Swimwe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2/02%20-%20Swimwea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-%20Preliminary/Sheets/JUDGE%203/02%20-%20Swimwea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1/01%20-%20Production%20Numb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2/01%20-%20Production%20Numb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-%20Coronation/Sheets/JUDGE%203/01%20-%20Production%20Numb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  <sheetName val="PRODNUM"/>
    </sheetNames>
    <sheetDataSet>
      <sheetData sheetId="0">
        <row r="10">
          <cell r="D10">
            <v>20</v>
          </cell>
        </row>
        <row r="11">
          <cell r="C11">
            <v>25</v>
          </cell>
          <cell r="D11">
            <v>15</v>
          </cell>
          <cell r="E11">
            <v>23</v>
          </cell>
          <cell r="F11">
            <v>13</v>
          </cell>
          <cell r="G11">
            <v>76</v>
          </cell>
          <cell r="H11">
            <v>20</v>
          </cell>
          <cell r="K11">
            <v>22</v>
          </cell>
          <cell r="L11">
            <v>25</v>
          </cell>
          <cell r="M11">
            <v>5</v>
          </cell>
          <cell r="N11">
            <v>24</v>
          </cell>
          <cell r="O11">
            <v>76</v>
          </cell>
          <cell r="P11">
            <v>26.5</v>
          </cell>
        </row>
        <row r="12">
          <cell r="C12">
            <v>27</v>
          </cell>
          <cell r="D12">
            <v>20</v>
          </cell>
          <cell r="E12">
            <v>27</v>
          </cell>
          <cell r="F12">
            <v>18</v>
          </cell>
          <cell r="G12">
            <v>92</v>
          </cell>
          <cell r="H12">
            <v>4.5</v>
          </cell>
          <cell r="K12">
            <v>25</v>
          </cell>
          <cell r="L12">
            <v>30</v>
          </cell>
          <cell r="M12">
            <v>8</v>
          </cell>
          <cell r="N12">
            <v>27</v>
          </cell>
          <cell r="O12">
            <v>90</v>
          </cell>
          <cell r="P12">
            <v>5</v>
          </cell>
        </row>
        <row r="13">
          <cell r="D13">
            <v>0</v>
          </cell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23</v>
          </cell>
          <cell r="D14">
            <v>14</v>
          </cell>
          <cell r="E14">
            <v>26</v>
          </cell>
          <cell r="F14">
            <v>12</v>
          </cell>
          <cell r="G14">
            <v>75</v>
          </cell>
          <cell r="H14">
            <v>30.5</v>
          </cell>
          <cell r="K14">
            <v>23</v>
          </cell>
          <cell r="L14">
            <v>20</v>
          </cell>
          <cell r="M14">
            <v>7</v>
          </cell>
          <cell r="N14">
            <v>26</v>
          </cell>
          <cell r="O14">
            <v>76</v>
          </cell>
          <cell r="P14">
            <v>26.5</v>
          </cell>
        </row>
        <row r="15">
          <cell r="C15">
            <v>24</v>
          </cell>
          <cell r="D15">
            <v>17</v>
          </cell>
          <cell r="E15">
            <v>22</v>
          </cell>
          <cell r="F15">
            <v>12</v>
          </cell>
          <cell r="G15">
            <v>75</v>
          </cell>
          <cell r="H15">
            <v>30.5</v>
          </cell>
          <cell r="K15">
            <v>21</v>
          </cell>
          <cell r="L15">
            <v>24</v>
          </cell>
          <cell r="M15">
            <v>6</v>
          </cell>
          <cell r="N15">
            <v>24</v>
          </cell>
          <cell r="O15">
            <v>75</v>
          </cell>
          <cell r="P15">
            <v>33.5</v>
          </cell>
        </row>
        <row r="16">
          <cell r="C16">
            <v>30</v>
          </cell>
          <cell r="D16">
            <v>20</v>
          </cell>
          <cell r="E16">
            <v>25</v>
          </cell>
          <cell r="F16">
            <v>18</v>
          </cell>
          <cell r="G16">
            <v>93</v>
          </cell>
          <cell r="H16">
            <v>3</v>
          </cell>
          <cell r="K16">
            <v>28</v>
          </cell>
          <cell r="L16">
            <v>29</v>
          </cell>
          <cell r="M16">
            <v>9</v>
          </cell>
          <cell r="N16">
            <v>29</v>
          </cell>
          <cell r="O16">
            <v>95</v>
          </cell>
          <cell r="P16">
            <v>1</v>
          </cell>
        </row>
        <row r="17">
          <cell r="C17">
            <v>24</v>
          </cell>
          <cell r="D17">
            <v>14</v>
          </cell>
          <cell r="E17">
            <v>23</v>
          </cell>
          <cell r="F17">
            <v>15</v>
          </cell>
          <cell r="G17">
            <v>76</v>
          </cell>
          <cell r="H17">
            <v>20</v>
          </cell>
          <cell r="K17">
            <v>23</v>
          </cell>
          <cell r="L17">
            <v>23</v>
          </cell>
          <cell r="M17">
            <v>6</v>
          </cell>
          <cell r="N17">
            <v>25</v>
          </cell>
          <cell r="O17">
            <v>77</v>
          </cell>
          <cell r="P17">
            <v>21.5</v>
          </cell>
        </row>
        <row r="18">
          <cell r="C18">
            <v>29</v>
          </cell>
          <cell r="D18">
            <v>20</v>
          </cell>
          <cell r="E18">
            <v>27</v>
          </cell>
          <cell r="F18">
            <v>18</v>
          </cell>
          <cell r="G18">
            <v>94</v>
          </cell>
          <cell r="H18">
            <v>2</v>
          </cell>
          <cell r="K18">
            <v>27</v>
          </cell>
          <cell r="L18">
            <v>29</v>
          </cell>
          <cell r="M18">
            <v>8</v>
          </cell>
          <cell r="N18">
            <v>28</v>
          </cell>
          <cell r="O18">
            <v>92</v>
          </cell>
          <cell r="P18">
            <v>3</v>
          </cell>
        </row>
        <row r="19">
          <cell r="C19">
            <v>25</v>
          </cell>
          <cell r="D19">
            <v>14</v>
          </cell>
          <cell r="E19">
            <v>25</v>
          </cell>
          <cell r="F19">
            <v>15</v>
          </cell>
          <cell r="G19">
            <v>79</v>
          </cell>
          <cell r="H19">
            <v>12</v>
          </cell>
          <cell r="K19">
            <v>23</v>
          </cell>
          <cell r="L19">
            <v>25</v>
          </cell>
          <cell r="M19">
            <v>7</v>
          </cell>
          <cell r="N19">
            <v>24</v>
          </cell>
          <cell r="O19">
            <v>79</v>
          </cell>
          <cell r="P19">
            <v>17</v>
          </cell>
        </row>
        <row r="20">
          <cell r="C20">
            <v>27</v>
          </cell>
          <cell r="D20">
            <v>17</v>
          </cell>
          <cell r="E20">
            <v>25</v>
          </cell>
          <cell r="F20">
            <v>17</v>
          </cell>
          <cell r="G20">
            <v>86</v>
          </cell>
          <cell r="H20">
            <v>6</v>
          </cell>
          <cell r="K20">
            <v>29</v>
          </cell>
          <cell r="L20">
            <v>28</v>
          </cell>
          <cell r="M20">
            <v>8</v>
          </cell>
          <cell r="N20">
            <v>29</v>
          </cell>
          <cell r="O20">
            <v>94</v>
          </cell>
          <cell r="P20">
            <v>2</v>
          </cell>
        </row>
        <row r="21">
          <cell r="C21">
            <v>28</v>
          </cell>
          <cell r="D21">
            <v>16</v>
          </cell>
          <cell r="E21">
            <v>24</v>
          </cell>
          <cell r="F21">
            <v>17</v>
          </cell>
          <cell r="G21">
            <v>85</v>
          </cell>
          <cell r="H21">
            <v>7</v>
          </cell>
          <cell r="K21">
            <v>24</v>
          </cell>
          <cell r="L21">
            <v>23</v>
          </cell>
          <cell r="M21">
            <v>7</v>
          </cell>
          <cell r="N21">
            <v>27</v>
          </cell>
          <cell r="O21">
            <v>81</v>
          </cell>
          <cell r="P21">
            <v>15</v>
          </cell>
        </row>
        <row r="22">
          <cell r="C22">
            <v>26</v>
          </cell>
          <cell r="D22">
            <v>12</v>
          </cell>
          <cell r="E22">
            <v>22</v>
          </cell>
          <cell r="F22">
            <v>15</v>
          </cell>
          <cell r="G22">
            <v>75</v>
          </cell>
          <cell r="H22">
            <v>30.5</v>
          </cell>
          <cell r="K22">
            <v>26</v>
          </cell>
          <cell r="L22">
            <v>25</v>
          </cell>
          <cell r="M22">
            <v>5</v>
          </cell>
          <cell r="N22">
            <v>19</v>
          </cell>
          <cell r="O22">
            <v>75</v>
          </cell>
          <cell r="P22">
            <v>33.5</v>
          </cell>
        </row>
        <row r="23">
          <cell r="C23">
            <v>24</v>
          </cell>
          <cell r="D23">
            <v>12</v>
          </cell>
          <cell r="E23">
            <v>25</v>
          </cell>
          <cell r="F23">
            <v>14</v>
          </cell>
          <cell r="G23">
            <v>75</v>
          </cell>
          <cell r="H23">
            <v>30.5</v>
          </cell>
          <cell r="K23">
            <v>22</v>
          </cell>
          <cell r="L23">
            <v>24</v>
          </cell>
          <cell r="M23">
            <v>5</v>
          </cell>
          <cell r="N23">
            <v>26</v>
          </cell>
          <cell r="O23">
            <v>77</v>
          </cell>
          <cell r="P23">
            <v>21.5</v>
          </cell>
        </row>
        <row r="24">
          <cell r="C24">
            <v>26</v>
          </cell>
          <cell r="D24">
            <v>16</v>
          </cell>
          <cell r="E24">
            <v>22</v>
          </cell>
          <cell r="F24">
            <v>17</v>
          </cell>
          <cell r="G24">
            <v>81</v>
          </cell>
          <cell r="H24">
            <v>9</v>
          </cell>
          <cell r="K24">
            <v>23</v>
          </cell>
          <cell r="L24">
            <v>21</v>
          </cell>
          <cell r="M24">
            <v>6</v>
          </cell>
          <cell r="N24">
            <v>26</v>
          </cell>
          <cell r="O24">
            <v>76</v>
          </cell>
          <cell r="P24">
            <v>26.5</v>
          </cell>
        </row>
        <row r="25">
          <cell r="C25">
            <v>21</v>
          </cell>
          <cell r="D25">
            <v>15</v>
          </cell>
          <cell r="E25">
            <v>24</v>
          </cell>
          <cell r="F25">
            <v>15</v>
          </cell>
          <cell r="G25">
            <v>75</v>
          </cell>
          <cell r="H25">
            <v>30.5</v>
          </cell>
          <cell r="K25">
            <v>21</v>
          </cell>
          <cell r="L25">
            <v>27</v>
          </cell>
          <cell r="M25">
            <v>8</v>
          </cell>
          <cell r="N25">
            <v>26</v>
          </cell>
          <cell r="O25">
            <v>82</v>
          </cell>
          <cell r="P25">
            <v>13</v>
          </cell>
        </row>
        <row r="26">
          <cell r="C26">
            <v>27</v>
          </cell>
          <cell r="D26">
            <v>20</v>
          </cell>
          <cell r="E26">
            <v>28</v>
          </cell>
          <cell r="F26">
            <v>17</v>
          </cell>
          <cell r="G26">
            <v>92</v>
          </cell>
          <cell r="H26">
            <v>4.5</v>
          </cell>
          <cell r="K26">
            <v>27</v>
          </cell>
          <cell r="L26">
            <v>24</v>
          </cell>
          <cell r="M26">
            <v>7</v>
          </cell>
          <cell r="N26">
            <v>26</v>
          </cell>
          <cell r="O26">
            <v>84</v>
          </cell>
          <cell r="P26">
            <v>11</v>
          </cell>
        </row>
        <row r="27">
          <cell r="C27">
            <v>23</v>
          </cell>
          <cell r="D27">
            <v>16</v>
          </cell>
          <cell r="E27">
            <v>22</v>
          </cell>
          <cell r="F27">
            <v>14</v>
          </cell>
          <cell r="G27">
            <v>75</v>
          </cell>
          <cell r="H27">
            <v>30.5</v>
          </cell>
          <cell r="K27">
            <v>22</v>
          </cell>
          <cell r="L27">
            <v>21</v>
          </cell>
          <cell r="M27">
            <v>6</v>
          </cell>
          <cell r="N27">
            <v>26</v>
          </cell>
          <cell r="O27">
            <v>75</v>
          </cell>
          <cell r="P27">
            <v>33.5</v>
          </cell>
        </row>
        <row r="28">
          <cell r="C28">
            <v>27</v>
          </cell>
          <cell r="D28">
            <v>18</v>
          </cell>
          <cell r="E28">
            <v>17</v>
          </cell>
          <cell r="F28">
            <v>17</v>
          </cell>
          <cell r="G28">
            <v>79</v>
          </cell>
          <cell r="H28">
            <v>12</v>
          </cell>
          <cell r="K28">
            <v>21</v>
          </cell>
          <cell r="L28">
            <v>24</v>
          </cell>
          <cell r="M28">
            <v>7</v>
          </cell>
          <cell r="N28">
            <v>23</v>
          </cell>
          <cell r="O28">
            <v>75</v>
          </cell>
          <cell r="P28">
            <v>33.5</v>
          </cell>
        </row>
        <row r="29">
          <cell r="C29">
            <v>23</v>
          </cell>
          <cell r="D29">
            <v>15</v>
          </cell>
          <cell r="E29">
            <v>22</v>
          </cell>
          <cell r="F29">
            <v>15</v>
          </cell>
          <cell r="G29">
            <v>75</v>
          </cell>
          <cell r="H29">
            <v>30.5</v>
          </cell>
          <cell r="K29">
            <v>22</v>
          </cell>
          <cell r="L29">
            <v>22</v>
          </cell>
          <cell r="M29">
            <v>7</v>
          </cell>
          <cell r="N29">
            <v>24</v>
          </cell>
          <cell r="O29">
            <v>75</v>
          </cell>
          <cell r="P29">
            <v>33.5</v>
          </cell>
        </row>
        <row r="30">
          <cell r="C30">
            <v>22</v>
          </cell>
          <cell r="D30">
            <v>14</v>
          </cell>
          <cell r="E30">
            <v>25</v>
          </cell>
          <cell r="F30">
            <v>14</v>
          </cell>
          <cell r="G30">
            <v>75</v>
          </cell>
          <cell r="H30">
            <v>30.5</v>
          </cell>
          <cell r="K30">
            <v>21</v>
          </cell>
          <cell r="L30">
            <v>21</v>
          </cell>
          <cell r="M30">
            <v>10</v>
          </cell>
          <cell r="N30">
            <v>23</v>
          </cell>
          <cell r="O30">
            <v>75</v>
          </cell>
          <cell r="P30">
            <v>33.5</v>
          </cell>
        </row>
        <row r="31">
          <cell r="C31">
            <v>21</v>
          </cell>
          <cell r="D31">
            <v>16</v>
          </cell>
          <cell r="E31">
            <v>25</v>
          </cell>
          <cell r="F31">
            <v>15</v>
          </cell>
          <cell r="G31">
            <v>77</v>
          </cell>
          <cell r="H31">
            <v>16</v>
          </cell>
          <cell r="K31">
            <v>23</v>
          </cell>
          <cell r="L31">
            <v>30</v>
          </cell>
          <cell r="M31">
            <v>7</v>
          </cell>
          <cell r="N31">
            <v>26</v>
          </cell>
          <cell r="O31">
            <v>86</v>
          </cell>
          <cell r="P31">
            <v>9</v>
          </cell>
        </row>
        <row r="32">
          <cell r="C32">
            <v>21</v>
          </cell>
          <cell r="D32">
            <v>16</v>
          </cell>
          <cell r="E32">
            <v>22</v>
          </cell>
          <cell r="F32">
            <v>16</v>
          </cell>
          <cell r="G32">
            <v>75</v>
          </cell>
          <cell r="H32">
            <v>30.5</v>
          </cell>
          <cell r="K32">
            <v>25</v>
          </cell>
          <cell r="L32">
            <v>24</v>
          </cell>
          <cell r="M32">
            <v>6</v>
          </cell>
          <cell r="N32">
            <v>22</v>
          </cell>
          <cell r="O32">
            <v>77</v>
          </cell>
          <cell r="P32">
            <v>21.5</v>
          </cell>
        </row>
        <row r="33">
          <cell r="C33">
            <v>22</v>
          </cell>
          <cell r="D33">
            <v>16</v>
          </cell>
          <cell r="E33">
            <v>23</v>
          </cell>
          <cell r="F33">
            <v>16</v>
          </cell>
          <cell r="G33">
            <v>77</v>
          </cell>
          <cell r="H33">
            <v>16</v>
          </cell>
          <cell r="K33">
            <v>20</v>
          </cell>
          <cell r="L33">
            <v>21</v>
          </cell>
          <cell r="M33">
            <v>7</v>
          </cell>
          <cell r="N33">
            <v>27</v>
          </cell>
          <cell r="O33">
            <v>75</v>
          </cell>
          <cell r="P33">
            <v>33.5</v>
          </cell>
        </row>
        <row r="34">
          <cell r="C34">
            <v>21</v>
          </cell>
          <cell r="D34">
            <v>16</v>
          </cell>
          <cell r="E34">
            <v>22</v>
          </cell>
          <cell r="F34">
            <v>16</v>
          </cell>
          <cell r="G34">
            <v>75</v>
          </cell>
          <cell r="H34">
            <v>30.5</v>
          </cell>
          <cell r="K34">
            <v>21</v>
          </cell>
          <cell r="L34">
            <v>25</v>
          </cell>
          <cell r="M34">
            <v>6</v>
          </cell>
          <cell r="N34">
            <v>23</v>
          </cell>
          <cell r="O34">
            <v>75</v>
          </cell>
          <cell r="P34">
            <v>33.5</v>
          </cell>
        </row>
        <row r="35">
          <cell r="C35">
            <v>21</v>
          </cell>
          <cell r="D35">
            <v>15</v>
          </cell>
          <cell r="E35">
            <v>23</v>
          </cell>
          <cell r="F35">
            <v>16</v>
          </cell>
          <cell r="G35">
            <v>75</v>
          </cell>
          <cell r="H35">
            <v>30.5</v>
          </cell>
          <cell r="K35">
            <v>23</v>
          </cell>
          <cell r="L35">
            <v>23</v>
          </cell>
          <cell r="M35">
            <v>6</v>
          </cell>
          <cell r="N35">
            <v>23</v>
          </cell>
          <cell r="O35">
            <v>75</v>
          </cell>
          <cell r="P35">
            <v>33.5</v>
          </cell>
        </row>
        <row r="36">
          <cell r="D36">
            <v>0</v>
          </cell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22</v>
          </cell>
          <cell r="D37">
            <v>17</v>
          </cell>
          <cell r="E37">
            <v>25</v>
          </cell>
          <cell r="F37">
            <v>15</v>
          </cell>
          <cell r="G37">
            <v>79</v>
          </cell>
          <cell r="H37">
            <v>12</v>
          </cell>
          <cell r="K37">
            <v>27</v>
          </cell>
          <cell r="L37">
            <v>27</v>
          </cell>
          <cell r="M37">
            <v>7</v>
          </cell>
          <cell r="N37">
            <v>27</v>
          </cell>
          <cell r="O37">
            <v>88</v>
          </cell>
          <cell r="P37">
            <v>6.5</v>
          </cell>
        </row>
        <row r="38">
          <cell r="C38">
            <v>22</v>
          </cell>
          <cell r="D38">
            <v>17</v>
          </cell>
          <cell r="E38">
            <v>27</v>
          </cell>
          <cell r="F38">
            <v>18</v>
          </cell>
          <cell r="G38">
            <v>84</v>
          </cell>
          <cell r="H38">
            <v>8</v>
          </cell>
          <cell r="K38">
            <v>22</v>
          </cell>
          <cell r="L38">
            <v>24</v>
          </cell>
          <cell r="M38">
            <v>6</v>
          </cell>
          <cell r="N38">
            <v>23</v>
          </cell>
          <cell r="O38">
            <v>75</v>
          </cell>
          <cell r="P38">
            <v>33.5</v>
          </cell>
        </row>
        <row r="39">
          <cell r="C39">
            <v>22</v>
          </cell>
          <cell r="D39">
            <v>15</v>
          </cell>
          <cell r="E39">
            <v>23</v>
          </cell>
          <cell r="F39">
            <v>15</v>
          </cell>
          <cell r="G39">
            <v>75</v>
          </cell>
          <cell r="H39">
            <v>30.5</v>
          </cell>
          <cell r="K39">
            <v>27</v>
          </cell>
          <cell r="L39">
            <v>28</v>
          </cell>
          <cell r="M39">
            <v>8</v>
          </cell>
          <cell r="N39">
            <v>24</v>
          </cell>
          <cell r="O39">
            <v>87</v>
          </cell>
          <cell r="P39">
            <v>8</v>
          </cell>
        </row>
        <row r="40">
          <cell r="C40">
            <v>21</v>
          </cell>
          <cell r="D40">
            <v>15</v>
          </cell>
          <cell r="E40">
            <v>25</v>
          </cell>
          <cell r="F40">
            <v>14</v>
          </cell>
          <cell r="G40">
            <v>75</v>
          </cell>
          <cell r="H40">
            <v>30.5</v>
          </cell>
          <cell r="K40">
            <v>25</v>
          </cell>
          <cell r="L40">
            <v>23</v>
          </cell>
          <cell r="M40">
            <v>7</v>
          </cell>
          <cell r="N40">
            <v>22</v>
          </cell>
          <cell r="O40">
            <v>77</v>
          </cell>
          <cell r="P40">
            <v>21.5</v>
          </cell>
        </row>
        <row r="41">
          <cell r="C41">
            <v>21</v>
          </cell>
          <cell r="D41">
            <v>17</v>
          </cell>
          <cell r="E41">
            <v>23</v>
          </cell>
          <cell r="F41">
            <v>15</v>
          </cell>
          <cell r="G41">
            <v>76</v>
          </cell>
          <cell r="H41">
            <v>20</v>
          </cell>
          <cell r="K41">
            <v>21</v>
          </cell>
          <cell r="L41">
            <v>24</v>
          </cell>
          <cell r="M41">
            <v>7</v>
          </cell>
          <cell r="N41">
            <v>24</v>
          </cell>
          <cell r="O41">
            <v>76</v>
          </cell>
          <cell r="P41">
            <v>26.5</v>
          </cell>
        </row>
        <row r="42">
          <cell r="C42">
            <v>23</v>
          </cell>
          <cell r="D42">
            <v>17</v>
          </cell>
          <cell r="E42">
            <v>23</v>
          </cell>
          <cell r="F42">
            <v>15</v>
          </cell>
          <cell r="G42">
            <v>78</v>
          </cell>
          <cell r="H42">
            <v>14</v>
          </cell>
          <cell r="K42">
            <v>25</v>
          </cell>
          <cell r="L42">
            <v>25</v>
          </cell>
          <cell r="M42">
            <v>7</v>
          </cell>
          <cell r="N42">
            <v>25</v>
          </cell>
          <cell r="O42">
            <v>82</v>
          </cell>
          <cell r="P42">
            <v>13</v>
          </cell>
        </row>
        <row r="43">
          <cell r="C43">
            <v>22</v>
          </cell>
          <cell r="D43">
            <v>18</v>
          </cell>
          <cell r="E43">
            <v>26</v>
          </cell>
          <cell r="F43">
            <v>14</v>
          </cell>
          <cell r="G43">
            <v>80</v>
          </cell>
          <cell r="H43">
            <v>10</v>
          </cell>
          <cell r="K43">
            <v>26</v>
          </cell>
          <cell r="L43">
            <v>28</v>
          </cell>
          <cell r="M43">
            <v>7</v>
          </cell>
          <cell r="N43">
            <v>27</v>
          </cell>
          <cell r="O43">
            <v>88</v>
          </cell>
          <cell r="P43">
            <v>6.5</v>
          </cell>
        </row>
        <row r="44">
          <cell r="C44">
            <v>22</v>
          </cell>
          <cell r="D44">
            <v>18</v>
          </cell>
          <cell r="E44">
            <v>22</v>
          </cell>
          <cell r="F44">
            <v>14</v>
          </cell>
          <cell r="G44">
            <v>76</v>
          </cell>
          <cell r="H44">
            <v>20</v>
          </cell>
          <cell r="K44">
            <v>25</v>
          </cell>
          <cell r="L44">
            <v>26</v>
          </cell>
          <cell r="M44">
            <v>5</v>
          </cell>
          <cell r="N44">
            <v>21</v>
          </cell>
          <cell r="O44">
            <v>77</v>
          </cell>
          <cell r="P44">
            <v>21.5</v>
          </cell>
        </row>
        <row r="45">
          <cell r="C45">
            <v>22</v>
          </cell>
          <cell r="D45">
            <v>17</v>
          </cell>
          <cell r="E45">
            <v>22</v>
          </cell>
          <cell r="F45">
            <v>14</v>
          </cell>
          <cell r="G45">
            <v>75</v>
          </cell>
          <cell r="H45">
            <v>30.5</v>
          </cell>
          <cell r="K45">
            <v>24</v>
          </cell>
          <cell r="L45">
            <v>25</v>
          </cell>
          <cell r="M45">
            <v>6</v>
          </cell>
          <cell r="N45">
            <v>23</v>
          </cell>
          <cell r="O45">
            <v>78</v>
          </cell>
          <cell r="P45">
            <v>18</v>
          </cell>
        </row>
        <row r="46">
          <cell r="C46">
            <v>22</v>
          </cell>
          <cell r="D46">
            <v>17</v>
          </cell>
          <cell r="E46">
            <v>23</v>
          </cell>
          <cell r="F46">
            <v>13</v>
          </cell>
          <cell r="G46">
            <v>75</v>
          </cell>
          <cell r="H46">
            <v>30.5</v>
          </cell>
          <cell r="K46">
            <v>25</v>
          </cell>
          <cell r="L46">
            <v>25</v>
          </cell>
          <cell r="M46">
            <v>7</v>
          </cell>
          <cell r="N46">
            <v>28</v>
          </cell>
          <cell r="O46">
            <v>85</v>
          </cell>
          <cell r="P46">
            <v>10</v>
          </cell>
        </row>
        <row r="47">
          <cell r="C47">
            <v>29</v>
          </cell>
          <cell r="D47">
            <v>19</v>
          </cell>
          <cell r="E47">
            <v>28</v>
          </cell>
          <cell r="F47">
            <v>19</v>
          </cell>
          <cell r="G47">
            <v>95</v>
          </cell>
          <cell r="H47">
            <v>1</v>
          </cell>
          <cell r="K47">
            <v>27</v>
          </cell>
          <cell r="L47">
            <v>27</v>
          </cell>
          <cell r="M47">
            <v>7</v>
          </cell>
          <cell r="N47">
            <v>30</v>
          </cell>
          <cell r="O47">
            <v>91</v>
          </cell>
          <cell r="P47">
            <v>4</v>
          </cell>
        </row>
        <row r="48">
          <cell r="C48">
            <v>22</v>
          </cell>
          <cell r="D48">
            <v>15</v>
          </cell>
          <cell r="E48">
            <v>23</v>
          </cell>
          <cell r="F48">
            <v>16</v>
          </cell>
          <cell r="G48">
            <v>76</v>
          </cell>
          <cell r="H48">
            <v>20</v>
          </cell>
          <cell r="K48">
            <v>23</v>
          </cell>
          <cell r="L48">
            <v>27</v>
          </cell>
          <cell r="M48">
            <v>7</v>
          </cell>
          <cell r="N48">
            <v>25</v>
          </cell>
          <cell r="O48">
            <v>82</v>
          </cell>
          <cell r="P48">
            <v>13</v>
          </cell>
        </row>
        <row r="49">
          <cell r="C49">
            <v>22</v>
          </cell>
          <cell r="D49">
            <v>16</v>
          </cell>
          <cell r="E49">
            <v>22</v>
          </cell>
          <cell r="F49">
            <v>15</v>
          </cell>
          <cell r="G49">
            <v>75</v>
          </cell>
          <cell r="H49">
            <v>30.5</v>
          </cell>
          <cell r="K49">
            <v>24</v>
          </cell>
          <cell r="L49">
            <v>27</v>
          </cell>
          <cell r="M49">
            <v>7</v>
          </cell>
          <cell r="N49">
            <v>22</v>
          </cell>
          <cell r="O49">
            <v>80</v>
          </cell>
          <cell r="P49">
            <v>16</v>
          </cell>
        </row>
        <row r="50">
          <cell r="C50">
            <v>22</v>
          </cell>
          <cell r="D50">
            <v>15</v>
          </cell>
          <cell r="E50">
            <v>23</v>
          </cell>
          <cell r="F50">
            <v>17</v>
          </cell>
          <cell r="G50">
            <v>77</v>
          </cell>
          <cell r="H50">
            <v>16</v>
          </cell>
          <cell r="K50">
            <v>23</v>
          </cell>
          <cell r="L50">
            <v>25</v>
          </cell>
          <cell r="M50">
            <v>6</v>
          </cell>
          <cell r="N50">
            <v>23</v>
          </cell>
          <cell r="O50">
            <v>77</v>
          </cell>
          <cell r="P50">
            <v>21.5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LWEAR"/>
      <sheetName val="02 - Formal Wear"/>
    </sheetNames>
    <sheetDataSet>
      <sheetData sheetId="0">
        <row r="10">
          <cell r="C10"/>
          <cell r="D10"/>
          <cell r="E10"/>
          <cell r="F10">
            <v>0</v>
          </cell>
          <cell r="G10">
            <v>20.5</v>
          </cell>
        </row>
        <row r="11">
          <cell r="C11"/>
          <cell r="D11"/>
          <cell r="E11"/>
          <cell r="F11">
            <v>0</v>
          </cell>
          <cell r="G11">
            <v>20.5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20.5</v>
          </cell>
        </row>
        <row r="13">
          <cell r="C13"/>
          <cell r="D13"/>
          <cell r="E13"/>
          <cell r="F13">
            <v>0</v>
          </cell>
          <cell r="G13">
            <v>20.5</v>
          </cell>
        </row>
        <row r="14">
          <cell r="C14"/>
          <cell r="D14"/>
          <cell r="E14"/>
          <cell r="F14">
            <v>0</v>
          </cell>
          <cell r="G14">
            <v>20.5</v>
          </cell>
        </row>
        <row r="15">
          <cell r="C15"/>
          <cell r="D15"/>
          <cell r="E15"/>
          <cell r="F15">
            <v>0</v>
          </cell>
          <cell r="G15">
            <v>20.5</v>
          </cell>
        </row>
        <row r="16">
          <cell r="C16"/>
          <cell r="D16"/>
          <cell r="E16"/>
          <cell r="F16">
            <v>0</v>
          </cell>
          <cell r="G16">
            <v>20.5</v>
          </cell>
        </row>
        <row r="17">
          <cell r="C17"/>
          <cell r="D17"/>
          <cell r="E17"/>
          <cell r="F17">
            <v>0</v>
          </cell>
          <cell r="G17">
            <v>20.5</v>
          </cell>
        </row>
        <row r="18">
          <cell r="C18"/>
          <cell r="D18"/>
          <cell r="E18"/>
          <cell r="F18">
            <v>0</v>
          </cell>
          <cell r="G18">
            <v>20.5</v>
          </cell>
        </row>
        <row r="19">
          <cell r="C19"/>
          <cell r="D19"/>
          <cell r="E19"/>
          <cell r="F19">
            <v>0</v>
          </cell>
          <cell r="G19">
            <v>20.5</v>
          </cell>
        </row>
        <row r="20">
          <cell r="C20"/>
          <cell r="D20"/>
          <cell r="E20"/>
          <cell r="F20">
            <v>0</v>
          </cell>
          <cell r="G20">
            <v>20.5</v>
          </cell>
        </row>
        <row r="21">
          <cell r="C21"/>
          <cell r="D21"/>
          <cell r="E21"/>
          <cell r="F21">
            <v>0</v>
          </cell>
          <cell r="G21">
            <v>20.5</v>
          </cell>
        </row>
        <row r="22">
          <cell r="C22"/>
          <cell r="D22"/>
          <cell r="E22"/>
          <cell r="F22">
            <v>0</v>
          </cell>
          <cell r="G22">
            <v>20.5</v>
          </cell>
        </row>
        <row r="23">
          <cell r="C23"/>
          <cell r="D23"/>
          <cell r="E23"/>
          <cell r="F23">
            <v>0</v>
          </cell>
          <cell r="G23">
            <v>20.5</v>
          </cell>
        </row>
        <row r="24">
          <cell r="C24"/>
          <cell r="D24"/>
          <cell r="E24"/>
          <cell r="F24">
            <v>0</v>
          </cell>
          <cell r="G24">
            <v>20.5</v>
          </cell>
        </row>
        <row r="25">
          <cell r="C25"/>
          <cell r="D25"/>
          <cell r="E25"/>
          <cell r="F25">
            <v>0</v>
          </cell>
          <cell r="G25">
            <v>20.5</v>
          </cell>
        </row>
        <row r="26">
          <cell r="C26"/>
          <cell r="D26"/>
          <cell r="E26"/>
          <cell r="F26">
            <v>0</v>
          </cell>
          <cell r="G26">
            <v>20.5</v>
          </cell>
        </row>
        <row r="27">
          <cell r="C27"/>
          <cell r="D27"/>
          <cell r="E27"/>
          <cell r="F27">
            <v>0</v>
          </cell>
          <cell r="G27">
            <v>20.5</v>
          </cell>
        </row>
        <row r="28">
          <cell r="C28"/>
          <cell r="D28"/>
          <cell r="E28"/>
          <cell r="F28">
            <v>0</v>
          </cell>
          <cell r="G28">
            <v>20.5</v>
          </cell>
        </row>
        <row r="29">
          <cell r="C29"/>
          <cell r="D29"/>
          <cell r="E29"/>
          <cell r="F29">
            <v>0</v>
          </cell>
          <cell r="G29">
            <v>20.5</v>
          </cell>
        </row>
        <row r="30">
          <cell r="C30"/>
          <cell r="D30"/>
          <cell r="E30"/>
          <cell r="F30">
            <v>0</v>
          </cell>
          <cell r="G30">
            <v>20.5</v>
          </cell>
        </row>
        <row r="31">
          <cell r="C31"/>
          <cell r="D31"/>
          <cell r="E31"/>
          <cell r="F31">
            <v>0</v>
          </cell>
          <cell r="G31">
            <v>20.5</v>
          </cell>
        </row>
        <row r="32">
          <cell r="C32"/>
          <cell r="D32"/>
          <cell r="E32"/>
          <cell r="F32">
            <v>0</v>
          </cell>
          <cell r="G32">
            <v>20.5</v>
          </cell>
        </row>
        <row r="33">
          <cell r="C33"/>
          <cell r="D33"/>
          <cell r="E33"/>
          <cell r="F33">
            <v>0</v>
          </cell>
          <cell r="G33">
            <v>20.5</v>
          </cell>
        </row>
        <row r="34">
          <cell r="C34"/>
          <cell r="D34"/>
          <cell r="E34"/>
          <cell r="F34">
            <v>0</v>
          </cell>
          <cell r="G34">
            <v>20.5</v>
          </cell>
        </row>
        <row r="35">
          <cell r="C35"/>
          <cell r="D35"/>
          <cell r="E35"/>
          <cell r="F35">
            <v>0</v>
          </cell>
          <cell r="G35">
            <v>20.5</v>
          </cell>
        </row>
        <row r="36">
          <cell r="C36"/>
          <cell r="D36"/>
          <cell r="E36"/>
          <cell r="F36">
            <v>0</v>
          </cell>
          <cell r="G36">
            <v>20.5</v>
          </cell>
        </row>
        <row r="37">
          <cell r="C37"/>
          <cell r="D37"/>
          <cell r="E37"/>
          <cell r="F37">
            <v>0</v>
          </cell>
          <cell r="G37">
            <v>20.5</v>
          </cell>
        </row>
        <row r="38">
          <cell r="C38"/>
          <cell r="D38"/>
          <cell r="E38"/>
          <cell r="F38">
            <v>0</v>
          </cell>
          <cell r="G38">
            <v>20.5</v>
          </cell>
        </row>
        <row r="39">
          <cell r="C39"/>
          <cell r="D39"/>
          <cell r="E39"/>
          <cell r="F39">
            <v>0</v>
          </cell>
          <cell r="G39">
            <v>20.5</v>
          </cell>
        </row>
        <row r="40">
          <cell r="C40"/>
          <cell r="D40"/>
          <cell r="E40"/>
          <cell r="F40">
            <v>0</v>
          </cell>
          <cell r="G40">
            <v>20.5</v>
          </cell>
        </row>
        <row r="41">
          <cell r="C41"/>
          <cell r="D41"/>
          <cell r="E41"/>
          <cell r="F41">
            <v>0</v>
          </cell>
          <cell r="G41">
            <v>20.5</v>
          </cell>
        </row>
        <row r="42">
          <cell r="C42"/>
          <cell r="D42"/>
          <cell r="E42"/>
          <cell r="F42">
            <v>0</v>
          </cell>
          <cell r="G42">
            <v>20.5</v>
          </cell>
        </row>
        <row r="43">
          <cell r="C43"/>
          <cell r="D43"/>
          <cell r="E43"/>
          <cell r="F43">
            <v>0</v>
          </cell>
          <cell r="G43">
            <v>20.5</v>
          </cell>
        </row>
        <row r="44">
          <cell r="C44"/>
          <cell r="D44"/>
          <cell r="E44"/>
          <cell r="F44">
            <v>0</v>
          </cell>
          <cell r="G44">
            <v>20.5</v>
          </cell>
        </row>
        <row r="45">
          <cell r="C45"/>
          <cell r="D45"/>
          <cell r="E45"/>
          <cell r="F45">
            <v>0</v>
          </cell>
          <cell r="G45">
            <v>20.5</v>
          </cell>
        </row>
        <row r="46">
          <cell r="C46"/>
          <cell r="D46"/>
          <cell r="E46"/>
          <cell r="F46">
            <v>0</v>
          </cell>
          <cell r="G46">
            <v>20.5</v>
          </cell>
        </row>
        <row r="47">
          <cell r="C47"/>
          <cell r="D47"/>
          <cell r="E47"/>
          <cell r="F47">
            <v>0</v>
          </cell>
          <cell r="G47">
            <v>20.5</v>
          </cell>
        </row>
        <row r="48">
          <cell r="C48"/>
          <cell r="D48"/>
          <cell r="E48"/>
          <cell r="F48">
            <v>0</v>
          </cell>
          <cell r="G48">
            <v>20.5</v>
          </cell>
        </row>
        <row r="49">
          <cell r="C49"/>
          <cell r="D49"/>
          <cell r="E49"/>
          <cell r="F49">
            <v>0</v>
          </cell>
          <cell r="G49">
            <v>20.5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13</v>
          </cell>
          <cell r="E11">
            <v>24</v>
          </cell>
          <cell r="F11">
            <v>15</v>
          </cell>
          <cell r="G11">
            <v>75</v>
          </cell>
          <cell r="H11">
            <v>32</v>
          </cell>
          <cell r="K11">
            <v>25</v>
          </cell>
          <cell r="L11">
            <v>26</v>
          </cell>
          <cell r="M11">
            <v>7</v>
          </cell>
          <cell r="N11">
            <v>23</v>
          </cell>
          <cell r="O11">
            <v>81</v>
          </cell>
          <cell r="P11">
            <v>23.5</v>
          </cell>
        </row>
        <row r="12">
          <cell r="C12">
            <v>24</v>
          </cell>
          <cell r="D12">
            <v>14</v>
          </cell>
          <cell r="E12">
            <v>22</v>
          </cell>
          <cell r="F12">
            <v>15</v>
          </cell>
          <cell r="G12">
            <v>75</v>
          </cell>
          <cell r="H12">
            <v>32</v>
          </cell>
          <cell r="K12">
            <v>24</v>
          </cell>
          <cell r="L12">
            <v>25</v>
          </cell>
          <cell r="M12">
            <v>7</v>
          </cell>
          <cell r="N12">
            <v>24</v>
          </cell>
          <cell r="O12">
            <v>80</v>
          </cell>
          <cell r="P12">
            <v>25.5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25</v>
          </cell>
          <cell r="D14">
            <v>15</v>
          </cell>
          <cell r="E14">
            <v>23</v>
          </cell>
          <cell r="F14">
            <v>15</v>
          </cell>
          <cell r="G14">
            <v>78</v>
          </cell>
          <cell r="H14">
            <v>20.5</v>
          </cell>
          <cell r="K14">
            <v>25</v>
          </cell>
          <cell r="L14">
            <v>25</v>
          </cell>
          <cell r="M14">
            <v>8</v>
          </cell>
          <cell r="N14">
            <v>27</v>
          </cell>
          <cell r="O14">
            <v>85</v>
          </cell>
          <cell r="P14">
            <v>16.5</v>
          </cell>
        </row>
        <row r="15">
          <cell r="C15">
            <v>24</v>
          </cell>
          <cell r="D15">
            <v>13</v>
          </cell>
          <cell r="E15">
            <v>24</v>
          </cell>
          <cell r="F15">
            <v>14</v>
          </cell>
          <cell r="G15">
            <v>75</v>
          </cell>
          <cell r="H15">
            <v>32</v>
          </cell>
          <cell r="K15">
            <v>24</v>
          </cell>
          <cell r="L15">
            <v>27</v>
          </cell>
          <cell r="M15">
            <v>7</v>
          </cell>
          <cell r="N15">
            <v>25</v>
          </cell>
          <cell r="O15">
            <v>83</v>
          </cell>
          <cell r="P15">
            <v>19</v>
          </cell>
        </row>
        <row r="16">
          <cell r="C16">
            <v>26</v>
          </cell>
          <cell r="D16">
            <v>18</v>
          </cell>
          <cell r="E16">
            <v>27</v>
          </cell>
          <cell r="F16">
            <v>17</v>
          </cell>
          <cell r="G16">
            <v>88</v>
          </cell>
          <cell r="H16">
            <v>6.5</v>
          </cell>
          <cell r="K16">
            <v>23</v>
          </cell>
          <cell r="L16">
            <v>25</v>
          </cell>
          <cell r="M16">
            <v>7</v>
          </cell>
          <cell r="N16">
            <v>24</v>
          </cell>
          <cell r="O16">
            <v>79</v>
          </cell>
          <cell r="P16">
            <v>27</v>
          </cell>
        </row>
        <row r="17">
          <cell r="C17">
            <v>24</v>
          </cell>
          <cell r="D17">
            <v>13</v>
          </cell>
          <cell r="E17">
            <v>24</v>
          </cell>
          <cell r="F17">
            <v>14</v>
          </cell>
          <cell r="G17">
            <v>75</v>
          </cell>
          <cell r="H17">
            <v>32</v>
          </cell>
          <cell r="K17">
            <v>23</v>
          </cell>
          <cell r="L17">
            <v>24</v>
          </cell>
          <cell r="M17">
            <v>6</v>
          </cell>
          <cell r="N17">
            <v>22</v>
          </cell>
          <cell r="O17">
            <v>75</v>
          </cell>
          <cell r="P17">
            <v>35</v>
          </cell>
        </row>
        <row r="18">
          <cell r="C18">
            <v>26</v>
          </cell>
          <cell r="D18">
            <v>14</v>
          </cell>
          <cell r="E18">
            <v>25</v>
          </cell>
          <cell r="F18">
            <v>16</v>
          </cell>
          <cell r="G18">
            <v>81</v>
          </cell>
          <cell r="H18">
            <v>14.5</v>
          </cell>
          <cell r="K18">
            <v>28</v>
          </cell>
          <cell r="L18">
            <v>26</v>
          </cell>
          <cell r="M18">
            <v>6</v>
          </cell>
          <cell r="N18">
            <v>26</v>
          </cell>
          <cell r="O18">
            <v>86</v>
          </cell>
          <cell r="P18">
            <v>12.5</v>
          </cell>
        </row>
        <row r="19">
          <cell r="C19">
            <v>22</v>
          </cell>
          <cell r="D19">
            <v>16</v>
          </cell>
          <cell r="E19">
            <v>24</v>
          </cell>
          <cell r="F19">
            <v>13</v>
          </cell>
          <cell r="G19">
            <v>75</v>
          </cell>
          <cell r="H19">
            <v>32</v>
          </cell>
          <cell r="K19">
            <v>25</v>
          </cell>
          <cell r="L19">
            <v>27</v>
          </cell>
          <cell r="M19">
            <v>9</v>
          </cell>
          <cell r="N19">
            <v>25</v>
          </cell>
          <cell r="O19">
            <v>86</v>
          </cell>
          <cell r="P19">
            <v>12.5</v>
          </cell>
        </row>
        <row r="20">
          <cell r="C20">
            <v>23</v>
          </cell>
          <cell r="D20">
            <v>17</v>
          </cell>
          <cell r="E20">
            <v>24</v>
          </cell>
          <cell r="F20">
            <v>15</v>
          </cell>
          <cell r="G20">
            <v>79</v>
          </cell>
          <cell r="H20">
            <v>19</v>
          </cell>
          <cell r="K20">
            <v>24</v>
          </cell>
          <cell r="L20">
            <v>23</v>
          </cell>
          <cell r="M20">
            <v>7</v>
          </cell>
          <cell r="N20">
            <v>27</v>
          </cell>
          <cell r="O20">
            <v>81</v>
          </cell>
          <cell r="P20">
            <v>23.5</v>
          </cell>
        </row>
        <row r="21">
          <cell r="C21">
            <v>26</v>
          </cell>
          <cell r="D21">
            <v>17</v>
          </cell>
          <cell r="E21">
            <v>22</v>
          </cell>
          <cell r="F21">
            <v>16</v>
          </cell>
          <cell r="G21">
            <v>81</v>
          </cell>
          <cell r="H21">
            <v>14.5</v>
          </cell>
          <cell r="K21">
            <v>24</v>
          </cell>
          <cell r="L21">
            <v>24</v>
          </cell>
          <cell r="M21">
            <v>6</v>
          </cell>
          <cell r="N21">
            <v>24</v>
          </cell>
          <cell r="O21">
            <v>78</v>
          </cell>
          <cell r="P21">
            <v>28.5</v>
          </cell>
        </row>
        <row r="22">
          <cell r="C22">
            <v>26</v>
          </cell>
          <cell r="D22">
            <v>16</v>
          </cell>
          <cell r="E22">
            <v>27</v>
          </cell>
          <cell r="F22">
            <v>17</v>
          </cell>
          <cell r="G22">
            <v>86</v>
          </cell>
          <cell r="H22">
            <v>9.5</v>
          </cell>
          <cell r="K22">
            <v>23</v>
          </cell>
          <cell r="L22">
            <v>22</v>
          </cell>
          <cell r="M22">
            <v>8</v>
          </cell>
          <cell r="N22">
            <v>27</v>
          </cell>
          <cell r="O22">
            <v>80</v>
          </cell>
          <cell r="P22">
            <v>25.5</v>
          </cell>
        </row>
        <row r="23">
          <cell r="C23">
            <v>24</v>
          </cell>
          <cell r="D23">
            <v>13</v>
          </cell>
          <cell r="E23">
            <v>25</v>
          </cell>
          <cell r="F23">
            <v>13</v>
          </cell>
          <cell r="G23">
            <v>75</v>
          </cell>
          <cell r="H23">
            <v>32</v>
          </cell>
          <cell r="K23">
            <v>25</v>
          </cell>
          <cell r="L23">
            <v>23</v>
          </cell>
          <cell r="M23">
            <v>5</v>
          </cell>
          <cell r="N23">
            <v>24</v>
          </cell>
          <cell r="O23">
            <v>77</v>
          </cell>
          <cell r="P23">
            <v>30</v>
          </cell>
        </row>
        <row r="24">
          <cell r="C24">
            <v>25</v>
          </cell>
          <cell r="D24">
            <v>18</v>
          </cell>
          <cell r="E24">
            <v>26</v>
          </cell>
          <cell r="F24">
            <v>19</v>
          </cell>
          <cell r="G24">
            <v>88</v>
          </cell>
          <cell r="H24">
            <v>6.5</v>
          </cell>
          <cell r="K24">
            <v>24</v>
          </cell>
          <cell r="L24">
            <v>25</v>
          </cell>
          <cell r="M24">
            <v>9</v>
          </cell>
          <cell r="N24">
            <v>27</v>
          </cell>
          <cell r="O24">
            <v>85</v>
          </cell>
          <cell r="P24">
            <v>16.5</v>
          </cell>
        </row>
        <row r="25">
          <cell r="C25">
            <v>26</v>
          </cell>
          <cell r="D25">
            <v>12</v>
          </cell>
          <cell r="E25">
            <v>22</v>
          </cell>
          <cell r="F25">
            <v>16</v>
          </cell>
          <cell r="G25">
            <v>76</v>
          </cell>
          <cell r="H25">
            <v>24.5</v>
          </cell>
          <cell r="K25">
            <v>27</v>
          </cell>
          <cell r="L25">
            <v>28</v>
          </cell>
          <cell r="M25">
            <v>10</v>
          </cell>
          <cell r="N25">
            <v>28</v>
          </cell>
          <cell r="O25">
            <v>93</v>
          </cell>
          <cell r="P25">
            <v>2.5</v>
          </cell>
        </row>
        <row r="26">
          <cell r="C26">
            <v>26</v>
          </cell>
          <cell r="D26">
            <v>18</v>
          </cell>
          <cell r="E26">
            <v>27</v>
          </cell>
          <cell r="F26">
            <v>18</v>
          </cell>
          <cell r="G26">
            <v>89</v>
          </cell>
          <cell r="H26">
            <v>4.5</v>
          </cell>
          <cell r="K26">
            <v>28</v>
          </cell>
          <cell r="L26">
            <v>28</v>
          </cell>
          <cell r="M26">
            <v>8</v>
          </cell>
          <cell r="N26">
            <v>27</v>
          </cell>
          <cell r="O26">
            <v>91</v>
          </cell>
          <cell r="P26">
            <v>5</v>
          </cell>
        </row>
        <row r="27">
          <cell r="C27">
            <v>22</v>
          </cell>
          <cell r="D27">
            <v>14</v>
          </cell>
          <cell r="E27">
            <v>27</v>
          </cell>
          <cell r="F27">
            <v>12</v>
          </cell>
          <cell r="G27">
            <v>75</v>
          </cell>
          <cell r="H27">
            <v>32</v>
          </cell>
          <cell r="K27">
            <v>22</v>
          </cell>
          <cell r="L27">
            <v>22</v>
          </cell>
          <cell r="M27">
            <v>6</v>
          </cell>
          <cell r="N27">
            <v>25</v>
          </cell>
          <cell r="O27">
            <v>75</v>
          </cell>
          <cell r="P27">
            <v>35</v>
          </cell>
        </row>
        <row r="28">
          <cell r="C28">
            <v>27</v>
          </cell>
          <cell r="D28">
            <v>18</v>
          </cell>
          <cell r="E28">
            <v>28</v>
          </cell>
          <cell r="F28">
            <v>19</v>
          </cell>
          <cell r="G28">
            <v>92</v>
          </cell>
          <cell r="H28">
            <v>2</v>
          </cell>
          <cell r="K28">
            <v>26</v>
          </cell>
          <cell r="L28">
            <v>27</v>
          </cell>
          <cell r="M28">
            <v>9</v>
          </cell>
          <cell r="N28">
            <v>27</v>
          </cell>
          <cell r="O28">
            <v>89</v>
          </cell>
          <cell r="P28">
            <v>8.5</v>
          </cell>
        </row>
        <row r="29">
          <cell r="C29">
            <v>24</v>
          </cell>
          <cell r="D29">
            <v>14</v>
          </cell>
          <cell r="E29">
            <v>22</v>
          </cell>
          <cell r="F29">
            <v>15</v>
          </cell>
          <cell r="G29">
            <v>75</v>
          </cell>
          <cell r="H29">
            <v>32</v>
          </cell>
          <cell r="K29">
            <v>26</v>
          </cell>
          <cell r="L29">
            <v>26</v>
          </cell>
          <cell r="M29">
            <v>8</v>
          </cell>
          <cell r="N29">
            <v>26</v>
          </cell>
          <cell r="O29">
            <v>86</v>
          </cell>
          <cell r="P29">
            <v>12.5</v>
          </cell>
        </row>
        <row r="30">
          <cell r="C30">
            <v>23</v>
          </cell>
          <cell r="D30">
            <v>14</v>
          </cell>
          <cell r="E30">
            <v>25</v>
          </cell>
          <cell r="F30">
            <v>16</v>
          </cell>
          <cell r="G30">
            <v>78</v>
          </cell>
          <cell r="H30">
            <v>20.5</v>
          </cell>
          <cell r="K30">
            <v>28</v>
          </cell>
          <cell r="L30">
            <v>26</v>
          </cell>
          <cell r="M30">
            <v>8</v>
          </cell>
          <cell r="N30">
            <v>27</v>
          </cell>
          <cell r="O30">
            <v>89</v>
          </cell>
          <cell r="P30">
            <v>8.5</v>
          </cell>
        </row>
        <row r="31">
          <cell r="C31">
            <v>26</v>
          </cell>
          <cell r="D31">
            <v>15</v>
          </cell>
          <cell r="E31">
            <v>22</v>
          </cell>
          <cell r="F31">
            <v>14</v>
          </cell>
          <cell r="G31">
            <v>77</v>
          </cell>
          <cell r="H31">
            <v>22.5</v>
          </cell>
          <cell r="K31">
            <v>24</v>
          </cell>
          <cell r="L31">
            <v>25</v>
          </cell>
          <cell r="M31">
            <v>8</v>
          </cell>
          <cell r="N31">
            <v>26</v>
          </cell>
          <cell r="O31">
            <v>83</v>
          </cell>
          <cell r="P31">
            <v>19</v>
          </cell>
        </row>
        <row r="32">
          <cell r="C32">
            <v>27</v>
          </cell>
          <cell r="D32">
            <v>16</v>
          </cell>
          <cell r="E32">
            <v>26</v>
          </cell>
          <cell r="F32">
            <v>14</v>
          </cell>
          <cell r="G32">
            <v>83</v>
          </cell>
          <cell r="H32">
            <v>11.5</v>
          </cell>
          <cell r="K32">
            <v>23</v>
          </cell>
          <cell r="L32">
            <v>22</v>
          </cell>
          <cell r="M32">
            <v>6</v>
          </cell>
          <cell r="N32">
            <v>24</v>
          </cell>
          <cell r="O32">
            <v>75</v>
          </cell>
          <cell r="P32">
            <v>35</v>
          </cell>
        </row>
        <row r="33">
          <cell r="C33">
            <v>27</v>
          </cell>
          <cell r="D33">
            <v>17</v>
          </cell>
          <cell r="E33">
            <v>18</v>
          </cell>
          <cell r="F33">
            <v>18</v>
          </cell>
          <cell r="G33">
            <v>80</v>
          </cell>
          <cell r="H33">
            <v>17</v>
          </cell>
          <cell r="K33">
            <v>27</v>
          </cell>
          <cell r="L33">
            <v>27</v>
          </cell>
          <cell r="M33">
            <v>9</v>
          </cell>
          <cell r="N33">
            <v>27</v>
          </cell>
          <cell r="O33">
            <v>90</v>
          </cell>
          <cell r="P33">
            <v>7</v>
          </cell>
        </row>
        <row r="34">
          <cell r="C34">
            <v>25</v>
          </cell>
          <cell r="D34">
            <v>16</v>
          </cell>
          <cell r="E34">
            <v>25</v>
          </cell>
          <cell r="F34">
            <v>17</v>
          </cell>
          <cell r="G34">
            <v>83</v>
          </cell>
          <cell r="H34">
            <v>11.5</v>
          </cell>
          <cell r="K34">
            <v>26</v>
          </cell>
          <cell r="L34">
            <v>26</v>
          </cell>
          <cell r="M34">
            <v>8</v>
          </cell>
          <cell r="N34">
            <v>26</v>
          </cell>
          <cell r="O34">
            <v>86</v>
          </cell>
          <cell r="P34">
            <v>12.5</v>
          </cell>
        </row>
        <row r="35">
          <cell r="C35">
            <v>26</v>
          </cell>
          <cell r="D35">
            <v>17</v>
          </cell>
          <cell r="E35">
            <v>23</v>
          </cell>
          <cell r="F35">
            <v>16</v>
          </cell>
          <cell r="G35">
            <v>82</v>
          </cell>
          <cell r="H35">
            <v>13</v>
          </cell>
          <cell r="K35">
            <v>28</v>
          </cell>
          <cell r="L35">
            <v>28</v>
          </cell>
          <cell r="M35">
            <v>8</v>
          </cell>
          <cell r="N35">
            <v>27</v>
          </cell>
          <cell r="O35">
            <v>91</v>
          </cell>
          <cell r="P35">
            <v>5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24</v>
          </cell>
          <cell r="D37">
            <v>15</v>
          </cell>
          <cell r="E37">
            <v>24</v>
          </cell>
          <cell r="F37">
            <v>13</v>
          </cell>
          <cell r="G37">
            <v>76</v>
          </cell>
          <cell r="H37">
            <v>24.5</v>
          </cell>
          <cell r="K37">
            <v>23</v>
          </cell>
          <cell r="L37">
            <v>24</v>
          </cell>
          <cell r="M37">
            <v>6</v>
          </cell>
          <cell r="N37">
            <v>22</v>
          </cell>
          <cell r="O37">
            <v>75</v>
          </cell>
          <cell r="P37">
            <v>35</v>
          </cell>
        </row>
        <row r="38">
          <cell r="C38">
            <v>25</v>
          </cell>
          <cell r="D38">
            <v>14</v>
          </cell>
          <cell r="E38">
            <v>24</v>
          </cell>
          <cell r="F38">
            <v>17</v>
          </cell>
          <cell r="G38">
            <v>80</v>
          </cell>
          <cell r="H38">
            <v>17</v>
          </cell>
          <cell r="K38">
            <v>27</v>
          </cell>
          <cell r="L38">
            <v>27</v>
          </cell>
          <cell r="M38">
            <v>8</v>
          </cell>
          <cell r="N38">
            <v>29</v>
          </cell>
          <cell r="O38">
            <v>91</v>
          </cell>
          <cell r="P38">
            <v>5</v>
          </cell>
        </row>
        <row r="39">
          <cell r="C39">
            <v>24</v>
          </cell>
          <cell r="D39">
            <v>16</v>
          </cell>
          <cell r="E39">
            <v>22</v>
          </cell>
          <cell r="F39">
            <v>15</v>
          </cell>
          <cell r="G39">
            <v>77</v>
          </cell>
          <cell r="H39">
            <v>22.5</v>
          </cell>
          <cell r="K39">
            <v>23</v>
          </cell>
          <cell r="L39">
            <v>23</v>
          </cell>
          <cell r="M39">
            <v>7</v>
          </cell>
          <cell r="N39">
            <v>23</v>
          </cell>
          <cell r="O39">
            <v>76</v>
          </cell>
          <cell r="P39">
            <v>31</v>
          </cell>
        </row>
        <row r="40">
          <cell r="C40">
            <v>27</v>
          </cell>
          <cell r="D40">
            <v>18</v>
          </cell>
          <cell r="E40">
            <v>27</v>
          </cell>
          <cell r="F40">
            <v>18</v>
          </cell>
          <cell r="G40">
            <v>90</v>
          </cell>
          <cell r="H40">
            <v>3</v>
          </cell>
          <cell r="K40">
            <v>26</v>
          </cell>
          <cell r="L40">
            <v>25</v>
          </cell>
          <cell r="M40">
            <v>7</v>
          </cell>
          <cell r="N40">
            <v>28</v>
          </cell>
          <cell r="O40">
            <v>86</v>
          </cell>
          <cell r="P40">
            <v>12.5</v>
          </cell>
        </row>
        <row r="41">
          <cell r="C41">
            <v>23</v>
          </cell>
          <cell r="D41">
            <v>15</v>
          </cell>
          <cell r="E41">
            <v>23</v>
          </cell>
          <cell r="F41">
            <v>14</v>
          </cell>
          <cell r="G41">
            <v>75</v>
          </cell>
          <cell r="H41">
            <v>32</v>
          </cell>
          <cell r="K41">
            <v>23</v>
          </cell>
          <cell r="L41">
            <v>22</v>
          </cell>
          <cell r="M41">
            <v>6</v>
          </cell>
          <cell r="N41">
            <v>24</v>
          </cell>
          <cell r="O41">
            <v>75</v>
          </cell>
          <cell r="P41">
            <v>35</v>
          </cell>
        </row>
        <row r="42">
          <cell r="C42">
            <v>23</v>
          </cell>
          <cell r="D42">
            <v>17</v>
          </cell>
          <cell r="E42">
            <v>25</v>
          </cell>
          <cell r="F42">
            <v>15</v>
          </cell>
          <cell r="G42">
            <v>80</v>
          </cell>
          <cell r="H42">
            <v>17</v>
          </cell>
          <cell r="K42">
            <v>25</v>
          </cell>
          <cell r="L42">
            <v>24</v>
          </cell>
          <cell r="M42">
            <v>7</v>
          </cell>
          <cell r="N42">
            <v>26</v>
          </cell>
          <cell r="O42">
            <v>82</v>
          </cell>
          <cell r="P42">
            <v>21.5</v>
          </cell>
        </row>
        <row r="43">
          <cell r="C43">
            <v>24</v>
          </cell>
          <cell r="D43">
            <v>18</v>
          </cell>
          <cell r="E43">
            <v>27</v>
          </cell>
          <cell r="F43">
            <v>17</v>
          </cell>
          <cell r="G43">
            <v>86</v>
          </cell>
          <cell r="H43">
            <v>9.5</v>
          </cell>
          <cell r="K43">
            <v>26</v>
          </cell>
          <cell r="L43">
            <v>26</v>
          </cell>
          <cell r="M43">
            <v>7</v>
          </cell>
          <cell r="N43">
            <v>27</v>
          </cell>
          <cell r="O43">
            <v>86</v>
          </cell>
          <cell r="P43">
            <v>12.5</v>
          </cell>
        </row>
        <row r="44">
          <cell r="C44">
            <v>27</v>
          </cell>
          <cell r="D44">
            <v>19</v>
          </cell>
          <cell r="E44">
            <v>25</v>
          </cell>
          <cell r="F44">
            <v>16</v>
          </cell>
          <cell r="G44">
            <v>87</v>
          </cell>
          <cell r="H44">
            <v>8</v>
          </cell>
          <cell r="K44">
            <v>25</v>
          </cell>
          <cell r="L44">
            <v>25</v>
          </cell>
          <cell r="M44">
            <v>6</v>
          </cell>
          <cell r="N44">
            <v>26</v>
          </cell>
          <cell r="O44">
            <v>82</v>
          </cell>
          <cell r="P44">
            <v>21.5</v>
          </cell>
        </row>
        <row r="45">
          <cell r="C45">
            <v>25</v>
          </cell>
          <cell r="D45">
            <v>14</v>
          </cell>
          <cell r="E45">
            <v>22</v>
          </cell>
          <cell r="F45">
            <v>14</v>
          </cell>
          <cell r="G45">
            <v>75</v>
          </cell>
          <cell r="H45">
            <v>32</v>
          </cell>
          <cell r="K45">
            <v>26</v>
          </cell>
          <cell r="L45">
            <v>27</v>
          </cell>
          <cell r="M45">
            <v>6</v>
          </cell>
          <cell r="N45">
            <v>24</v>
          </cell>
          <cell r="O45">
            <v>83</v>
          </cell>
          <cell r="P45">
            <v>19</v>
          </cell>
        </row>
        <row r="46">
          <cell r="C46">
            <v>27</v>
          </cell>
          <cell r="D46">
            <v>17</v>
          </cell>
          <cell r="E46">
            <v>27</v>
          </cell>
          <cell r="F46">
            <v>18</v>
          </cell>
          <cell r="G46">
            <v>89</v>
          </cell>
          <cell r="H46">
            <v>4.5</v>
          </cell>
          <cell r="K46">
            <v>29</v>
          </cell>
          <cell r="L46">
            <v>30</v>
          </cell>
          <cell r="M46">
            <v>10</v>
          </cell>
          <cell r="N46">
            <v>30</v>
          </cell>
          <cell r="O46">
            <v>99</v>
          </cell>
          <cell r="P46">
            <v>1</v>
          </cell>
        </row>
        <row r="47">
          <cell r="C47">
            <v>29</v>
          </cell>
          <cell r="D47">
            <v>19</v>
          </cell>
          <cell r="E47">
            <v>29</v>
          </cell>
          <cell r="F47">
            <v>19</v>
          </cell>
          <cell r="G47">
            <v>96</v>
          </cell>
          <cell r="H47">
            <v>1</v>
          </cell>
          <cell r="K47">
            <v>28</v>
          </cell>
          <cell r="L47">
            <v>28</v>
          </cell>
          <cell r="M47">
            <v>9</v>
          </cell>
          <cell r="N47">
            <v>28</v>
          </cell>
          <cell r="O47">
            <v>93</v>
          </cell>
          <cell r="P47">
            <v>2.5</v>
          </cell>
        </row>
        <row r="48">
          <cell r="C48">
            <v>24</v>
          </cell>
          <cell r="D48">
            <v>12</v>
          </cell>
          <cell r="E48">
            <v>24</v>
          </cell>
          <cell r="F48">
            <v>15</v>
          </cell>
          <cell r="G48">
            <v>75</v>
          </cell>
          <cell r="H48">
            <v>32</v>
          </cell>
          <cell r="K48">
            <v>22</v>
          </cell>
          <cell r="L48">
            <v>22</v>
          </cell>
          <cell r="M48">
            <v>6</v>
          </cell>
          <cell r="N48">
            <v>25</v>
          </cell>
          <cell r="O48">
            <v>75</v>
          </cell>
          <cell r="P48">
            <v>35</v>
          </cell>
        </row>
        <row r="49">
          <cell r="C49">
            <v>23</v>
          </cell>
          <cell r="D49">
            <v>14</v>
          </cell>
          <cell r="E49">
            <v>23</v>
          </cell>
          <cell r="F49">
            <v>15</v>
          </cell>
          <cell r="G49">
            <v>75</v>
          </cell>
          <cell r="H49">
            <v>32</v>
          </cell>
          <cell r="K49">
            <v>23</v>
          </cell>
          <cell r="L49">
            <v>24</v>
          </cell>
          <cell r="M49">
            <v>6</v>
          </cell>
          <cell r="N49">
            <v>22</v>
          </cell>
          <cell r="O49">
            <v>75</v>
          </cell>
          <cell r="P49">
            <v>35</v>
          </cell>
        </row>
        <row r="50">
          <cell r="C50">
            <v>23</v>
          </cell>
          <cell r="D50">
            <v>14</v>
          </cell>
          <cell r="E50">
            <v>23</v>
          </cell>
          <cell r="F50">
            <v>15</v>
          </cell>
          <cell r="G50">
            <v>75</v>
          </cell>
          <cell r="H50">
            <v>32</v>
          </cell>
          <cell r="K50">
            <v>25</v>
          </cell>
          <cell r="L50">
            <v>24</v>
          </cell>
          <cell r="M50">
            <v>6</v>
          </cell>
          <cell r="N50">
            <v>23</v>
          </cell>
          <cell r="O50">
            <v>78</v>
          </cell>
          <cell r="P50">
            <v>28.5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"/>
      <sheetName val="01 - ModernFilipiniana"/>
    </sheetNames>
    <sheetDataSet>
      <sheetData sheetId="0">
        <row r="11">
          <cell r="C11">
            <v>23</v>
          </cell>
          <cell r="D11">
            <v>16</v>
          </cell>
          <cell r="E11">
            <v>22</v>
          </cell>
          <cell r="F11">
            <v>16</v>
          </cell>
          <cell r="G11">
            <v>77</v>
          </cell>
          <cell r="H11">
            <v>35</v>
          </cell>
          <cell r="K11">
            <v>26</v>
          </cell>
          <cell r="L11">
            <v>23</v>
          </cell>
          <cell r="M11">
            <v>8</v>
          </cell>
          <cell r="N11">
            <v>25</v>
          </cell>
          <cell r="O11">
            <v>82</v>
          </cell>
          <cell r="P11">
            <v>31</v>
          </cell>
        </row>
        <row r="12">
          <cell r="C12">
            <v>26.8</v>
          </cell>
          <cell r="D12">
            <v>17</v>
          </cell>
          <cell r="E12">
            <v>25</v>
          </cell>
          <cell r="F12">
            <v>13.5</v>
          </cell>
          <cell r="G12">
            <v>82.3</v>
          </cell>
          <cell r="H12">
            <v>25</v>
          </cell>
          <cell r="K12">
            <v>28</v>
          </cell>
          <cell r="L12">
            <v>26</v>
          </cell>
          <cell r="M12">
            <v>7</v>
          </cell>
          <cell r="N12">
            <v>26</v>
          </cell>
          <cell r="O12">
            <v>87</v>
          </cell>
          <cell r="P12">
            <v>17</v>
          </cell>
        </row>
        <row r="13">
          <cell r="H13">
            <v>39.5</v>
          </cell>
          <cell r="K13" t="str">
            <v>-</v>
          </cell>
          <cell r="L13" t="str">
            <v>-</v>
          </cell>
          <cell r="M13" t="str">
            <v>-</v>
          </cell>
          <cell r="N13" t="str">
            <v>-</v>
          </cell>
          <cell r="P13">
            <v>39.5</v>
          </cell>
        </row>
        <row r="14">
          <cell r="C14">
            <v>24</v>
          </cell>
          <cell r="D14">
            <v>16</v>
          </cell>
          <cell r="E14">
            <v>25.6</v>
          </cell>
          <cell r="F14">
            <v>16.2</v>
          </cell>
          <cell r="G14">
            <v>81.8</v>
          </cell>
          <cell r="H14">
            <v>26</v>
          </cell>
          <cell r="K14">
            <v>26</v>
          </cell>
          <cell r="L14">
            <v>24</v>
          </cell>
          <cell r="M14">
            <v>8</v>
          </cell>
          <cell r="N14">
            <v>25.7</v>
          </cell>
          <cell r="O14">
            <v>83.7</v>
          </cell>
          <cell r="P14">
            <v>27</v>
          </cell>
        </row>
        <row r="15">
          <cell r="C15">
            <v>23.7</v>
          </cell>
          <cell r="D15">
            <v>15.9</v>
          </cell>
          <cell r="E15">
            <v>24.6</v>
          </cell>
          <cell r="F15">
            <v>15.8</v>
          </cell>
          <cell r="G15">
            <v>80</v>
          </cell>
          <cell r="H15">
            <v>28.5</v>
          </cell>
          <cell r="K15">
            <v>27.2</v>
          </cell>
          <cell r="L15">
            <v>26.4</v>
          </cell>
          <cell r="M15">
            <v>7.7</v>
          </cell>
          <cell r="N15">
            <v>24.6</v>
          </cell>
          <cell r="O15">
            <v>85.9</v>
          </cell>
          <cell r="P15">
            <v>20</v>
          </cell>
        </row>
        <row r="16">
          <cell r="C16">
            <v>28</v>
          </cell>
          <cell r="D16">
            <v>18</v>
          </cell>
          <cell r="E16">
            <v>28</v>
          </cell>
          <cell r="F16">
            <v>18</v>
          </cell>
          <cell r="G16">
            <v>92</v>
          </cell>
          <cell r="H16">
            <v>9</v>
          </cell>
          <cell r="K16">
            <v>28.7</v>
          </cell>
          <cell r="L16">
            <v>26.5</v>
          </cell>
          <cell r="M16">
            <v>9</v>
          </cell>
          <cell r="N16">
            <v>28</v>
          </cell>
          <cell r="O16">
            <v>92.2</v>
          </cell>
          <cell r="P16">
            <v>9</v>
          </cell>
        </row>
        <row r="17">
          <cell r="C17">
            <v>27.5</v>
          </cell>
          <cell r="D17">
            <v>16</v>
          </cell>
          <cell r="E17">
            <v>26</v>
          </cell>
          <cell r="F17">
            <v>17.399999999999999</v>
          </cell>
          <cell r="G17">
            <v>86.9</v>
          </cell>
          <cell r="H17">
            <v>19</v>
          </cell>
          <cell r="K17">
            <v>27.5</v>
          </cell>
          <cell r="L17">
            <v>25</v>
          </cell>
          <cell r="M17">
            <v>6.6</v>
          </cell>
          <cell r="N17">
            <v>26</v>
          </cell>
          <cell r="O17">
            <v>85.1</v>
          </cell>
          <cell r="P17">
            <v>22</v>
          </cell>
        </row>
        <row r="18">
          <cell r="C18">
            <v>23</v>
          </cell>
          <cell r="D18">
            <v>14.5</v>
          </cell>
          <cell r="E18">
            <v>22.6</v>
          </cell>
          <cell r="F18">
            <v>15.3</v>
          </cell>
          <cell r="G18">
            <v>75.400000000000006</v>
          </cell>
          <cell r="H18">
            <v>36.5</v>
          </cell>
          <cell r="K18">
            <v>23</v>
          </cell>
          <cell r="L18">
            <v>25.7</v>
          </cell>
          <cell r="M18">
            <v>5</v>
          </cell>
          <cell r="N18">
            <v>23</v>
          </cell>
          <cell r="O18">
            <v>76.7</v>
          </cell>
          <cell r="P18">
            <v>36</v>
          </cell>
        </row>
        <row r="19">
          <cell r="C19">
            <v>22.6</v>
          </cell>
          <cell r="D19">
            <v>15.8</v>
          </cell>
          <cell r="E19">
            <v>24</v>
          </cell>
          <cell r="F19">
            <v>15.5</v>
          </cell>
          <cell r="G19">
            <v>77.900000000000006</v>
          </cell>
          <cell r="H19">
            <v>33</v>
          </cell>
          <cell r="K19">
            <v>22.6</v>
          </cell>
          <cell r="L19">
            <v>24.7</v>
          </cell>
          <cell r="M19">
            <v>6</v>
          </cell>
          <cell r="N19">
            <v>24.8</v>
          </cell>
          <cell r="O19">
            <v>78.099999999999994</v>
          </cell>
          <cell r="P19">
            <v>34</v>
          </cell>
        </row>
        <row r="20">
          <cell r="C20">
            <v>27</v>
          </cell>
          <cell r="D20">
            <v>16</v>
          </cell>
          <cell r="E20">
            <v>26</v>
          </cell>
          <cell r="F20">
            <v>17</v>
          </cell>
          <cell r="G20">
            <v>86</v>
          </cell>
          <cell r="H20">
            <v>20</v>
          </cell>
          <cell r="K20">
            <v>26</v>
          </cell>
          <cell r="L20">
            <v>26</v>
          </cell>
          <cell r="M20">
            <v>7.5</v>
          </cell>
          <cell r="N20">
            <v>26</v>
          </cell>
          <cell r="O20">
            <v>85.5</v>
          </cell>
          <cell r="P20">
            <v>21</v>
          </cell>
        </row>
        <row r="21">
          <cell r="C21">
            <v>24.3</v>
          </cell>
          <cell r="D21">
            <v>15.7</v>
          </cell>
          <cell r="E21">
            <v>26.5</v>
          </cell>
          <cell r="F21">
            <v>16.5</v>
          </cell>
          <cell r="G21">
            <v>83</v>
          </cell>
          <cell r="H21">
            <v>22</v>
          </cell>
          <cell r="K21">
            <v>25.8</v>
          </cell>
          <cell r="L21">
            <v>25.8</v>
          </cell>
          <cell r="M21">
            <v>7</v>
          </cell>
          <cell r="N21">
            <v>25.3</v>
          </cell>
          <cell r="O21">
            <v>83.9</v>
          </cell>
          <cell r="P21">
            <v>25</v>
          </cell>
        </row>
        <row r="22">
          <cell r="C22">
            <v>23</v>
          </cell>
          <cell r="D22">
            <v>14</v>
          </cell>
          <cell r="E22">
            <v>25.3</v>
          </cell>
          <cell r="F22">
            <v>15.7</v>
          </cell>
          <cell r="G22">
            <v>78</v>
          </cell>
          <cell r="H22">
            <v>31.5</v>
          </cell>
          <cell r="K22">
            <v>27</v>
          </cell>
          <cell r="L22">
            <v>26</v>
          </cell>
          <cell r="M22">
            <v>8.1999999999999993</v>
          </cell>
          <cell r="N22">
            <v>26.7</v>
          </cell>
          <cell r="O22">
            <v>87.9</v>
          </cell>
          <cell r="P22">
            <v>16</v>
          </cell>
        </row>
        <row r="23">
          <cell r="C23">
            <v>27.6</v>
          </cell>
          <cell r="D23">
            <v>17</v>
          </cell>
          <cell r="E23">
            <v>27</v>
          </cell>
          <cell r="F23">
            <v>18</v>
          </cell>
          <cell r="G23">
            <v>89.6</v>
          </cell>
          <cell r="H23">
            <v>15.5</v>
          </cell>
          <cell r="K23">
            <v>26.7</v>
          </cell>
          <cell r="L23">
            <v>25.8</v>
          </cell>
          <cell r="M23">
            <v>8</v>
          </cell>
          <cell r="N23">
            <v>26</v>
          </cell>
          <cell r="O23">
            <v>86.5</v>
          </cell>
          <cell r="P23">
            <v>18</v>
          </cell>
        </row>
        <row r="24">
          <cell r="C24">
            <v>24.3</v>
          </cell>
          <cell r="D24">
            <v>16</v>
          </cell>
          <cell r="E24">
            <v>25</v>
          </cell>
          <cell r="F24">
            <v>17.600000000000001</v>
          </cell>
          <cell r="G24">
            <v>82.9</v>
          </cell>
          <cell r="H24">
            <v>23</v>
          </cell>
          <cell r="K24">
            <v>27</v>
          </cell>
          <cell r="L24">
            <v>26.2</v>
          </cell>
          <cell r="M24">
            <v>9</v>
          </cell>
          <cell r="N24">
            <v>28</v>
          </cell>
          <cell r="O24">
            <v>90.2</v>
          </cell>
          <cell r="P24">
            <v>12</v>
          </cell>
        </row>
        <row r="25">
          <cell r="C25">
            <v>23</v>
          </cell>
          <cell r="D25">
            <v>15.4</v>
          </cell>
          <cell r="E25">
            <v>24.7</v>
          </cell>
          <cell r="F25">
            <v>17</v>
          </cell>
          <cell r="G25">
            <v>80.099999999999994</v>
          </cell>
          <cell r="H25">
            <v>27</v>
          </cell>
          <cell r="K25">
            <v>23</v>
          </cell>
          <cell r="L25">
            <v>24.4</v>
          </cell>
          <cell r="M25">
            <v>5.8</v>
          </cell>
          <cell r="N25">
            <v>24.5</v>
          </cell>
          <cell r="O25">
            <v>77.699999999999989</v>
          </cell>
          <cell r="P25">
            <v>35</v>
          </cell>
        </row>
        <row r="26">
          <cell r="C26">
            <v>29</v>
          </cell>
          <cell r="D26">
            <v>20</v>
          </cell>
          <cell r="E26">
            <v>29.8</v>
          </cell>
          <cell r="F26">
            <v>19</v>
          </cell>
          <cell r="G26">
            <v>97.8</v>
          </cell>
          <cell r="H26">
            <v>2</v>
          </cell>
          <cell r="K26">
            <v>28.9</v>
          </cell>
          <cell r="L26">
            <v>27.9</v>
          </cell>
          <cell r="M26">
            <v>8</v>
          </cell>
          <cell r="N26">
            <v>29.8</v>
          </cell>
          <cell r="O26">
            <v>94.6</v>
          </cell>
          <cell r="P26">
            <v>7</v>
          </cell>
        </row>
        <row r="27">
          <cell r="C27">
            <v>24.7</v>
          </cell>
          <cell r="D27">
            <v>14.8</v>
          </cell>
          <cell r="E27">
            <v>25.6</v>
          </cell>
          <cell r="F27">
            <v>14.5</v>
          </cell>
          <cell r="G27">
            <v>79.599999999999994</v>
          </cell>
          <cell r="H27">
            <v>30</v>
          </cell>
          <cell r="K27">
            <v>24.2</v>
          </cell>
          <cell r="L27">
            <v>25</v>
          </cell>
          <cell r="M27">
            <v>6.3</v>
          </cell>
          <cell r="N27">
            <v>24.7</v>
          </cell>
          <cell r="O27">
            <v>80.2</v>
          </cell>
          <cell r="P27">
            <v>33</v>
          </cell>
        </row>
        <row r="28">
          <cell r="C28">
            <v>27.6</v>
          </cell>
          <cell r="D28">
            <v>17</v>
          </cell>
          <cell r="E28">
            <v>27.5</v>
          </cell>
          <cell r="F28">
            <v>18</v>
          </cell>
          <cell r="G28">
            <v>90.1</v>
          </cell>
          <cell r="H28">
            <v>13</v>
          </cell>
          <cell r="K28">
            <v>26</v>
          </cell>
          <cell r="L28">
            <v>25.8</v>
          </cell>
          <cell r="M28">
            <v>7</v>
          </cell>
          <cell r="N28">
            <v>25.2</v>
          </cell>
          <cell r="O28">
            <v>84</v>
          </cell>
          <cell r="P28">
            <v>24</v>
          </cell>
        </row>
        <row r="29">
          <cell r="C29">
            <v>27</v>
          </cell>
          <cell r="D29">
            <v>16</v>
          </cell>
          <cell r="E29">
            <v>24</v>
          </cell>
          <cell r="F29">
            <v>16.3</v>
          </cell>
          <cell r="G29">
            <v>83.3</v>
          </cell>
          <cell r="H29">
            <v>21</v>
          </cell>
          <cell r="K29">
            <v>24.3</v>
          </cell>
          <cell r="L29">
            <v>26</v>
          </cell>
          <cell r="M29">
            <v>6.7</v>
          </cell>
          <cell r="N29">
            <v>26.8</v>
          </cell>
          <cell r="O29">
            <v>83.8</v>
          </cell>
          <cell r="P29">
            <v>26</v>
          </cell>
        </row>
        <row r="30">
          <cell r="C30">
            <v>28.9</v>
          </cell>
          <cell r="D30">
            <v>18.5</v>
          </cell>
          <cell r="E30">
            <v>27.8</v>
          </cell>
          <cell r="F30">
            <v>20</v>
          </cell>
          <cell r="G30">
            <v>95.2</v>
          </cell>
          <cell r="H30">
            <v>5.5</v>
          </cell>
          <cell r="K30">
            <v>29.1</v>
          </cell>
          <cell r="L30">
            <v>29</v>
          </cell>
          <cell r="M30">
            <v>10</v>
          </cell>
          <cell r="N30">
            <v>29</v>
          </cell>
          <cell r="O30">
            <v>97.1</v>
          </cell>
          <cell r="P30">
            <v>2</v>
          </cell>
        </row>
        <row r="31">
          <cell r="C31">
            <v>24.4</v>
          </cell>
          <cell r="D31">
            <v>14.6</v>
          </cell>
          <cell r="E31">
            <v>24</v>
          </cell>
          <cell r="F31">
            <v>17</v>
          </cell>
          <cell r="G31">
            <v>80</v>
          </cell>
          <cell r="H31">
            <v>28.5</v>
          </cell>
          <cell r="K31">
            <v>24.7</v>
          </cell>
          <cell r="L31">
            <v>26.1</v>
          </cell>
          <cell r="M31">
            <v>6.5</v>
          </cell>
          <cell r="N31">
            <v>25.2</v>
          </cell>
          <cell r="O31">
            <v>82.5</v>
          </cell>
          <cell r="P31">
            <v>30</v>
          </cell>
        </row>
        <row r="32">
          <cell r="C32">
            <v>28</v>
          </cell>
          <cell r="D32">
            <v>18.5</v>
          </cell>
          <cell r="E32">
            <v>27.2</v>
          </cell>
          <cell r="F32">
            <v>17.600000000000001</v>
          </cell>
          <cell r="G32">
            <v>91.300000000000011</v>
          </cell>
          <cell r="H32">
            <v>11</v>
          </cell>
          <cell r="K32">
            <v>25.7</v>
          </cell>
          <cell r="L32">
            <v>25</v>
          </cell>
          <cell r="M32">
            <v>5</v>
          </cell>
          <cell r="N32">
            <v>27</v>
          </cell>
          <cell r="O32">
            <v>82.7</v>
          </cell>
          <cell r="P32">
            <v>29</v>
          </cell>
        </row>
        <row r="33">
          <cell r="C33">
            <v>28.9</v>
          </cell>
          <cell r="D33">
            <v>19</v>
          </cell>
          <cell r="E33">
            <v>28</v>
          </cell>
          <cell r="F33">
            <v>19</v>
          </cell>
          <cell r="G33">
            <v>94.9</v>
          </cell>
          <cell r="H33">
            <v>7</v>
          </cell>
          <cell r="K33">
            <v>28</v>
          </cell>
          <cell r="L33">
            <v>28</v>
          </cell>
          <cell r="M33">
            <v>8</v>
          </cell>
          <cell r="N33">
            <v>26</v>
          </cell>
          <cell r="O33">
            <v>90</v>
          </cell>
          <cell r="P33">
            <v>13</v>
          </cell>
        </row>
        <row r="34">
          <cell r="C34">
            <v>28.8</v>
          </cell>
          <cell r="D34">
            <v>18</v>
          </cell>
          <cell r="E34">
            <v>27.7</v>
          </cell>
          <cell r="F34">
            <v>18</v>
          </cell>
          <cell r="G34">
            <v>92.5</v>
          </cell>
          <cell r="H34">
            <v>8</v>
          </cell>
          <cell r="K34">
            <v>27</v>
          </cell>
          <cell r="L34">
            <v>27.5</v>
          </cell>
          <cell r="M34">
            <v>8</v>
          </cell>
          <cell r="N34">
            <v>27</v>
          </cell>
          <cell r="O34">
            <v>89.5</v>
          </cell>
          <cell r="P34">
            <v>14</v>
          </cell>
        </row>
        <row r="35">
          <cell r="C35">
            <v>28.5</v>
          </cell>
          <cell r="D35">
            <v>16.2</v>
          </cell>
          <cell r="E35">
            <v>26.8</v>
          </cell>
          <cell r="F35">
            <v>16</v>
          </cell>
          <cell r="G35">
            <v>87.5</v>
          </cell>
          <cell r="H35">
            <v>18</v>
          </cell>
          <cell r="K35">
            <v>29</v>
          </cell>
          <cell r="L35">
            <v>28.8</v>
          </cell>
          <cell r="M35">
            <v>9</v>
          </cell>
          <cell r="N35">
            <v>29.5</v>
          </cell>
          <cell r="O35">
            <v>96.3</v>
          </cell>
          <cell r="P35">
            <v>3</v>
          </cell>
        </row>
        <row r="36">
          <cell r="H36">
            <v>39.5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P36">
            <v>39.5</v>
          </cell>
        </row>
        <row r="37">
          <cell r="C37">
            <v>28</v>
          </cell>
          <cell r="D37">
            <v>18.5</v>
          </cell>
          <cell r="E37">
            <v>25.8</v>
          </cell>
          <cell r="F37">
            <v>17.3</v>
          </cell>
          <cell r="G37">
            <v>89.6</v>
          </cell>
          <cell r="H37">
            <v>15.5</v>
          </cell>
          <cell r="K37">
            <v>27.3</v>
          </cell>
          <cell r="L37">
            <v>26</v>
          </cell>
          <cell r="M37">
            <v>7.2</v>
          </cell>
          <cell r="N37">
            <v>25.5</v>
          </cell>
          <cell r="O37">
            <v>86</v>
          </cell>
          <cell r="P37">
            <v>19</v>
          </cell>
        </row>
        <row r="38">
          <cell r="C38">
            <v>30</v>
          </cell>
          <cell r="D38">
            <v>19.7</v>
          </cell>
          <cell r="E38">
            <v>28.8</v>
          </cell>
          <cell r="F38">
            <v>19.5</v>
          </cell>
          <cell r="G38">
            <v>98</v>
          </cell>
          <cell r="H38">
            <v>1</v>
          </cell>
          <cell r="K38">
            <v>29</v>
          </cell>
          <cell r="L38">
            <v>29.6</v>
          </cell>
          <cell r="M38">
            <v>10</v>
          </cell>
          <cell r="N38">
            <v>30</v>
          </cell>
          <cell r="O38">
            <v>98.6</v>
          </cell>
          <cell r="P38">
            <v>1</v>
          </cell>
        </row>
        <row r="39">
          <cell r="C39">
            <v>23.2</v>
          </cell>
          <cell r="D39">
            <v>13</v>
          </cell>
          <cell r="E39">
            <v>24.2</v>
          </cell>
          <cell r="F39">
            <v>14.8</v>
          </cell>
          <cell r="G39">
            <v>75.2</v>
          </cell>
          <cell r="H39">
            <v>38</v>
          </cell>
          <cell r="K39">
            <v>22.6</v>
          </cell>
          <cell r="L39">
            <v>24.3</v>
          </cell>
          <cell r="M39">
            <v>5</v>
          </cell>
          <cell r="N39">
            <v>23.6</v>
          </cell>
          <cell r="O39">
            <v>75.5</v>
          </cell>
          <cell r="P39">
            <v>38</v>
          </cell>
        </row>
        <row r="40">
          <cell r="C40">
            <v>29.4</v>
          </cell>
          <cell r="D40">
            <v>18.8</v>
          </cell>
          <cell r="E40">
            <v>30</v>
          </cell>
          <cell r="F40">
            <v>19</v>
          </cell>
          <cell r="G40">
            <v>97.2</v>
          </cell>
          <cell r="H40">
            <v>4</v>
          </cell>
          <cell r="K40">
            <v>28</v>
          </cell>
          <cell r="L40">
            <v>28.9</v>
          </cell>
          <cell r="M40">
            <v>9</v>
          </cell>
          <cell r="N40">
            <v>29</v>
          </cell>
          <cell r="O40">
            <v>94.9</v>
          </cell>
          <cell r="P40">
            <v>5</v>
          </cell>
        </row>
        <row r="41">
          <cell r="C41">
            <v>24</v>
          </cell>
          <cell r="D41">
            <v>14.3</v>
          </cell>
          <cell r="E41">
            <v>25.3</v>
          </cell>
          <cell r="F41">
            <v>14</v>
          </cell>
          <cell r="G41">
            <v>77.599999999999994</v>
          </cell>
          <cell r="H41">
            <v>34</v>
          </cell>
          <cell r="K41">
            <v>26.6</v>
          </cell>
          <cell r="L41">
            <v>24</v>
          </cell>
          <cell r="M41">
            <v>4</v>
          </cell>
          <cell r="N41">
            <v>26.5</v>
          </cell>
          <cell r="O41">
            <v>81.099999999999994</v>
          </cell>
          <cell r="P41">
            <v>32</v>
          </cell>
        </row>
        <row r="42">
          <cell r="C42">
            <v>28.8</v>
          </cell>
          <cell r="D42">
            <v>18</v>
          </cell>
          <cell r="E42">
            <v>27.3</v>
          </cell>
          <cell r="F42">
            <v>17.600000000000001</v>
          </cell>
          <cell r="G42">
            <v>91.699999999999989</v>
          </cell>
          <cell r="H42">
            <v>10</v>
          </cell>
          <cell r="K42">
            <v>28</v>
          </cell>
          <cell r="L42">
            <v>28.8</v>
          </cell>
          <cell r="M42">
            <v>9</v>
          </cell>
          <cell r="N42">
            <v>29</v>
          </cell>
          <cell r="O42">
            <v>94.8</v>
          </cell>
          <cell r="P42">
            <v>6</v>
          </cell>
        </row>
        <row r="43">
          <cell r="C43">
            <v>26.7</v>
          </cell>
          <cell r="D43">
            <v>17.8</v>
          </cell>
          <cell r="E43">
            <v>28</v>
          </cell>
          <cell r="F43">
            <v>17.5</v>
          </cell>
          <cell r="G43">
            <v>90</v>
          </cell>
          <cell r="H43">
            <v>14</v>
          </cell>
          <cell r="K43">
            <v>27.4</v>
          </cell>
          <cell r="L43">
            <v>27.5</v>
          </cell>
          <cell r="M43">
            <v>8.6999999999999993</v>
          </cell>
          <cell r="N43">
            <v>28.4</v>
          </cell>
          <cell r="O43">
            <v>92</v>
          </cell>
          <cell r="P43">
            <v>11</v>
          </cell>
        </row>
        <row r="44">
          <cell r="C44">
            <v>29.1</v>
          </cell>
          <cell r="D44">
            <v>18.3</v>
          </cell>
          <cell r="E44">
            <v>29.8</v>
          </cell>
          <cell r="F44">
            <v>18</v>
          </cell>
          <cell r="G44">
            <v>95.2</v>
          </cell>
          <cell r="H44">
            <v>5.5</v>
          </cell>
          <cell r="K44">
            <v>28.9</v>
          </cell>
          <cell r="L44">
            <v>28</v>
          </cell>
          <cell r="M44">
            <v>9.1</v>
          </cell>
          <cell r="N44">
            <v>29.1</v>
          </cell>
          <cell r="O44">
            <v>95.1</v>
          </cell>
          <cell r="P44">
            <v>4</v>
          </cell>
        </row>
        <row r="45">
          <cell r="C45">
            <v>26.3</v>
          </cell>
          <cell r="D45">
            <v>16.5</v>
          </cell>
          <cell r="E45">
            <v>28.3</v>
          </cell>
          <cell r="F45">
            <v>17.600000000000001</v>
          </cell>
          <cell r="G45">
            <v>88.699999999999989</v>
          </cell>
          <cell r="H45">
            <v>17</v>
          </cell>
          <cell r="K45">
            <v>27.6</v>
          </cell>
          <cell r="L45">
            <v>27.8</v>
          </cell>
          <cell r="M45">
            <v>8.6999999999999993</v>
          </cell>
          <cell r="N45">
            <v>28</v>
          </cell>
          <cell r="O45">
            <v>92.100000000000009</v>
          </cell>
          <cell r="P45">
            <v>10</v>
          </cell>
        </row>
        <row r="46">
          <cell r="C46">
            <v>25.4</v>
          </cell>
          <cell r="D46">
            <v>15</v>
          </cell>
          <cell r="E46">
            <v>23</v>
          </cell>
          <cell r="F46">
            <v>14.6</v>
          </cell>
          <cell r="G46">
            <v>78</v>
          </cell>
          <cell r="H46">
            <v>31.5</v>
          </cell>
          <cell r="K46">
            <v>26</v>
          </cell>
          <cell r="L46">
            <v>26.7</v>
          </cell>
          <cell r="M46">
            <v>6.8</v>
          </cell>
          <cell r="N46">
            <v>24.8</v>
          </cell>
          <cell r="O46">
            <v>84.3</v>
          </cell>
          <cell r="P46">
            <v>23</v>
          </cell>
        </row>
        <row r="47">
          <cell r="C47">
            <v>29</v>
          </cell>
          <cell r="D47">
            <v>18.8</v>
          </cell>
          <cell r="E47">
            <v>30</v>
          </cell>
          <cell r="F47">
            <v>19.600000000000001</v>
          </cell>
          <cell r="G47">
            <v>97.4</v>
          </cell>
          <cell r="H47">
            <v>3</v>
          </cell>
          <cell r="K47">
            <v>28.8</v>
          </cell>
          <cell r="L47">
            <v>27.9</v>
          </cell>
          <cell r="M47">
            <v>9</v>
          </cell>
          <cell r="N47">
            <v>28.8</v>
          </cell>
          <cell r="O47">
            <v>94.5</v>
          </cell>
          <cell r="P47">
            <v>8</v>
          </cell>
        </row>
        <row r="48">
          <cell r="C48">
            <v>25.8</v>
          </cell>
          <cell r="D48">
            <v>17.600000000000001</v>
          </cell>
          <cell r="E48">
            <v>28.8</v>
          </cell>
          <cell r="F48">
            <v>18</v>
          </cell>
          <cell r="G48">
            <v>90.2</v>
          </cell>
          <cell r="H48">
            <v>12</v>
          </cell>
          <cell r="K48">
            <v>27.9</v>
          </cell>
          <cell r="L48">
            <v>28.7</v>
          </cell>
          <cell r="M48">
            <v>7.2</v>
          </cell>
          <cell r="N48">
            <v>24.4</v>
          </cell>
          <cell r="O48">
            <v>88.199999999999989</v>
          </cell>
          <cell r="P48">
            <v>15</v>
          </cell>
        </row>
        <row r="49">
          <cell r="C49">
            <v>22</v>
          </cell>
          <cell r="D49">
            <v>14.4</v>
          </cell>
          <cell r="E49">
            <v>24.3</v>
          </cell>
          <cell r="F49">
            <v>14.7</v>
          </cell>
          <cell r="G49">
            <v>75.400000000000006</v>
          </cell>
          <cell r="H49">
            <v>36.5</v>
          </cell>
          <cell r="K49">
            <v>24</v>
          </cell>
          <cell r="L49">
            <v>23.8</v>
          </cell>
          <cell r="M49">
            <v>5</v>
          </cell>
          <cell r="N49">
            <v>23</v>
          </cell>
          <cell r="O49">
            <v>75.8</v>
          </cell>
          <cell r="P49">
            <v>37</v>
          </cell>
        </row>
        <row r="50">
          <cell r="C50">
            <v>24.4</v>
          </cell>
          <cell r="D50">
            <v>15.2</v>
          </cell>
          <cell r="E50">
            <v>26</v>
          </cell>
          <cell r="F50">
            <v>17</v>
          </cell>
          <cell r="G50">
            <v>82.6</v>
          </cell>
          <cell r="H50">
            <v>24</v>
          </cell>
          <cell r="K50">
            <v>26.8</v>
          </cell>
          <cell r="L50">
            <v>25</v>
          </cell>
          <cell r="M50">
            <v>6.8</v>
          </cell>
          <cell r="N50">
            <v>24.7</v>
          </cell>
          <cell r="O50">
            <v>83.3</v>
          </cell>
          <cell r="P50">
            <v>28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30</v>
          </cell>
          <cell r="E10">
            <v>15</v>
          </cell>
          <cell r="F10">
            <v>77</v>
          </cell>
          <cell r="G10">
            <v>20.5</v>
          </cell>
        </row>
        <row r="11">
          <cell r="C11">
            <v>35</v>
          </cell>
          <cell r="D11">
            <v>34</v>
          </cell>
          <cell r="E11">
            <v>16</v>
          </cell>
          <cell r="F11">
            <v>85</v>
          </cell>
          <cell r="G11">
            <v>4.5</v>
          </cell>
        </row>
        <row r="12">
          <cell r="G12">
            <v>39.5</v>
          </cell>
        </row>
        <row r="13">
          <cell r="C13">
            <v>31</v>
          </cell>
          <cell r="D13">
            <v>30</v>
          </cell>
          <cell r="E13">
            <v>15</v>
          </cell>
          <cell r="F13">
            <v>76</v>
          </cell>
          <cell r="G13">
            <v>24</v>
          </cell>
        </row>
        <row r="14">
          <cell r="C14">
            <v>31</v>
          </cell>
          <cell r="D14">
            <v>30</v>
          </cell>
          <cell r="E14">
            <v>15</v>
          </cell>
          <cell r="F14">
            <v>76</v>
          </cell>
          <cell r="G14">
            <v>24</v>
          </cell>
        </row>
        <row r="15">
          <cell r="C15">
            <v>36</v>
          </cell>
          <cell r="D15">
            <v>40</v>
          </cell>
          <cell r="E15">
            <v>20</v>
          </cell>
          <cell r="F15">
            <v>96</v>
          </cell>
          <cell r="G15">
            <v>1</v>
          </cell>
        </row>
        <row r="16">
          <cell r="C16">
            <v>31</v>
          </cell>
          <cell r="D16">
            <v>30</v>
          </cell>
          <cell r="E16">
            <v>14</v>
          </cell>
          <cell r="F16">
            <v>75</v>
          </cell>
          <cell r="G16">
            <v>32.5</v>
          </cell>
        </row>
        <row r="17">
          <cell r="C17">
            <v>36</v>
          </cell>
          <cell r="D17">
            <v>32</v>
          </cell>
          <cell r="E17">
            <v>16</v>
          </cell>
          <cell r="F17">
            <v>84</v>
          </cell>
          <cell r="G17">
            <v>6.5</v>
          </cell>
        </row>
        <row r="18">
          <cell r="C18">
            <v>31</v>
          </cell>
          <cell r="D18">
            <v>31</v>
          </cell>
          <cell r="E18">
            <v>13</v>
          </cell>
          <cell r="F18">
            <v>75</v>
          </cell>
          <cell r="G18">
            <v>32.5</v>
          </cell>
        </row>
        <row r="19">
          <cell r="C19">
            <v>31</v>
          </cell>
          <cell r="D19">
            <v>31</v>
          </cell>
          <cell r="E19">
            <v>13</v>
          </cell>
          <cell r="F19">
            <v>75</v>
          </cell>
          <cell r="G19">
            <v>32.5</v>
          </cell>
        </row>
        <row r="20">
          <cell r="C20">
            <v>30</v>
          </cell>
          <cell r="D20">
            <v>31</v>
          </cell>
          <cell r="E20">
            <v>14</v>
          </cell>
          <cell r="F20">
            <v>75</v>
          </cell>
          <cell r="G20">
            <v>32.5</v>
          </cell>
        </row>
        <row r="21">
          <cell r="C21">
            <v>31</v>
          </cell>
          <cell r="D21">
            <v>32</v>
          </cell>
          <cell r="E21">
            <v>14</v>
          </cell>
          <cell r="F21">
            <v>77</v>
          </cell>
          <cell r="G21">
            <v>20.5</v>
          </cell>
        </row>
        <row r="22">
          <cell r="C22">
            <v>34</v>
          </cell>
          <cell r="D22">
            <v>33</v>
          </cell>
          <cell r="E22">
            <v>13</v>
          </cell>
          <cell r="F22">
            <v>80</v>
          </cell>
          <cell r="G22">
            <v>12</v>
          </cell>
        </row>
        <row r="23">
          <cell r="C23">
            <v>31</v>
          </cell>
          <cell r="D23">
            <v>32</v>
          </cell>
          <cell r="E23">
            <v>13</v>
          </cell>
          <cell r="F23">
            <v>76</v>
          </cell>
          <cell r="G23">
            <v>24</v>
          </cell>
        </row>
        <row r="24">
          <cell r="C24">
            <v>31</v>
          </cell>
          <cell r="D24">
            <v>32</v>
          </cell>
          <cell r="E24">
            <v>12</v>
          </cell>
          <cell r="F24">
            <v>75</v>
          </cell>
          <cell r="G24">
            <v>32.5</v>
          </cell>
        </row>
        <row r="25">
          <cell r="C25">
            <v>33</v>
          </cell>
          <cell r="D25">
            <v>37</v>
          </cell>
          <cell r="E25">
            <v>16</v>
          </cell>
          <cell r="F25">
            <v>86</v>
          </cell>
          <cell r="G25">
            <v>3</v>
          </cell>
        </row>
        <row r="26">
          <cell r="C26">
            <v>31</v>
          </cell>
          <cell r="D26">
            <v>31</v>
          </cell>
          <cell r="E26">
            <v>14</v>
          </cell>
          <cell r="F26">
            <v>76</v>
          </cell>
          <cell r="G26">
            <v>24</v>
          </cell>
        </row>
        <row r="27">
          <cell r="C27">
            <v>33</v>
          </cell>
          <cell r="D27">
            <v>34</v>
          </cell>
          <cell r="E27">
            <v>16</v>
          </cell>
          <cell r="F27">
            <v>83</v>
          </cell>
          <cell r="G27">
            <v>8</v>
          </cell>
        </row>
        <row r="28">
          <cell r="C28">
            <v>31</v>
          </cell>
          <cell r="D28">
            <v>33</v>
          </cell>
          <cell r="E28">
            <v>14</v>
          </cell>
          <cell r="F28">
            <v>78</v>
          </cell>
          <cell r="G28">
            <v>18</v>
          </cell>
        </row>
        <row r="29">
          <cell r="C29">
            <v>31</v>
          </cell>
          <cell r="D29">
            <v>31</v>
          </cell>
          <cell r="E29">
            <v>13</v>
          </cell>
          <cell r="F29">
            <v>75</v>
          </cell>
          <cell r="G29">
            <v>32.5</v>
          </cell>
        </row>
        <row r="30">
          <cell r="C30">
            <v>34</v>
          </cell>
          <cell r="D30">
            <v>31</v>
          </cell>
          <cell r="E30">
            <v>13</v>
          </cell>
          <cell r="F30">
            <v>78</v>
          </cell>
          <cell r="G30">
            <v>18</v>
          </cell>
        </row>
        <row r="31">
          <cell r="C31">
            <v>32</v>
          </cell>
          <cell r="D31">
            <v>31</v>
          </cell>
          <cell r="E31">
            <v>17</v>
          </cell>
          <cell r="F31">
            <v>80</v>
          </cell>
          <cell r="G31">
            <v>12</v>
          </cell>
        </row>
        <row r="32">
          <cell r="C32">
            <v>30</v>
          </cell>
          <cell r="D32">
            <v>31</v>
          </cell>
          <cell r="E32">
            <v>14</v>
          </cell>
          <cell r="F32">
            <v>75</v>
          </cell>
          <cell r="G32">
            <v>32.5</v>
          </cell>
        </row>
        <row r="33">
          <cell r="C33">
            <v>34</v>
          </cell>
          <cell r="D33">
            <v>34</v>
          </cell>
          <cell r="E33">
            <v>12</v>
          </cell>
          <cell r="F33">
            <v>80</v>
          </cell>
          <cell r="G33">
            <v>12</v>
          </cell>
        </row>
        <row r="34">
          <cell r="C34">
            <v>31</v>
          </cell>
          <cell r="D34">
            <v>31</v>
          </cell>
          <cell r="E34">
            <v>13</v>
          </cell>
          <cell r="F34">
            <v>75</v>
          </cell>
          <cell r="G34">
            <v>32.5</v>
          </cell>
        </row>
        <row r="35">
          <cell r="G35">
            <v>39.5</v>
          </cell>
        </row>
        <row r="36">
          <cell r="C36">
            <v>31</v>
          </cell>
          <cell r="D36">
            <v>34</v>
          </cell>
          <cell r="E36">
            <v>16</v>
          </cell>
          <cell r="F36">
            <v>81</v>
          </cell>
          <cell r="G36">
            <v>9.5</v>
          </cell>
        </row>
        <row r="37">
          <cell r="C37">
            <v>35</v>
          </cell>
          <cell r="D37">
            <v>34</v>
          </cell>
          <cell r="E37">
            <v>16</v>
          </cell>
          <cell r="F37">
            <v>85</v>
          </cell>
          <cell r="G37">
            <v>4.5</v>
          </cell>
        </row>
        <row r="38">
          <cell r="C38">
            <v>31</v>
          </cell>
          <cell r="D38">
            <v>31</v>
          </cell>
          <cell r="E38">
            <v>13</v>
          </cell>
          <cell r="F38">
            <v>75</v>
          </cell>
          <cell r="G38">
            <v>32.5</v>
          </cell>
        </row>
        <row r="39">
          <cell r="C39">
            <v>33</v>
          </cell>
          <cell r="D39">
            <v>31</v>
          </cell>
          <cell r="E39">
            <v>15</v>
          </cell>
          <cell r="F39">
            <v>79</v>
          </cell>
          <cell r="G39">
            <v>15</v>
          </cell>
        </row>
        <row r="40">
          <cell r="C40">
            <v>32</v>
          </cell>
          <cell r="D40">
            <v>32</v>
          </cell>
          <cell r="E40">
            <v>17</v>
          </cell>
          <cell r="F40">
            <v>81</v>
          </cell>
          <cell r="G40">
            <v>9.5</v>
          </cell>
        </row>
        <row r="41">
          <cell r="C41">
            <v>31</v>
          </cell>
          <cell r="D41">
            <v>31</v>
          </cell>
          <cell r="E41">
            <v>13</v>
          </cell>
          <cell r="F41">
            <v>75</v>
          </cell>
          <cell r="G41">
            <v>32.5</v>
          </cell>
        </row>
        <row r="42">
          <cell r="C42">
            <v>30</v>
          </cell>
          <cell r="D42">
            <v>31</v>
          </cell>
          <cell r="E42">
            <v>17</v>
          </cell>
          <cell r="F42">
            <v>78</v>
          </cell>
          <cell r="G42">
            <v>18</v>
          </cell>
        </row>
        <row r="43">
          <cell r="C43">
            <v>34</v>
          </cell>
          <cell r="D43">
            <v>35</v>
          </cell>
          <cell r="E43">
            <v>15</v>
          </cell>
          <cell r="F43">
            <v>84</v>
          </cell>
          <cell r="G43">
            <v>6.5</v>
          </cell>
        </row>
        <row r="44">
          <cell r="C44">
            <v>33</v>
          </cell>
          <cell r="D44">
            <v>31</v>
          </cell>
          <cell r="E44">
            <v>15</v>
          </cell>
          <cell r="F44">
            <v>79</v>
          </cell>
          <cell r="G44">
            <v>15</v>
          </cell>
        </row>
        <row r="45">
          <cell r="C45">
            <v>32</v>
          </cell>
          <cell r="D45">
            <v>31</v>
          </cell>
          <cell r="E45">
            <v>12</v>
          </cell>
          <cell r="F45">
            <v>75</v>
          </cell>
          <cell r="G45">
            <v>32.5</v>
          </cell>
        </row>
        <row r="46">
          <cell r="C46">
            <v>38</v>
          </cell>
          <cell r="D46">
            <v>37</v>
          </cell>
          <cell r="E46">
            <v>18</v>
          </cell>
          <cell r="F46">
            <v>93</v>
          </cell>
          <cell r="G46">
            <v>2</v>
          </cell>
        </row>
        <row r="47">
          <cell r="C47">
            <v>31</v>
          </cell>
          <cell r="D47">
            <v>34</v>
          </cell>
          <cell r="E47">
            <v>14</v>
          </cell>
          <cell r="F47">
            <v>79</v>
          </cell>
          <cell r="G47">
            <v>15</v>
          </cell>
        </row>
        <row r="48">
          <cell r="C48">
            <v>31</v>
          </cell>
          <cell r="D48">
            <v>31</v>
          </cell>
          <cell r="E48">
            <v>13</v>
          </cell>
          <cell r="F48">
            <v>75</v>
          </cell>
          <cell r="G48">
            <v>32.5</v>
          </cell>
        </row>
        <row r="49">
          <cell r="C49">
            <v>32</v>
          </cell>
          <cell r="D49">
            <v>32</v>
          </cell>
          <cell r="E49">
            <v>12</v>
          </cell>
          <cell r="F49">
            <v>76</v>
          </cell>
          <cell r="G49">
            <v>24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32</v>
          </cell>
          <cell r="D10">
            <v>35</v>
          </cell>
          <cell r="E10">
            <v>10</v>
          </cell>
          <cell r="F10">
            <v>77</v>
          </cell>
          <cell r="G10">
            <v>27.5</v>
          </cell>
        </row>
        <row r="11">
          <cell r="C11">
            <v>26</v>
          </cell>
          <cell r="D11">
            <v>35</v>
          </cell>
          <cell r="E11">
            <v>14</v>
          </cell>
          <cell r="F11">
            <v>75</v>
          </cell>
          <cell r="G11">
            <v>35.5</v>
          </cell>
        </row>
        <row r="12">
          <cell r="G12">
            <v>39.5</v>
          </cell>
        </row>
        <row r="13">
          <cell r="C13">
            <v>27</v>
          </cell>
          <cell r="D13">
            <v>37</v>
          </cell>
          <cell r="E13">
            <v>17</v>
          </cell>
          <cell r="F13">
            <v>81</v>
          </cell>
          <cell r="G13">
            <v>18.5</v>
          </cell>
        </row>
        <row r="14">
          <cell r="C14">
            <v>29</v>
          </cell>
          <cell r="D14">
            <v>36</v>
          </cell>
          <cell r="E14">
            <v>15</v>
          </cell>
          <cell r="F14">
            <v>80</v>
          </cell>
          <cell r="G14">
            <v>21.5</v>
          </cell>
        </row>
        <row r="15">
          <cell r="C15">
            <v>36</v>
          </cell>
          <cell r="D15">
            <v>38</v>
          </cell>
          <cell r="E15">
            <v>17</v>
          </cell>
          <cell r="F15">
            <v>91</v>
          </cell>
          <cell r="G15">
            <v>4</v>
          </cell>
        </row>
        <row r="16">
          <cell r="C16">
            <v>28</v>
          </cell>
          <cell r="D16">
            <v>33</v>
          </cell>
          <cell r="E16">
            <v>14</v>
          </cell>
          <cell r="F16">
            <v>75</v>
          </cell>
          <cell r="G16">
            <v>35.5</v>
          </cell>
        </row>
        <row r="17">
          <cell r="C17">
            <v>28</v>
          </cell>
          <cell r="D17">
            <v>32</v>
          </cell>
          <cell r="E17">
            <v>16</v>
          </cell>
          <cell r="F17">
            <v>76</v>
          </cell>
          <cell r="G17">
            <v>31</v>
          </cell>
        </row>
        <row r="18">
          <cell r="C18">
            <v>34</v>
          </cell>
          <cell r="D18">
            <v>30</v>
          </cell>
          <cell r="E18">
            <v>16</v>
          </cell>
          <cell r="F18">
            <v>80</v>
          </cell>
          <cell r="G18">
            <v>21.5</v>
          </cell>
        </row>
        <row r="19">
          <cell r="C19">
            <v>37</v>
          </cell>
          <cell r="D19">
            <v>35</v>
          </cell>
          <cell r="E19">
            <v>16</v>
          </cell>
          <cell r="F19">
            <v>88</v>
          </cell>
          <cell r="G19">
            <v>7</v>
          </cell>
        </row>
        <row r="20">
          <cell r="C20">
            <v>28</v>
          </cell>
          <cell r="D20">
            <v>33</v>
          </cell>
          <cell r="E20">
            <v>14</v>
          </cell>
          <cell r="F20">
            <v>75</v>
          </cell>
          <cell r="G20">
            <v>35.5</v>
          </cell>
        </row>
        <row r="21">
          <cell r="C21">
            <v>35</v>
          </cell>
          <cell r="D21">
            <v>35</v>
          </cell>
          <cell r="E21">
            <v>16</v>
          </cell>
          <cell r="F21">
            <v>86</v>
          </cell>
          <cell r="G21">
            <v>10.5</v>
          </cell>
        </row>
        <row r="22">
          <cell r="C22">
            <v>26</v>
          </cell>
          <cell r="D22">
            <v>37</v>
          </cell>
          <cell r="E22">
            <v>13</v>
          </cell>
          <cell r="F22">
            <v>76</v>
          </cell>
          <cell r="G22">
            <v>31</v>
          </cell>
        </row>
        <row r="23">
          <cell r="C23">
            <v>36</v>
          </cell>
          <cell r="D23">
            <v>36</v>
          </cell>
          <cell r="E23">
            <v>12</v>
          </cell>
          <cell r="F23">
            <v>84</v>
          </cell>
          <cell r="G23">
            <v>13.5</v>
          </cell>
        </row>
        <row r="24">
          <cell r="C24">
            <v>32</v>
          </cell>
          <cell r="D24">
            <v>33</v>
          </cell>
          <cell r="E24">
            <v>11</v>
          </cell>
          <cell r="F24">
            <v>76</v>
          </cell>
          <cell r="G24">
            <v>31</v>
          </cell>
        </row>
        <row r="25">
          <cell r="C25">
            <v>37</v>
          </cell>
          <cell r="D25">
            <v>38</v>
          </cell>
          <cell r="E25">
            <v>18</v>
          </cell>
          <cell r="F25">
            <v>93</v>
          </cell>
          <cell r="G25">
            <v>2</v>
          </cell>
        </row>
        <row r="26">
          <cell r="C26">
            <v>33</v>
          </cell>
          <cell r="D26">
            <v>32</v>
          </cell>
          <cell r="E26">
            <v>12</v>
          </cell>
          <cell r="F26">
            <v>77</v>
          </cell>
          <cell r="G26">
            <v>27.5</v>
          </cell>
        </row>
        <row r="27">
          <cell r="C27">
            <v>38</v>
          </cell>
          <cell r="D27">
            <v>36</v>
          </cell>
          <cell r="E27">
            <v>18</v>
          </cell>
          <cell r="F27">
            <v>92</v>
          </cell>
          <cell r="G27">
            <v>3</v>
          </cell>
        </row>
        <row r="28">
          <cell r="C28">
            <v>35</v>
          </cell>
          <cell r="D28">
            <v>34</v>
          </cell>
          <cell r="E28">
            <v>14</v>
          </cell>
          <cell r="F28">
            <v>83</v>
          </cell>
          <cell r="G28">
            <v>15.5</v>
          </cell>
        </row>
        <row r="29">
          <cell r="C29">
            <v>36</v>
          </cell>
          <cell r="D29">
            <v>33</v>
          </cell>
          <cell r="E29">
            <v>13</v>
          </cell>
          <cell r="F29">
            <v>82</v>
          </cell>
          <cell r="G29">
            <v>17</v>
          </cell>
        </row>
        <row r="30">
          <cell r="C30">
            <v>32</v>
          </cell>
          <cell r="D30">
            <v>30</v>
          </cell>
          <cell r="E30">
            <v>13</v>
          </cell>
          <cell r="F30">
            <v>75</v>
          </cell>
          <cell r="G30">
            <v>35.5</v>
          </cell>
        </row>
        <row r="31">
          <cell r="C31">
            <v>37</v>
          </cell>
          <cell r="D31">
            <v>36</v>
          </cell>
          <cell r="E31">
            <v>17</v>
          </cell>
          <cell r="F31">
            <v>90</v>
          </cell>
          <cell r="G31">
            <v>5</v>
          </cell>
        </row>
        <row r="32">
          <cell r="C32">
            <v>35</v>
          </cell>
          <cell r="D32">
            <v>37</v>
          </cell>
          <cell r="E32">
            <v>16</v>
          </cell>
          <cell r="F32">
            <v>88</v>
          </cell>
          <cell r="G32">
            <v>7</v>
          </cell>
        </row>
        <row r="33">
          <cell r="C33">
            <v>36</v>
          </cell>
          <cell r="D33">
            <v>32</v>
          </cell>
          <cell r="E33">
            <v>12</v>
          </cell>
          <cell r="F33">
            <v>80</v>
          </cell>
          <cell r="G33">
            <v>21.5</v>
          </cell>
        </row>
        <row r="34">
          <cell r="C34">
            <v>32</v>
          </cell>
          <cell r="D34">
            <v>34</v>
          </cell>
          <cell r="E34">
            <v>13</v>
          </cell>
          <cell r="F34">
            <v>79</v>
          </cell>
          <cell r="G34">
            <v>24</v>
          </cell>
        </row>
        <row r="35">
          <cell r="G35">
            <v>39.5</v>
          </cell>
        </row>
        <row r="36">
          <cell r="C36">
            <v>34</v>
          </cell>
          <cell r="D36">
            <v>32</v>
          </cell>
          <cell r="E36">
            <v>14</v>
          </cell>
          <cell r="F36">
            <v>80</v>
          </cell>
          <cell r="G36">
            <v>21.5</v>
          </cell>
        </row>
        <row r="37">
          <cell r="C37">
            <v>36</v>
          </cell>
          <cell r="D37">
            <v>33</v>
          </cell>
          <cell r="E37">
            <v>14</v>
          </cell>
          <cell r="F37">
            <v>83</v>
          </cell>
          <cell r="G37">
            <v>15.5</v>
          </cell>
        </row>
        <row r="38">
          <cell r="C38">
            <v>36</v>
          </cell>
          <cell r="D38">
            <v>34</v>
          </cell>
          <cell r="E38">
            <v>15</v>
          </cell>
          <cell r="F38">
            <v>85</v>
          </cell>
          <cell r="G38">
            <v>12</v>
          </cell>
        </row>
        <row r="39">
          <cell r="C39">
            <v>35</v>
          </cell>
          <cell r="D39">
            <v>35</v>
          </cell>
          <cell r="E39">
            <v>16</v>
          </cell>
          <cell r="F39">
            <v>86</v>
          </cell>
          <cell r="G39">
            <v>10.5</v>
          </cell>
        </row>
        <row r="40">
          <cell r="C40">
            <v>27</v>
          </cell>
          <cell r="D40">
            <v>31</v>
          </cell>
          <cell r="E40">
            <v>19</v>
          </cell>
          <cell r="F40">
            <v>77</v>
          </cell>
          <cell r="G40">
            <v>27.5</v>
          </cell>
        </row>
        <row r="41">
          <cell r="C41">
            <v>34</v>
          </cell>
          <cell r="D41">
            <v>34</v>
          </cell>
          <cell r="E41">
            <v>16</v>
          </cell>
          <cell r="F41">
            <v>84</v>
          </cell>
          <cell r="G41">
            <v>13.5</v>
          </cell>
        </row>
        <row r="42">
          <cell r="C42">
            <v>29</v>
          </cell>
          <cell r="D42">
            <v>31</v>
          </cell>
          <cell r="E42">
            <v>15</v>
          </cell>
          <cell r="F42">
            <v>75</v>
          </cell>
          <cell r="G42">
            <v>35.5</v>
          </cell>
        </row>
        <row r="43">
          <cell r="C43">
            <v>31</v>
          </cell>
          <cell r="D43">
            <v>34</v>
          </cell>
          <cell r="E43">
            <v>16</v>
          </cell>
          <cell r="F43">
            <v>81</v>
          </cell>
          <cell r="G43">
            <v>18.5</v>
          </cell>
        </row>
        <row r="44">
          <cell r="C44">
            <v>34</v>
          </cell>
          <cell r="D44">
            <v>36</v>
          </cell>
          <cell r="E44">
            <v>17</v>
          </cell>
          <cell r="F44">
            <v>87</v>
          </cell>
          <cell r="G44">
            <v>9</v>
          </cell>
        </row>
        <row r="45">
          <cell r="C45">
            <v>36</v>
          </cell>
          <cell r="D45">
            <v>36</v>
          </cell>
          <cell r="E45">
            <v>16</v>
          </cell>
          <cell r="F45">
            <v>88</v>
          </cell>
          <cell r="G45">
            <v>7</v>
          </cell>
        </row>
        <row r="46">
          <cell r="C46">
            <v>40</v>
          </cell>
          <cell r="D46">
            <v>38</v>
          </cell>
          <cell r="E46">
            <v>19</v>
          </cell>
          <cell r="F46">
            <v>97</v>
          </cell>
          <cell r="G46">
            <v>1</v>
          </cell>
        </row>
        <row r="47">
          <cell r="C47">
            <v>31</v>
          </cell>
          <cell r="D47">
            <v>33</v>
          </cell>
          <cell r="E47">
            <v>13</v>
          </cell>
          <cell r="F47">
            <v>77</v>
          </cell>
          <cell r="G47">
            <v>27.5</v>
          </cell>
        </row>
        <row r="48">
          <cell r="C48">
            <v>29</v>
          </cell>
          <cell r="D48">
            <v>32</v>
          </cell>
          <cell r="E48">
            <v>14</v>
          </cell>
          <cell r="F48">
            <v>75</v>
          </cell>
          <cell r="G48">
            <v>35.5</v>
          </cell>
        </row>
        <row r="49">
          <cell r="C49">
            <v>32</v>
          </cell>
          <cell r="D49">
            <v>32</v>
          </cell>
          <cell r="E49">
            <v>14</v>
          </cell>
          <cell r="F49">
            <v>78</v>
          </cell>
          <cell r="G49">
            <v>25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WIM"/>
      <sheetName val="02 - Swimwear"/>
    </sheetNames>
    <sheetDataSet>
      <sheetData sheetId="0">
        <row r="10">
          <cell r="C10">
            <v>35.6</v>
          </cell>
          <cell r="D10">
            <v>36</v>
          </cell>
          <cell r="E10">
            <v>15.5</v>
          </cell>
          <cell r="F10">
            <v>87.1</v>
          </cell>
          <cell r="G10">
            <v>13</v>
          </cell>
        </row>
        <row r="11">
          <cell r="C11">
            <v>32</v>
          </cell>
          <cell r="D11">
            <v>30</v>
          </cell>
          <cell r="E11">
            <v>13.5</v>
          </cell>
          <cell r="F11">
            <v>75.5</v>
          </cell>
          <cell r="G11">
            <v>35</v>
          </cell>
        </row>
        <row r="12">
          <cell r="G12">
            <v>39.5</v>
          </cell>
        </row>
        <row r="13">
          <cell r="C13">
            <v>31</v>
          </cell>
          <cell r="D13">
            <v>32.299999999999997</v>
          </cell>
          <cell r="E13">
            <v>12</v>
          </cell>
          <cell r="F13">
            <v>75.3</v>
          </cell>
          <cell r="G13">
            <v>36.5</v>
          </cell>
        </row>
        <row r="14">
          <cell r="C14">
            <v>32.299999999999997</v>
          </cell>
          <cell r="D14">
            <v>34</v>
          </cell>
          <cell r="E14">
            <v>12.6</v>
          </cell>
          <cell r="F14">
            <v>78.899999999999991</v>
          </cell>
          <cell r="G14">
            <v>26</v>
          </cell>
        </row>
        <row r="15">
          <cell r="C15">
            <v>37</v>
          </cell>
          <cell r="D15">
            <v>38</v>
          </cell>
          <cell r="E15">
            <v>18</v>
          </cell>
          <cell r="F15">
            <v>93</v>
          </cell>
          <cell r="G15">
            <v>4</v>
          </cell>
        </row>
        <row r="16">
          <cell r="C16">
            <v>35.200000000000003</v>
          </cell>
          <cell r="D16">
            <v>34.200000000000003</v>
          </cell>
          <cell r="E16">
            <v>14.7</v>
          </cell>
          <cell r="F16">
            <v>84.100000000000009</v>
          </cell>
          <cell r="G16">
            <v>19</v>
          </cell>
        </row>
        <row r="17">
          <cell r="C17">
            <v>36.700000000000003</v>
          </cell>
          <cell r="D17">
            <v>34.6</v>
          </cell>
          <cell r="E17">
            <v>16</v>
          </cell>
          <cell r="F17">
            <v>87.300000000000011</v>
          </cell>
          <cell r="G17">
            <v>11</v>
          </cell>
        </row>
        <row r="18">
          <cell r="C18">
            <v>32</v>
          </cell>
          <cell r="D18">
            <v>33.200000000000003</v>
          </cell>
          <cell r="E18">
            <v>15.1</v>
          </cell>
          <cell r="F18">
            <v>80.3</v>
          </cell>
          <cell r="G18">
            <v>24</v>
          </cell>
        </row>
        <row r="19">
          <cell r="C19">
            <v>33.200000000000003</v>
          </cell>
          <cell r="D19">
            <v>35.6</v>
          </cell>
          <cell r="E19">
            <v>16.5</v>
          </cell>
          <cell r="F19">
            <v>85.300000000000011</v>
          </cell>
          <cell r="G19">
            <v>15</v>
          </cell>
        </row>
        <row r="20">
          <cell r="C20">
            <v>31</v>
          </cell>
          <cell r="D20">
            <v>32.299999999999997</v>
          </cell>
          <cell r="E20">
            <v>13</v>
          </cell>
          <cell r="F20">
            <v>76.3</v>
          </cell>
          <cell r="G20">
            <v>32</v>
          </cell>
        </row>
        <row r="21">
          <cell r="C21">
            <v>35.200000000000003</v>
          </cell>
          <cell r="D21">
            <v>32</v>
          </cell>
          <cell r="E21">
            <v>14.7</v>
          </cell>
          <cell r="F21">
            <v>81.900000000000006</v>
          </cell>
          <cell r="G21">
            <v>22</v>
          </cell>
        </row>
        <row r="22">
          <cell r="C22">
            <v>36.799999999999997</v>
          </cell>
          <cell r="D22">
            <v>35.799999999999997</v>
          </cell>
          <cell r="E22">
            <v>18</v>
          </cell>
          <cell r="F22">
            <v>90.6</v>
          </cell>
          <cell r="G22">
            <v>6</v>
          </cell>
        </row>
        <row r="23">
          <cell r="C23">
            <v>36</v>
          </cell>
          <cell r="D23">
            <v>34.700000000000003</v>
          </cell>
          <cell r="E23">
            <v>17.5</v>
          </cell>
          <cell r="F23">
            <v>88.2</v>
          </cell>
          <cell r="G23">
            <v>9</v>
          </cell>
        </row>
        <row r="24">
          <cell r="C24">
            <v>34</v>
          </cell>
          <cell r="D24">
            <v>33.6</v>
          </cell>
          <cell r="E24">
            <v>14</v>
          </cell>
          <cell r="F24">
            <v>81.599999999999994</v>
          </cell>
          <cell r="G24">
            <v>23</v>
          </cell>
        </row>
        <row r="25">
          <cell r="C25">
            <v>39.799999999999997</v>
          </cell>
          <cell r="D25">
            <v>38.700000000000003</v>
          </cell>
          <cell r="E25">
            <v>20</v>
          </cell>
          <cell r="F25">
            <v>98.5</v>
          </cell>
          <cell r="G25">
            <v>2</v>
          </cell>
        </row>
        <row r="26">
          <cell r="C26">
            <v>34.299999999999997</v>
          </cell>
          <cell r="D26">
            <v>30</v>
          </cell>
          <cell r="E26">
            <v>12.5</v>
          </cell>
          <cell r="F26">
            <v>76.8</v>
          </cell>
          <cell r="G26">
            <v>31</v>
          </cell>
        </row>
        <row r="27">
          <cell r="C27">
            <v>36.299999999999997</v>
          </cell>
          <cell r="D27">
            <v>36.700000000000003</v>
          </cell>
          <cell r="E27">
            <v>17.399999999999999</v>
          </cell>
          <cell r="F27">
            <v>90.4</v>
          </cell>
          <cell r="G27">
            <v>7</v>
          </cell>
        </row>
        <row r="28">
          <cell r="C28">
            <v>35.4</v>
          </cell>
          <cell r="D28">
            <v>35.799999999999997</v>
          </cell>
          <cell r="E28">
            <v>16.7</v>
          </cell>
          <cell r="F28">
            <v>87.899999999999991</v>
          </cell>
          <cell r="G28">
            <v>10</v>
          </cell>
        </row>
        <row r="29">
          <cell r="C29">
            <v>37</v>
          </cell>
          <cell r="D29">
            <v>36.4</v>
          </cell>
          <cell r="E29">
            <v>18</v>
          </cell>
          <cell r="F29">
            <v>91.4</v>
          </cell>
          <cell r="G29">
            <v>5</v>
          </cell>
        </row>
        <row r="30">
          <cell r="C30">
            <v>32.6</v>
          </cell>
          <cell r="D30">
            <v>31</v>
          </cell>
          <cell r="E30">
            <v>14.5</v>
          </cell>
          <cell r="F30">
            <v>78.099999999999994</v>
          </cell>
          <cell r="G30">
            <v>30</v>
          </cell>
        </row>
        <row r="31">
          <cell r="C31">
            <v>34</v>
          </cell>
          <cell r="D31">
            <v>33.5</v>
          </cell>
          <cell r="E31">
            <v>15</v>
          </cell>
          <cell r="F31">
            <v>82.5</v>
          </cell>
          <cell r="G31">
            <v>21</v>
          </cell>
        </row>
        <row r="32">
          <cell r="C32">
            <v>36.5</v>
          </cell>
          <cell r="D32">
            <v>34</v>
          </cell>
          <cell r="E32">
            <v>16.7</v>
          </cell>
          <cell r="F32">
            <v>87.2</v>
          </cell>
          <cell r="G32">
            <v>12</v>
          </cell>
        </row>
        <row r="33">
          <cell r="C33">
            <v>32</v>
          </cell>
          <cell r="D33">
            <v>33</v>
          </cell>
          <cell r="E33">
            <v>13.2</v>
          </cell>
          <cell r="F33">
            <v>78.2</v>
          </cell>
          <cell r="G33">
            <v>28.5</v>
          </cell>
        </row>
        <row r="34">
          <cell r="C34">
            <v>33</v>
          </cell>
          <cell r="D34">
            <v>35.299999999999997</v>
          </cell>
          <cell r="E34">
            <v>16</v>
          </cell>
          <cell r="F34">
            <v>84.3</v>
          </cell>
          <cell r="G34">
            <v>17</v>
          </cell>
        </row>
        <row r="35">
          <cell r="G35">
            <v>39.5</v>
          </cell>
        </row>
        <row r="36">
          <cell r="C36">
            <v>33</v>
          </cell>
          <cell r="D36">
            <v>31.2</v>
          </cell>
          <cell r="E36">
            <v>14</v>
          </cell>
          <cell r="F36">
            <v>78.2</v>
          </cell>
          <cell r="G36">
            <v>28.5</v>
          </cell>
        </row>
        <row r="37">
          <cell r="C37">
            <v>36</v>
          </cell>
          <cell r="D37">
            <v>33.5</v>
          </cell>
          <cell r="E37">
            <v>13.8</v>
          </cell>
          <cell r="F37">
            <v>83.3</v>
          </cell>
          <cell r="G37">
            <v>20</v>
          </cell>
        </row>
        <row r="38">
          <cell r="C38">
            <v>32</v>
          </cell>
          <cell r="D38">
            <v>31.4</v>
          </cell>
          <cell r="E38">
            <v>12.3</v>
          </cell>
          <cell r="F38">
            <v>75.7</v>
          </cell>
          <cell r="G38">
            <v>34</v>
          </cell>
        </row>
        <row r="39">
          <cell r="C39">
            <v>37.5</v>
          </cell>
          <cell r="D39">
            <v>38</v>
          </cell>
          <cell r="E39">
            <v>18</v>
          </cell>
          <cell r="F39">
            <v>93.5</v>
          </cell>
          <cell r="G39">
            <v>3</v>
          </cell>
        </row>
        <row r="40">
          <cell r="C40">
            <v>31</v>
          </cell>
          <cell r="D40">
            <v>32</v>
          </cell>
          <cell r="E40">
            <v>13.1</v>
          </cell>
          <cell r="F40">
            <v>76.099999999999994</v>
          </cell>
          <cell r="G40">
            <v>33</v>
          </cell>
        </row>
        <row r="41">
          <cell r="C41">
            <v>36.200000000000003</v>
          </cell>
          <cell r="D41">
            <v>35.799999999999997</v>
          </cell>
          <cell r="E41">
            <v>16.399999999999999</v>
          </cell>
          <cell r="F41">
            <v>88.4</v>
          </cell>
          <cell r="G41">
            <v>8</v>
          </cell>
        </row>
        <row r="42">
          <cell r="C42">
            <v>32</v>
          </cell>
          <cell r="D42">
            <v>32.200000000000003</v>
          </cell>
          <cell r="E42">
            <v>14.6</v>
          </cell>
          <cell r="F42">
            <v>78.8</v>
          </cell>
          <cell r="G42">
            <v>27</v>
          </cell>
        </row>
        <row r="43">
          <cell r="C43">
            <v>39</v>
          </cell>
          <cell r="D43">
            <v>40</v>
          </cell>
          <cell r="E43">
            <v>20</v>
          </cell>
          <cell r="F43">
            <v>99</v>
          </cell>
          <cell r="G43">
            <v>1</v>
          </cell>
        </row>
        <row r="44">
          <cell r="C44">
            <v>35.700000000000003</v>
          </cell>
          <cell r="D44">
            <v>35</v>
          </cell>
          <cell r="E44">
            <v>15.4</v>
          </cell>
          <cell r="F44">
            <v>86.100000000000009</v>
          </cell>
          <cell r="G44">
            <v>14</v>
          </cell>
        </row>
        <row r="45">
          <cell r="C45">
            <v>32.299999999999997</v>
          </cell>
          <cell r="D45">
            <v>30</v>
          </cell>
          <cell r="E45">
            <v>13</v>
          </cell>
          <cell r="F45">
            <v>75.3</v>
          </cell>
          <cell r="G45">
            <v>36.5</v>
          </cell>
        </row>
        <row r="46">
          <cell r="C46">
            <v>34.5</v>
          </cell>
          <cell r="D46">
            <v>34.299999999999997</v>
          </cell>
          <cell r="E46">
            <v>16</v>
          </cell>
          <cell r="F46">
            <v>84.8</v>
          </cell>
          <cell r="G46">
            <v>16</v>
          </cell>
        </row>
        <row r="47">
          <cell r="C47">
            <v>33</v>
          </cell>
          <cell r="D47">
            <v>32.200000000000003</v>
          </cell>
          <cell r="E47">
            <v>14.8</v>
          </cell>
          <cell r="F47">
            <v>80</v>
          </cell>
          <cell r="G47">
            <v>25</v>
          </cell>
        </row>
        <row r="48">
          <cell r="C48">
            <v>29</v>
          </cell>
          <cell r="D48">
            <v>32.700000000000003</v>
          </cell>
          <cell r="E48">
            <v>13.5</v>
          </cell>
          <cell r="F48">
            <v>75.2</v>
          </cell>
          <cell r="G48">
            <v>38</v>
          </cell>
        </row>
        <row r="49">
          <cell r="C49">
            <v>35.200000000000003</v>
          </cell>
          <cell r="D49">
            <v>34</v>
          </cell>
          <cell r="E49">
            <v>15</v>
          </cell>
          <cell r="F49">
            <v>84.2</v>
          </cell>
          <cell r="G49">
            <v>18</v>
          </cell>
        </row>
      </sheetData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</sheetNames>
    <sheetDataSet>
      <sheetData sheetId="0">
        <row r="10">
          <cell r="C10"/>
        </row>
        <row r="11">
          <cell r="C11"/>
        </row>
        <row r="12">
          <cell r="C12">
            <v>0</v>
          </cell>
        </row>
        <row r="13">
          <cell r="C13"/>
        </row>
        <row r="14">
          <cell r="C14"/>
        </row>
        <row r="15">
          <cell r="C15"/>
        </row>
        <row r="16">
          <cell r="C16"/>
        </row>
        <row r="17">
          <cell r="C17"/>
        </row>
        <row r="18">
          <cell r="C18"/>
        </row>
        <row r="19">
          <cell r="C19"/>
        </row>
        <row r="20">
          <cell r="C20"/>
        </row>
        <row r="21">
          <cell r="C21"/>
        </row>
        <row r="22">
          <cell r="C22"/>
        </row>
        <row r="23">
          <cell r="C23"/>
        </row>
        <row r="24">
          <cell r="C24"/>
        </row>
        <row r="25">
          <cell r="C25"/>
        </row>
        <row r="26">
          <cell r="C26"/>
        </row>
        <row r="27">
          <cell r="C27"/>
        </row>
        <row r="28">
          <cell r="C28"/>
        </row>
        <row r="29">
          <cell r="C29"/>
        </row>
        <row r="30">
          <cell r="C30"/>
        </row>
        <row r="31">
          <cell r="C31"/>
        </row>
        <row r="32">
          <cell r="C32"/>
        </row>
        <row r="33">
          <cell r="C33"/>
        </row>
        <row r="34">
          <cell r="C34"/>
        </row>
        <row r="35">
          <cell r="C35">
            <v>0</v>
          </cell>
        </row>
        <row r="36">
          <cell r="C36"/>
        </row>
        <row r="37">
          <cell r="C37"/>
        </row>
        <row r="38">
          <cell r="C38"/>
        </row>
        <row r="39">
          <cell r="C39"/>
        </row>
        <row r="40">
          <cell r="C40"/>
        </row>
        <row r="41">
          <cell r="C41"/>
        </row>
        <row r="42">
          <cell r="C42"/>
        </row>
        <row r="43">
          <cell r="C43"/>
        </row>
        <row r="44">
          <cell r="C44"/>
        </row>
        <row r="45">
          <cell r="C45"/>
        </row>
        <row r="46">
          <cell r="C46"/>
        </row>
        <row r="47">
          <cell r="C47"/>
        </row>
        <row r="48">
          <cell r="C48"/>
        </row>
        <row r="49">
          <cell r="C49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NUM"/>
      <sheetName val="01 - Production Number"/>
    </sheetNames>
    <sheetDataSet>
      <sheetData sheetId="0">
        <row r="10">
          <cell r="C10"/>
          <cell r="D10">
            <v>1.5</v>
          </cell>
        </row>
        <row r="11">
          <cell r="C11"/>
          <cell r="D11">
            <v>1.5</v>
          </cell>
        </row>
        <row r="12">
          <cell r="C12">
            <v>0</v>
          </cell>
          <cell r="D12">
            <v>1.5</v>
          </cell>
        </row>
        <row r="13">
          <cell r="C13"/>
          <cell r="D13">
            <v>1.5</v>
          </cell>
        </row>
        <row r="14">
          <cell r="C14"/>
          <cell r="D14">
            <v>1.5</v>
          </cell>
        </row>
        <row r="15">
          <cell r="C15"/>
          <cell r="D15">
            <v>1.5</v>
          </cell>
        </row>
        <row r="16">
          <cell r="C16"/>
          <cell r="D16">
            <v>1.5</v>
          </cell>
        </row>
        <row r="17">
          <cell r="C17"/>
          <cell r="D17">
            <v>1.5</v>
          </cell>
        </row>
        <row r="18">
          <cell r="C18"/>
          <cell r="D18">
            <v>1.5</v>
          </cell>
        </row>
        <row r="19">
          <cell r="C19"/>
          <cell r="D19">
            <v>1.5</v>
          </cell>
        </row>
        <row r="20">
          <cell r="C20"/>
          <cell r="D20">
            <v>1.5</v>
          </cell>
        </row>
        <row r="21">
          <cell r="C21"/>
          <cell r="D21">
            <v>1.5</v>
          </cell>
        </row>
        <row r="22">
          <cell r="C22"/>
          <cell r="D22">
            <v>1.5</v>
          </cell>
        </row>
        <row r="23">
          <cell r="C23"/>
          <cell r="D23">
            <v>1.5</v>
          </cell>
        </row>
        <row r="24">
          <cell r="C24"/>
          <cell r="D24">
            <v>1.5</v>
          </cell>
        </row>
        <row r="25">
          <cell r="C25"/>
          <cell r="D25">
            <v>1.5</v>
          </cell>
        </row>
        <row r="26">
          <cell r="C26"/>
          <cell r="D26">
            <v>1.5</v>
          </cell>
        </row>
        <row r="27">
          <cell r="C27"/>
          <cell r="D27">
            <v>1.5</v>
          </cell>
        </row>
        <row r="28">
          <cell r="C28"/>
          <cell r="D28">
            <v>1.5</v>
          </cell>
        </row>
        <row r="29">
          <cell r="C29"/>
          <cell r="D29">
            <v>1.5</v>
          </cell>
        </row>
        <row r="30">
          <cell r="C30"/>
          <cell r="D30">
            <v>1.5</v>
          </cell>
        </row>
        <row r="31">
          <cell r="C31"/>
          <cell r="D31">
            <v>1.5</v>
          </cell>
        </row>
        <row r="32">
          <cell r="C32"/>
          <cell r="D32">
            <v>1.5</v>
          </cell>
        </row>
        <row r="33">
          <cell r="C33"/>
          <cell r="D33">
            <v>1.5</v>
          </cell>
        </row>
        <row r="34">
          <cell r="C34"/>
          <cell r="D34">
            <v>1.5</v>
          </cell>
        </row>
        <row r="35">
          <cell r="C35">
            <v>0</v>
          </cell>
          <cell r="D35">
            <v>1.5</v>
          </cell>
        </row>
        <row r="36">
          <cell r="C36"/>
          <cell r="D36">
            <v>1.5</v>
          </cell>
        </row>
        <row r="37">
          <cell r="C37"/>
          <cell r="D37">
            <v>1.5</v>
          </cell>
        </row>
        <row r="38">
          <cell r="C38"/>
          <cell r="D38">
            <v>1.5</v>
          </cell>
        </row>
        <row r="39">
          <cell r="C39"/>
          <cell r="D39">
            <v>1.5</v>
          </cell>
        </row>
        <row r="40">
          <cell r="C40"/>
          <cell r="D40">
            <v>1.5</v>
          </cell>
        </row>
        <row r="41">
          <cell r="C41"/>
          <cell r="D41">
            <v>1.5</v>
          </cell>
        </row>
        <row r="42">
          <cell r="C42"/>
          <cell r="D42">
            <v>1.5</v>
          </cell>
        </row>
        <row r="43">
          <cell r="C43"/>
          <cell r="D43">
            <v>1.5</v>
          </cell>
        </row>
        <row r="44">
          <cell r="C44"/>
          <cell r="D44">
            <v>1.5</v>
          </cell>
        </row>
        <row r="45">
          <cell r="C45"/>
          <cell r="D45">
            <v>1.5</v>
          </cell>
        </row>
        <row r="46">
          <cell r="C46"/>
          <cell r="D46">
            <v>1.5</v>
          </cell>
        </row>
        <row r="47">
          <cell r="C47"/>
          <cell r="D47">
            <v>1.5</v>
          </cell>
        </row>
        <row r="48">
          <cell r="C48"/>
          <cell r="D48">
            <v>1.5</v>
          </cell>
        </row>
        <row r="49">
          <cell r="C49"/>
          <cell r="D49">
            <v>1.5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1" sqref="B21"/>
    </sheetView>
  </sheetViews>
  <sheetFormatPr defaultRowHeight="15" x14ac:dyDescent="0.25"/>
  <cols>
    <col min="1" max="1" width="11.42578125" bestFit="1" customWidth="1"/>
    <col min="2" max="2" width="52.85546875" bestFit="1" customWidth="1"/>
  </cols>
  <sheetData>
    <row r="1" spans="1:5" x14ac:dyDescent="0.25">
      <c r="A1" t="s">
        <v>0</v>
      </c>
      <c r="D1" t="s">
        <v>112</v>
      </c>
    </row>
    <row r="3" spans="1:5" x14ac:dyDescent="0.25">
      <c r="A3" t="s">
        <v>1</v>
      </c>
      <c r="B3" t="s">
        <v>7</v>
      </c>
      <c r="D3" t="s">
        <v>1</v>
      </c>
      <c r="E3" t="s">
        <v>7</v>
      </c>
    </row>
    <row r="4" spans="1:5" x14ac:dyDescent="0.25">
      <c r="A4" t="s">
        <v>2</v>
      </c>
      <c r="B4" t="s">
        <v>8</v>
      </c>
      <c r="D4" t="s">
        <v>2</v>
      </c>
      <c r="E4" t="s">
        <v>113</v>
      </c>
    </row>
    <row r="5" spans="1:5" x14ac:dyDescent="0.25">
      <c r="A5" t="s">
        <v>3</v>
      </c>
      <c r="B5" t="s">
        <v>59</v>
      </c>
      <c r="D5" t="s">
        <v>3</v>
      </c>
      <c r="E5" t="s">
        <v>59</v>
      </c>
    </row>
    <row r="7" spans="1:5" x14ac:dyDescent="0.25">
      <c r="A7" t="s">
        <v>4</v>
      </c>
      <c r="B7" t="s">
        <v>164</v>
      </c>
      <c r="D7" t="s">
        <v>4</v>
      </c>
      <c r="E7" t="s">
        <v>166</v>
      </c>
    </row>
    <row r="8" spans="1:5" x14ac:dyDescent="0.25">
      <c r="A8" t="s">
        <v>5</v>
      </c>
      <c r="B8" t="s">
        <v>165</v>
      </c>
      <c r="D8" t="s">
        <v>5</v>
      </c>
      <c r="E8" t="s">
        <v>167</v>
      </c>
    </row>
    <row r="9" spans="1:5" x14ac:dyDescent="0.25">
      <c r="A9" t="s">
        <v>6</v>
      </c>
      <c r="B9" t="s">
        <v>163</v>
      </c>
      <c r="D9" t="s">
        <v>6</v>
      </c>
      <c r="E9" t="s">
        <v>168</v>
      </c>
    </row>
    <row r="10" spans="1:5" x14ac:dyDescent="0.25">
      <c r="D10" t="s">
        <v>53</v>
      </c>
      <c r="E10" t="s">
        <v>169</v>
      </c>
    </row>
    <row r="11" spans="1:5" x14ac:dyDescent="0.25">
      <c r="D11" t="s">
        <v>54</v>
      </c>
      <c r="E11" t="s">
        <v>170</v>
      </c>
    </row>
    <row r="14" spans="1:5" x14ac:dyDescent="0.25">
      <c r="A14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3"/>
  <sheetViews>
    <sheetView zoomScaleNormal="100" workbookViewId="0">
      <selection activeCell="B4" sqref="B4:B43"/>
    </sheetView>
  </sheetViews>
  <sheetFormatPr defaultRowHeight="15" x14ac:dyDescent="0.25"/>
  <cols>
    <col min="1" max="1" width="30.140625" bestFit="1" customWidth="1"/>
    <col min="2" max="2" width="6.5703125" customWidth="1"/>
    <col min="3" max="3" width="6" bestFit="1" customWidth="1"/>
    <col min="4" max="4" width="6.5703125" customWidth="1"/>
    <col min="5" max="5" width="6" bestFit="1" customWidth="1"/>
    <col min="6" max="6" width="6.5703125" customWidth="1"/>
    <col min="7" max="7" width="6" bestFit="1" customWidth="1"/>
    <col min="8" max="8" width="6.5703125" customWidth="1"/>
    <col min="9" max="9" width="6" bestFit="1" customWidth="1"/>
    <col min="10" max="10" width="6.5703125" customWidth="1"/>
    <col min="11" max="11" width="6" bestFit="1" customWidth="1"/>
    <col min="12" max="12" width="12" bestFit="1" customWidth="1"/>
    <col min="13" max="13" width="15" bestFit="1" customWidth="1"/>
    <col min="15" max="15" width="28.7109375" bestFit="1" customWidth="1"/>
  </cols>
  <sheetData>
    <row r="1" spans="1:15" ht="15.75" thickBot="1" x14ac:dyDescent="0.3">
      <c r="A1" s="164" t="s">
        <v>58</v>
      </c>
      <c r="B1" s="184" t="s">
        <v>4</v>
      </c>
      <c r="C1" s="182"/>
      <c r="D1" s="180" t="s">
        <v>5</v>
      </c>
      <c r="E1" s="182"/>
      <c r="F1" s="180" t="s">
        <v>6</v>
      </c>
      <c r="G1" s="182"/>
      <c r="H1" s="180" t="s">
        <v>53</v>
      </c>
      <c r="I1" s="182"/>
      <c r="J1" s="180" t="s">
        <v>54</v>
      </c>
      <c r="K1" s="182"/>
      <c r="L1" s="164" t="s">
        <v>56</v>
      </c>
      <c r="M1" s="164" t="s">
        <v>57</v>
      </c>
    </row>
    <row r="2" spans="1:15" x14ac:dyDescent="0.25">
      <c r="A2" s="165"/>
      <c r="B2" s="81" t="s">
        <v>152</v>
      </c>
      <c r="C2" s="183" t="s">
        <v>55</v>
      </c>
      <c r="D2" s="47" t="s">
        <v>152</v>
      </c>
      <c r="E2" s="183" t="s">
        <v>55</v>
      </c>
      <c r="F2" s="47" t="s">
        <v>152</v>
      </c>
      <c r="G2" s="183" t="s">
        <v>55</v>
      </c>
      <c r="H2" s="47" t="s">
        <v>152</v>
      </c>
      <c r="I2" s="183" t="s">
        <v>55</v>
      </c>
      <c r="J2" s="47" t="s">
        <v>152</v>
      </c>
      <c r="K2" s="183" t="s">
        <v>55</v>
      </c>
      <c r="L2" s="165"/>
      <c r="M2" s="165"/>
      <c r="O2" s="90" t="s">
        <v>159</v>
      </c>
    </row>
    <row r="3" spans="1:15" ht="15.75" thickBot="1" x14ac:dyDescent="0.3">
      <c r="A3" s="166"/>
      <c r="B3" s="82">
        <v>10</v>
      </c>
      <c r="C3" s="174"/>
      <c r="D3" s="32">
        <v>10</v>
      </c>
      <c r="E3" s="174"/>
      <c r="F3" s="32">
        <v>10</v>
      </c>
      <c r="G3" s="174"/>
      <c r="H3" s="32">
        <v>10</v>
      </c>
      <c r="I3" s="174"/>
      <c r="J3" s="32">
        <v>10</v>
      </c>
      <c r="K3" s="174"/>
      <c r="L3" s="166"/>
      <c r="M3" s="166"/>
    </row>
    <row r="4" spans="1:15" x14ac:dyDescent="0.25">
      <c r="A4" s="36" t="s">
        <v>70</v>
      </c>
      <c r="B4" s="84">
        <f>[7]PRODNUM!$C10</f>
        <v>0</v>
      </c>
      <c r="C4" s="54">
        <f>[1]MODFIL!$D10</f>
        <v>20</v>
      </c>
      <c r="D4" s="87">
        <f>[8]PRODNUM!$C10</f>
        <v>0</v>
      </c>
      <c r="E4" s="54">
        <f>[8]PRODNUM!$D10</f>
        <v>1.5</v>
      </c>
      <c r="F4" s="87">
        <f>[9]PRODNUM!$C10</f>
        <v>0</v>
      </c>
      <c r="G4" s="54">
        <f>[9]PRODNUM!$D10</f>
        <v>1.5</v>
      </c>
      <c r="H4" s="87">
        <f>[10]PRODNUM!$C10</f>
        <v>0</v>
      </c>
      <c r="I4" s="54">
        <f>[10]PRODNUM!$D10</f>
        <v>1.5</v>
      </c>
      <c r="J4" s="87">
        <f>[11]PRODNUM!$C10</f>
        <v>0</v>
      </c>
      <c r="K4" s="54">
        <f>[11]PRODNUM!$D10</f>
        <v>1.5</v>
      </c>
      <c r="L4" s="20">
        <f t="shared" ref="L4:L43" si="0">SUM(C4,E4,G4,I4,K4)</f>
        <v>26</v>
      </c>
      <c r="M4" s="20">
        <f>_xlfn.RANK.AVG(L4,L$4:L$43,1)</f>
        <v>38</v>
      </c>
    </row>
    <row r="5" spans="1:15" x14ac:dyDescent="0.25">
      <c r="A5" s="37" t="s">
        <v>71</v>
      </c>
      <c r="B5" s="85">
        <f>[7]PRODNUM!$C11</f>
        <v>0</v>
      </c>
      <c r="C5" s="19">
        <f>[1]MODFIL!$D11</f>
        <v>15</v>
      </c>
      <c r="D5" s="88">
        <f>[8]PRODNUM!$C11</f>
        <v>0</v>
      </c>
      <c r="E5" s="19">
        <f>[8]PRODNUM!$D11</f>
        <v>1.5</v>
      </c>
      <c r="F5" s="88">
        <f>[9]PRODNUM!$C11</f>
        <v>0</v>
      </c>
      <c r="G5" s="19">
        <f>[9]PRODNUM!$D11</f>
        <v>1.5</v>
      </c>
      <c r="H5" s="88">
        <f>[10]PRODNUM!$C11</f>
        <v>0</v>
      </c>
      <c r="I5" s="19">
        <f>[10]PRODNUM!$D11</f>
        <v>1.5</v>
      </c>
      <c r="J5" s="88">
        <f>[11]PRODNUM!$C11</f>
        <v>0</v>
      </c>
      <c r="K5" s="19">
        <f>[11]PRODNUM!$D11</f>
        <v>1.5</v>
      </c>
      <c r="L5" s="23">
        <f t="shared" si="0"/>
        <v>21</v>
      </c>
      <c r="M5" s="23">
        <f t="shared" ref="M5:M43" si="1">_xlfn.RANK.AVG(L5,L$4:L$43,1)</f>
        <v>12</v>
      </c>
    </row>
    <row r="6" spans="1:15" hidden="1" x14ac:dyDescent="0.25">
      <c r="A6" s="115" t="s">
        <v>108</v>
      </c>
      <c r="B6" s="98">
        <f>[7]PRODNUM!$C12</f>
        <v>0</v>
      </c>
      <c r="C6" s="99">
        <f>[1]MODFIL!$D12</f>
        <v>20</v>
      </c>
      <c r="D6" s="74">
        <f>[8]PRODNUM!$C12</f>
        <v>0</v>
      </c>
      <c r="E6" s="99">
        <f>[8]PRODNUM!$D12</f>
        <v>1.5</v>
      </c>
      <c r="F6" s="74">
        <f>[9]PRODNUM!$C12</f>
        <v>0</v>
      </c>
      <c r="G6" s="99">
        <f>[9]PRODNUM!$D12</f>
        <v>1.5</v>
      </c>
      <c r="H6" s="74">
        <f>[10]PRODNUM!$C12</f>
        <v>0</v>
      </c>
      <c r="I6" s="99">
        <f>[10]PRODNUM!$D12</f>
        <v>1.5</v>
      </c>
      <c r="J6" s="74">
        <f>[11]PRODNUM!$C12</f>
        <v>0</v>
      </c>
      <c r="K6" s="99">
        <f>[11]PRODNUM!$D12</f>
        <v>1.5</v>
      </c>
      <c r="L6" s="77">
        <f t="shared" si="0"/>
        <v>26</v>
      </c>
      <c r="M6" s="77">
        <f t="shared" si="1"/>
        <v>38</v>
      </c>
    </row>
    <row r="7" spans="1:15" x14ac:dyDescent="0.25">
      <c r="A7" s="37" t="s">
        <v>72</v>
      </c>
      <c r="B7" s="85">
        <f>[7]PRODNUM!$C13</f>
        <v>0</v>
      </c>
      <c r="C7" s="19">
        <f>[1]MODFIL!$D13</f>
        <v>0</v>
      </c>
      <c r="D7" s="88">
        <f>[8]PRODNUM!$C13</f>
        <v>0</v>
      </c>
      <c r="E7" s="19">
        <f>[8]PRODNUM!$D13</f>
        <v>1.5</v>
      </c>
      <c r="F7" s="88">
        <f>[9]PRODNUM!$C13</f>
        <v>0</v>
      </c>
      <c r="G7" s="19">
        <f>[9]PRODNUM!$D13</f>
        <v>1.5</v>
      </c>
      <c r="H7" s="88">
        <f>[10]PRODNUM!$C13</f>
        <v>0</v>
      </c>
      <c r="I7" s="19">
        <f>[10]PRODNUM!$D13</f>
        <v>1.5</v>
      </c>
      <c r="J7" s="88">
        <f>[11]PRODNUM!$C13</f>
        <v>0</v>
      </c>
      <c r="K7" s="19">
        <f>[11]PRODNUM!$D13</f>
        <v>1.5</v>
      </c>
      <c r="L7" s="23">
        <f t="shared" si="0"/>
        <v>6</v>
      </c>
      <c r="M7" s="23">
        <f t="shared" si="1"/>
        <v>1.5</v>
      </c>
    </row>
    <row r="8" spans="1:15" x14ac:dyDescent="0.25">
      <c r="A8" s="37" t="s">
        <v>73</v>
      </c>
      <c r="B8" s="85">
        <f>[7]PRODNUM!$C14</f>
        <v>0</v>
      </c>
      <c r="C8" s="19">
        <f>[1]MODFIL!$D14</f>
        <v>14</v>
      </c>
      <c r="D8" s="88">
        <f>[8]PRODNUM!$C14</f>
        <v>0</v>
      </c>
      <c r="E8" s="19">
        <f>[8]PRODNUM!$D14</f>
        <v>1.5</v>
      </c>
      <c r="F8" s="88">
        <f>[9]PRODNUM!$C14</f>
        <v>0</v>
      </c>
      <c r="G8" s="19">
        <f>[9]PRODNUM!$D14</f>
        <v>1.5</v>
      </c>
      <c r="H8" s="88">
        <f>[10]PRODNUM!$C14</f>
        <v>0</v>
      </c>
      <c r="I8" s="19">
        <f>[10]PRODNUM!$D14</f>
        <v>1.5</v>
      </c>
      <c r="J8" s="88">
        <f>[11]PRODNUM!$C14</f>
        <v>0</v>
      </c>
      <c r="K8" s="19">
        <f>[11]PRODNUM!$D14</f>
        <v>1.5</v>
      </c>
      <c r="L8" s="23">
        <f t="shared" si="0"/>
        <v>20</v>
      </c>
      <c r="M8" s="23">
        <f t="shared" si="1"/>
        <v>6.5</v>
      </c>
    </row>
    <row r="9" spans="1:15" x14ac:dyDescent="0.25">
      <c r="A9" s="37" t="s">
        <v>74</v>
      </c>
      <c r="B9" s="85">
        <f>[7]PRODNUM!$C15</f>
        <v>0</v>
      </c>
      <c r="C9" s="19">
        <f>[1]MODFIL!$D15</f>
        <v>17</v>
      </c>
      <c r="D9" s="88">
        <f>[8]PRODNUM!$C15</f>
        <v>0</v>
      </c>
      <c r="E9" s="19">
        <f>[8]PRODNUM!$D15</f>
        <v>1.5</v>
      </c>
      <c r="F9" s="88">
        <f>[9]PRODNUM!$C15</f>
        <v>0</v>
      </c>
      <c r="G9" s="19">
        <f>[9]PRODNUM!$D15</f>
        <v>1.5</v>
      </c>
      <c r="H9" s="88">
        <f>[10]PRODNUM!$C15</f>
        <v>0</v>
      </c>
      <c r="I9" s="19">
        <f>[10]PRODNUM!$D15</f>
        <v>1.5</v>
      </c>
      <c r="J9" s="88">
        <f>[11]PRODNUM!$C15</f>
        <v>0</v>
      </c>
      <c r="K9" s="19">
        <f>[11]PRODNUM!$D15</f>
        <v>1.5</v>
      </c>
      <c r="L9" s="23">
        <f t="shared" si="0"/>
        <v>23</v>
      </c>
      <c r="M9" s="23">
        <f t="shared" si="1"/>
        <v>27.5</v>
      </c>
    </row>
    <row r="10" spans="1:15" x14ac:dyDescent="0.25">
      <c r="A10" s="37" t="s">
        <v>75</v>
      </c>
      <c r="B10" s="85">
        <f>[7]PRODNUM!$C16</f>
        <v>0</v>
      </c>
      <c r="C10" s="19">
        <f>[1]MODFIL!$D16</f>
        <v>20</v>
      </c>
      <c r="D10" s="88">
        <f>[8]PRODNUM!$C16</f>
        <v>0</v>
      </c>
      <c r="E10" s="19">
        <f>[8]PRODNUM!$D16</f>
        <v>1.5</v>
      </c>
      <c r="F10" s="88">
        <f>[9]PRODNUM!$C16</f>
        <v>0</v>
      </c>
      <c r="G10" s="19">
        <f>[9]PRODNUM!$D16</f>
        <v>1.5</v>
      </c>
      <c r="H10" s="88">
        <f>[10]PRODNUM!$C16</f>
        <v>0</v>
      </c>
      <c r="I10" s="19">
        <f>[10]PRODNUM!$D16</f>
        <v>1.5</v>
      </c>
      <c r="J10" s="88">
        <f>[11]PRODNUM!$C16</f>
        <v>0</v>
      </c>
      <c r="K10" s="19">
        <f>[11]PRODNUM!$D16</f>
        <v>1.5</v>
      </c>
      <c r="L10" s="23">
        <f t="shared" si="0"/>
        <v>26</v>
      </c>
      <c r="M10" s="23">
        <f t="shared" si="1"/>
        <v>38</v>
      </c>
    </row>
    <row r="11" spans="1:15" x14ac:dyDescent="0.25">
      <c r="A11" s="37" t="s">
        <v>76</v>
      </c>
      <c r="B11" s="85">
        <f>[7]PRODNUM!$C17</f>
        <v>0</v>
      </c>
      <c r="C11" s="19">
        <f>[1]MODFIL!$D17</f>
        <v>14</v>
      </c>
      <c r="D11" s="88">
        <f>[8]PRODNUM!$C17</f>
        <v>0</v>
      </c>
      <c r="E11" s="19">
        <f>[8]PRODNUM!$D17</f>
        <v>1.5</v>
      </c>
      <c r="F11" s="88">
        <f>[9]PRODNUM!$C17</f>
        <v>0</v>
      </c>
      <c r="G11" s="19">
        <f>[9]PRODNUM!$D17</f>
        <v>1.5</v>
      </c>
      <c r="H11" s="88">
        <f>[10]PRODNUM!$C17</f>
        <v>0</v>
      </c>
      <c r="I11" s="19">
        <f>[10]PRODNUM!$D17</f>
        <v>1.5</v>
      </c>
      <c r="J11" s="88">
        <f>[11]PRODNUM!$C17</f>
        <v>0</v>
      </c>
      <c r="K11" s="19">
        <f>[11]PRODNUM!$D17</f>
        <v>1.5</v>
      </c>
      <c r="L11" s="23">
        <f t="shared" si="0"/>
        <v>20</v>
      </c>
      <c r="M11" s="23">
        <f t="shared" si="1"/>
        <v>6.5</v>
      </c>
    </row>
    <row r="12" spans="1:15" x14ac:dyDescent="0.25">
      <c r="A12" s="37" t="s">
        <v>77</v>
      </c>
      <c r="B12" s="85">
        <f>[7]PRODNUM!$C18</f>
        <v>0</v>
      </c>
      <c r="C12" s="19">
        <f>[1]MODFIL!$D18</f>
        <v>20</v>
      </c>
      <c r="D12" s="88">
        <f>[8]PRODNUM!$C18</f>
        <v>0</v>
      </c>
      <c r="E12" s="19">
        <f>[8]PRODNUM!$D18</f>
        <v>1.5</v>
      </c>
      <c r="F12" s="88">
        <f>[9]PRODNUM!$C18</f>
        <v>0</v>
      </c>
      <c r="G12" s="19">
        <f>[9]PRODNUM!$D18</f>
        <v>1.5</v>
      </c>
      <c r="H12" s="88">
        <f>[10]PRODNUM!$C18</f>
        <v>0</v>
      </c>
      <c r="I12" s="19">
        <f>[10]PRODNUM!$D18</f>
        <v>1.5</v>
      </c>
      <c r="J12" s="88">
        <f>[11]PRODNUM!$C18</f>
        <v>0</v>
      </c>
      <c r="K12" s="19">
        <f>[11]PRODNUM!$D18</f>
        <v>1.5</v>
      </c>
      <c r="L12" s="23">
        <f t="shared" si="0"/>
        <v>26</v>
      </c>
      <c r="M12" s="23">
        <f t="shared" si="1"/>
        <v>38</v>
      </c>
    </row>
    <row r="13" spans="1:15" x14ac:dyDescent="0.25">
      <c r="A13" s="37" t="s">
        <v>78</v>
      </c>
      <c r="B13" s="85">
        <f>[7]PRODNUM!$C19</f>
        <v>0</v>
      </c>
      <c r="C13" s="19">
        <f>[1]MODFIL!$D19</f>
        <v>14</v>
      </c>
      <c r="D13" s="88">
        <f>[8]PRODNUM!$C19</f>
        <v>0</v>
      </c>
      <c r="E13" s="19">
        <f>[8]PRODNUM!$D19</f>
        <v>1.5</v>
      </c>
      <c r="F13" s="88">
        <f>[9]PRODNUM!$C19</f>
        <v>0</v>
      </c>
      <c r="G13" s="19">
        <f>[9]PRODNUM!$D19</f>
        <v>1.5</v>
      </c>
      <c r="H13" s="88">
        <f>[10]PRODNUM!$C19</f>
        <v>0</v>
      </c>
      <c r="I13" s="19">
        <f>[10]PRODNUM!$D19</f>
        <v>1.5</v>
      </c>
      <c r="J13" s="88">
        <f>[11]PRODNUM!$C19</f>
        <v>0</v>
      </c>
      <c r="K13" s="19">
        <f>[11]PRODNUM!$D19</f>
        <v>1.5</v>
      </c>
      <c r="L13" s="23">
        <f t="shared" si="0"/>
        <v>20</v>
      </c>
      <c r="M13" s="23">
        <f t="shared" si="1"/>
        <v>6.5</v>
      </c>
    </row>
    <row r="14" spans="1:15" x14ac:dyDescent="0.25">
      <c r="A14" s="37" t="s">
        <v>79</v>
      </c>
      <c r="B14" s="85">
        <f>[7]PRODNUM!$C20</f>
        <v>0</v>
      </c>
      <c r="C14" s="19">
        <f>[1]MODFIL!$D20</f>
        <v>17</v>
      </c>
      <c r="D14" s="88">
        <f>[8]PRODNUM!$C20</f>
        <v>0</v>
      </c>
      <c r="E14" s="19">
        <f>[8]PRODNUM!$D20</f>
        <v>1.5</v>
      </c>
      <c r="F14" s="88">
        <f>[9]PRODNUM!$C20</f>
        <v>0</v>
      </c>
      <c r="G14" s="19">
        <f>[9]PRODNUM!$D20</f>
        <v>1.5</v>
      </c>
      <c r="H14" s="88">
        <f>[10]PRODNUM!$C20</f>
        <v>0</v>
      </c>
      <c r="I14" s="19">
        <f>[10]PRODNUM!$D20</f>
        <v>1.5</v>
      </c>
      <c r="J14" s="88">
        <f>[11]PRODNUM!$C20</f>
        <v>0</v>
      </c>
      <c r="K14" s="19">
        <f>[11]PRODNUM!$D20</f>
        <v>1.5</v>
      </c>
      <c r="L14" s="23">
        <f t="shared" si="0"/>
        <v>23</v>
      </c>
      <c r="M14" s="23">
        <f t="shared" si="1"/>
        <v>27.5</v>
      </c>
    </row>
    <row r="15" spans="1:15" x14ac:dyDescent="0.25">
      <c r="A15" s="37" t="s">
        <v>80</v>
      </c>
      <c r="B15" s="85">
        <f>[7]PRODNUM!$C21</f>
        <v>0</v>
      </c>
      <c r="C15" s="19">
        <f>[1]MODFIL!$D21</f>
        <v>16</v>
      </c>
      <c r="D15" s="88">
        <f>[8]PRODNUM!$C21</f>
        <v>0</v>
      </c>
      <c r="E15" s="19">
        <f>[8]PRODNUM!$D21</f>
        <v>1.5</v>
      </c>
      <c r="F15" s="88">
        <f>[9]PRODNUM!$C21</f>
        <v>0</v>
      </c>
      <c r="G15" s="19">
        <f>[9]PRODNUM!$D21</f>
        <v>1.5</v>
      </c>
      <c r="H15" s="88">
        <f>[10]PRODNUM!$C21</f>
        <v>0</v>
      </c>
      <c r="I15" s="19">
        <f>[10]PRODNUM!$D21</f>
        <v>1.5</v>
      </c>
      <c r="J15" s="88">
        <f>[11]PRODNUM!$C21</f>
        <v>0</v>
      </c>
      <c r="K15" s="19">
        <f>[11]PRODNUM!$D21</f>
        <v>1.5</v>
      </c>
      <c r="L15" s="23">
        <f t="shared" si="0"/>
        <v>22</v>
      </c>
      <c r="M15" s="23">
        <f t="shared" si="1"/>
        <v>19.5</v>
      </c>
    </row>
    <row r="16" spans="1:15" x14ac:dyDescent="0.25">
      <c r="A16" s="37" t="s">
        <v>81</v>
      </c>
      <c r="B16" s="85">
        <f>[7]PRODNUM!$C22</f>
        <v>0</v>
      </c>
      <c r="C16" s="19">
        <f>[1]MODFIL!$D22</f>
        <v>12</v>
      </c>
      <c r="D16" s="88">
        <f>[8]PRODNUM!$C22</f>
        <v>0</v>
      </c>
      <c r="E16" s="19">
        <f>[8]PRODNUM!$D22</f>
        <v>1.5</v>
      </c>
      <c r="F16" s="88">
        <f>[9]PRODNUM!$C22</f>
        <v>0</v>
      </c>
      <c r="G16" s="19">
        <f>[9]PRODNUM!$D22</f>
        <v>1.5</v>
      </c>
      <c r="H16" s="88">
        <f>[10]PRODNUM!$C22</f>
        <v>0</v>
      </c>
      <c r="I16" s="19">
        <f>[10]PRODNUM!$D22</f>
        <v>1.5</v>
      </c>
      <c r="J16" s="88">
        <f>[11]PRODNUM!$C22</f>
        <v>0</v>
      </c>
      <c r="K16" s="19">
        <f>[11]PRODNUM!$D22</f>
        <v>1.5</v>
      </c>
      <c r="L16" s="23">
        <f t="shared" si="0"/>
        <v>18</v>
      </c>
      <c r="M16" s="23">
        <f t="shared" si="1"/>
        <v>3.5</v>
      </c>
    </row>
    <row r="17" spans="1:13" x14ac:dyDescent="0.25">
      <c r="A17" s="37" t="s">
        <v>82</v>
      </c>
      <c r="B17" s="85">
        <f>[7]PRODNUM!$C23</f>
        <v>0</v>
      </c>
      <c r="C17" s="19">
        <f>[1]MODFIL!$D23</f>
        <v>12</v>
      </c>
      <c r="D17" s="88">
        <f>[8]PRODNUM!$C23</f>
        <v>0</v>
      </c>
      <c r="E17" s="19">
        <f>[8]PRODNUM!$D23</f>
        <v>1.5</v>
      </c>
      <c r="F17" s="88">
        <f>[9]PRODNUM!$C23</f>
        <v>0</v>
      </c>
      <c r="G17" s="19">
        <f>[9]PRODNUM!$D23</f>
        <v>1.5</v>
      </c>
      <c r="H17" s="88">
        <f>[10]PRODNUM!$C23</f>
        <v>0</v>
      </c>
      <c r="I17" s="19">
        <f>[10]PRODNUM!$D23</f>
        <v>1.5</v>
      </c>
      <c r="J17" s="88">
        <f>[11]PRODNUM!$C23</f>
        <v>0</v>
      </c>
      <c r="K17" s="19">
        <f>[11]PRODNUM!$D23</f>
        <v>1.5</v>
      </c>
      <c r="L17" s="23">
        <f t="shared" si="0"/>
        <v>18</v>
      </c>
      <c r="M17" s="23">
        <f t="shared" si="1"/>
        <v>3.5</v>
      </c>
    </row>
    <row r="18" spans="1:13" x14ac:dyDescent="0.25">
      <c r="A18" s="37" t="s">
        <v>83</v>
      </c>
      <c r="B18" s="85">
        <f>[7]PRODNUM!$C24</f>
        <v>0</v>
      </c>
      <c r="C18" s="19">
        <f>[1]MODFIL!$D24</f>
        <v>16</v>
      </c>
      <c r="D18" s="88">
        <f>[8]PRODNUM!$C24</f>
        <v>0</v>
      </c>
      <c r="E18" s="19">
        <f>[8]PRODNUM!$D24</f>
        <v>1.5</v>
      </c>
      <c r="F18" s="88">
        <f>[9]PRODNUM!$C24</f>
        <v>0</v>
      </c>
      <c r="G18" s="19">
        <f>[9]PRODNUM!$D24</f>
        <v>1.5</v>
      </c>
      <c r="H18" s="88">
        <f>[10]PRODNUM!$C24</f>
        <v>0</v>
      </c>
      <c r="I18" s="19">
        <f>[10]PRODNUM!$D24</f>
        <v>1.5</v>
      </c>
      <c r="J18" s="88">
        <f>[11]PRODNUM!$C24</f>
        <v>0</v>
      </c>
      <c r="K18" s="19">
        <f>[11]PRODNUM!$D24</f>
        <v>1.5</v>
      </c>
      <c r="L18" s="23">
        <f t="shared" si="0"/>
        <v>22</v>
      </c>
      <c r="M18" s="23">
        <f t="shared" si="1"/>
        <v>19.5</v>
      </c>
    </row>
    <row r="19" spans="1:13" x14ac:dyDescent="0.25">
      <c r="A19" s="37" t="s">
        <v>84</v>
      </c>
      <c r="B19" s="85">
        <f>[7]PRODNUM!$C25</f>
        <v>0</v>
      </c>
      <c r="C19" s="19">
        <f>[1]MODFIL!$D25</f>
        <v>15</v>
      </c>
      <c r="D19" s="88">
        <f>[8]PRODNUM!$C25</f>
        <v>0</v>
      </c>
      <c r="E19" s="19">
        <f>[8]PRODNUM!$D25</f>
        <v>1.5</v>
      </c>
      <c r="F19" s="88">
        <f>[9]PRODNUM!$C25</f>
        <v>0</v>
      </c>
      <c r="G19" s="19">
        <f>[9]PRODNUM!$D25</f>
        <v>1.5</v>
      </c>
      <c r="H19" s="88">
        <f>[10]PRODNUM!$C25</f>
        <v>0</v>
      </c>
      <c r="I19" s="19">
        <f>[10]PRODNUM!$D25</f>
        <v>1.5</v>
      </c>
      <c r="J19" s="88">
        <f>[11]PRODNUM!$C25</f>
        <v>0</v>
      </c>
      <c r="K19" s="19">
        <f>[11]PRODNUM!$D25</f>
        <v>1.5</v>
      </c>
      <c r="L19" s="23">
        <f t="shared" si="0"/>
        <v>21</v>
      </c>
      <c r="M19" s="23">
        <f t="shared" si="1"/>
        <v>12</v>
      </c>
    </row>
    <row r="20" spans="1:13" x14ac:dyDescent="0.25">
      <c r="A20" s="37" t="s">
        <v>85</v>
      </c>
      <c r="B20" s="85">
        <f>[7]PRODNUM!$C26</f>
        <v>0</v>
      </c>
      <c r="C20" s="19">
        <f>[1]MODFIL!$D26</f>
        <v>20</v>
      </c>
      <c r="D20" s="88">
        <f>[8]PRODNUM!$C26</f>
        <v>0</v>
      </c>
      <c r="E20" s="19">
        <f>[8]PRODNUM!$D26</f>
        <v>1.5</v>
      </c>
      <c r="F20" s="88">
        <f>[9]PRODNUM!$C26</f>
        <v>0</v>
      </c>
      <c r="G20" s="19">
        <f>[9]PRODNUM!$D26</f>
        <v>1.5</v>
      </c>
      <c r="H20" s="88">
        <f>[10]PRODNUM!$C26</f>
        <v>0</v>
      </c>
      <c r="I20" s="19">
        <f>[10]PRODNUM!$D26</f>
        <v>1.5</v>
      </c>
      <c r="J20" s="88">
        <f>[11]PRODNUM!$C26</f>
        <v>0</v>
      </c>
      <c r="K20" s="19">
        <f>[11]PRODNUM!$D26</f>
        <v>1.5</v>
      </c>
      <c r="L20" s="23">
        <f t="shared" si="0"/>
        <v>26</v>
      </c>
      <c r="M20" s="23">
        <f t="shared" si="1"/>
        <v>38</v>
      </c>
    </row>
    <row r="21" spans="1:13" x14ac:dyDescent="0.25">
      <c r="A21" s="37" t="s">
        <v>86</v>
      </c>
      <c r="B21" s="85">
        <f>[7]PRODNUM!$C27</f>
        <v>0</v>
      </c>
      <c r="C21" s="19">
        <f>[1]MODFIL!$D27</f>
        <v>16</v>
      </c>
      <c r="D21" s="88">
        <f>[8]PRODNUM!$C27</f>
        <v>0</v>
      </c>
      <c r="E21" s="19">
        <f>[8]PRODNUM!$D27</f>
        <v>1.5</v>
      </c>
      <c r="F21" s="88">
        <f>[9]PRODNUM!$C27</f>
        <v>0</v>
      </c>
      <c r="G21" s="19">
        <f>[9]PRODNUM!$D27</f>
        <v>1.5</v>
      </c>
      <c r="H21" s="88">
        <f>[10]PRODNUM!$C27</f>
        <v>0</v>
      </c>
      <c r="I21" s="19">
        <f>[10]PRODNUM!$D27</f>
        <v>1.5</v>
      </c>
      <c r="J21" s="88">
        <f>[11]PRODNUM!$C27</f>
        <v>0</v>
      </c>
      <c r="K21" s="19">
        <f>[11]PRODNUM!$D27</f>
        <v>1.5</v>
      </c>
      <c r="L21" s="23">
        <f t="shared" si="0"/>
        <v>22</v>
      </c>
      <c r="M21" s="23">
        <f t="shared" si="1"/>
        <v>19.5</v>
      </c>
    </row>
    <row r="22" spans="1:13" x14ac:dyDescent="0.25">
      <c r="A22" s="37" t="s">
        <v>87</v>
      </c>
      <c r="B22" s="85">
        <f>[7]PRODNUM!$C28</f>
        <v>0</v>
      </c>
      <c r="C22" s="19">
        <f>[1]MODFIL!$D28</f>
        <v>18</v>
      </c>
      <c r="D22" s="88">
        <f>[8]PRODNUM!$C28</f>
        <v>0</v>
      </c>
      <c r="E22" s="19">
        <f>[8]PRODNUM!$D28</f>
        <v>1.5</v>
      </c>
      <c r="F22" s="88">
        <f>[9]PRODNUM!$C28</f>
        <v>0</v>
      </c>
      <c r="G22" s="19">
        <f>[9]PRODNUM!$D28</f>
        <v>1.5</v>
      </c>
      <c r="H22" s="88">
        <f>[10]PRODNUM!$C28</f>
        <v>0</v>
      </c>
      <c r="I22" s="19">
        <f>[10]PRODNUM!$D28</f>
        <v>1.5</v>
      </c>
      <c r="J22" s="88">
        <f>[11]PRODNUM!$C28</f>
        <v>0</v>
      </c>
      <c r="K22" s="19">
        <f>[11]PRODNUM!$D28</f>
        <v>1.5</v>
      </c>
      <c r="L22" s="23">
        <f t="shared" si="0"/>
        <v>24</v>
      </c>
      <c r="M22" s="23">
        <f t="shared" si="1"/>
        <v>33</v>
      </c>
    </row>
    <row r="23" spans="1:13" x14ac:dyDescent="0.25">
      <c r="A23" s="37" t="s">
        <v>88</v>
      </c>
      <c r="B23" s="85">
        <f>[7]PRODNUM!$C29</f>
        <v>0</v>
      </c>
      <c r="C23" s="19">
        <f>[1]MODFIL!$D29</f>
        <v>15</v>
      </c>
      <c r="D23" s="88">
        <f>[8]PRODNUM!$C29</f>
        <v>0</v>
      </c>
      <c r="E23" s="19">
        <f>[8]PRODNUM!$D29</f>
        <v>1.5</v>
      </c>
      <c r="F23" s="88">
        <f>[9]PRODNUM!$C29</f>
        <v>0</v>
      </c>
      <c r="G23" s="19">
        <f>[9]PRODNUM!$D29</f>
        <v>1.5</v>
      </c>
      <c r="H23" s="88">
        <f>[10]PRODNUM!$C29</f>
        <v>0</v>
      </c>
      <c r="I23" s="19">
        <f>[10]PRODNUM!$D29</f>
        <v>1.5</v>
      </c>
      <c r="J23" s="88">
        <f>[11]PRODNUM!$C29</f>
        <v>0</v>
      </c>
      <c r="K23" s="19">
        <f>[11]PRODNUM!$D29</f>
        <v>1.5</v>
      </c>
      <c r="L23" s="23">
        <f t="shared" si="0"/>
        <v>21</v>
      </c>
      <c r="M23" s="23">
        <f t="shared" si="1"/>
        <v>12</v>
      </c>
    </row>
    <row r="24" spans="1:13" x14ac:dyDescent="0.25">
      <c r="A24" s="37" t="s">
        <v>89</v>
      </c>
      <c r="B24" s="85">
        <f>[7]PRODNUM!$C30</f>
        <v>0</v>
      </c>
      <c r="C24" s="19">
        <f>[1]MODFIL!$D30</f>
        <v>14</v>
      </c>
      <c r="D24" s="88">
        <f>[8]PRODNUM!$C30</f>
        <v>0</v>
      </c>
      <c r="E24" s="19">
        <f>[8]PRODNUM!$D30</f>
        <v>1.5</v>
      </c>
      <c r="F24" s="88">
        <f>[9]PRODNUM!$C30</f>
        <v>0</v>
      </c>
      <c r="G24" s="19">
        <f>[9]PRODNUM!$D30</f>
        <v>1.5</v>
      </c>
      <c r="H24" s="88">
        <f>[10]PRODNUM!$C30</f>
        <v>0</v>
      </c>
      <c r="I24" s="19">
        <f>[10]PRODNUM!$D30</f>
        <v>1.5</v>
      </c>
      <c r="J24" s="88">
        <f>[11]PRODNUM!$C30</f>
        <v>0</v>
      </c>
      <c r="K24" s="19">
        <f>[11]PRODNUM!$D30</f>
        <v>1.5</v>
      </c>
      <c r="L24" s="23">
        <f t="shared" si="0"/>
        <v>20</v>
      </c>
      <c r="M24" s="23">
        <f t="shared" si="1"/>
        <v>6.5</v>
      </c>
    </row>
    <row r="25" spans="1:13" x14ac:dyDescent="0.25">
      <c r="A25" s="37" t="s">
        <v>90</v>
      </c>
      <c r="B25" s="85">
        <f>[7]PRODNUM!$C31</f>
        <v>0</v>
      </c>
      <c r="C25" s="19">
        <f>[1]MODFIL!$D31</f>
        <v>16</v>
      </c>
      <c r="D25" s="88">
        <f>[8]PRODNUM!$C31</f>
        <v>0</v>
      </c>
      <c r="E25" s="19">
        <f>[8]PRODNUM!$D31</f>
        <v>1.5</v>
      </c>
      <c r="F25" s="88">
        <f>[9]PRODNUM!$C31</f>
        <v>0</v>
      </c>
      <c r="G25" s="19">
        <f>[9]PRODNUM!$D31</f>
        <v>1.5</v>
      </c>
      <c r="H25" s="88">
        <f>[10]PRODNUM!$C31</f>
        <v>0</v>
      </c>
      <c r="I25" s="19">
        <f>[10]PRODNUM!$D31</f>
        <v>1.5</v>
      </c>
      <c r="J25" s="88">
        <f>[11]PRODNUM!$C31</f>
        <v>0</v>
      </c>
      <c r="K25" s="19">
        <f>[11]PRODNUM!$D31</f>
        <v>1.5</v>
      </c>
      <c r="L25" s="23">
        <f t="shared" si="0"/>
        <v>22</v>
      </c>
      <c r="M25" s="23">
        <f t="shared" si="1"/>
        <v>19.5</v>
      </c>
    </row>
    <row r="26" spans="1:13" x14ac:dyDescent="0.25">
      <c r="A26" s="37" t="s">
        <v>91</v>
      </c>
      <c r="B26" s="85">
        <f>[7]PRODNUM!$C32</f>
        <v>0</v>
      </c>
      <c r="C26" s="19">
        <f>[1]MODFIL!$D32</f>
        <v>16</v>
      </c>
      <c r="D26" s="88">
        <f>[8]PRODNUM!$C32</f>
        <v>0</v>
      </c>
      <c r="E26" s="19">
        <f>[8]PRODNUM!$D32</f>
        <v>1.5</v>
      </c>
      <c r="F26" s="88">
        <f>[9]PRODNUM!$C32</f>
        <v>0</v>
      </c>
      <c r="G26" s="19">
        <f>[9]PRODNUM!$D32</f>
        <v>1.5</v>
      </c>
      <c r="H26" s="88">
        <f>[10]PRODNUM!$C32</f>
        <v>0</v>
      </c>
      <c r="I26" s="19">
        <f>[10]PRODNUM!$D32</f>
        <v>1.5</v>
      </c>
      <c r="J26" s="88">
        <f>[11]PRODNUM!$C32</f>
        <v>0</v>
      </c>
      <c r="K26" s="19">
        <f>[11]PRODNUM!$D32</f>
        <v>1.5</v>
      </c>
      <c r="L26" s="23">
        <f t="shared" si="0"/>
        <v>22</v>
      </c>
      <c r="M26" s="23">
        <f t="shared" si="1"/>
        <v>19.5</v>
      </c>
    </row>
    <row r="27" spans="1:13" x14ac:dyDescent="0.25">
      <c r="A27" s="37" t="s">
        <v>92</v>
      </c>
      <c r="B27" s="85">
        <f>[7]PRODNUM!$C33</f>
        <v>0</v>
      </c>
      <c r="C27" s="19">
        <f>[1]MODFIL!$D33</f>
        <v>16</v>
      </c>
      <c r="D27" s="88">
        <f>[8]PRODNUM!$C33</f>
        <v>0</v>
      </c>
      <c r="E27" s="19">
        <f>[8]PRODNUM!$D33</f>
        <v>1.5</v>
      </c>
      <c r="F27" s="88">
        <f>[9]PRODNUM!$C33</f>
        <v>0</v>
      </c>
      <c r="G27" s="19">
        <f>[9]PRODNUM!$D33</f>
        <v>1.5</v>
      </c>
      <c r="H27" s="88">
        <f>[10]PRODNUM!$C33</f>
        <v>0</v>
      </c>
      <c r="I27" s="19">
        <f>[10]PRODNUM!$D33</f>
        <v>1.5</v>
      </c>
      <c r="J27" s="88">
        <f>[11]PRODNUM!$C33</f>
        <v>0</v>
      </c>
      <c r="K27" s="19">
        <f>[11]PRODNUM!$D33</f>
        <v>1.5</v>
      </c>
      <c r="L27" s="23">
        <f t="shared" si="0"/>
        <v>22</v>
      </c>
      <c r="M27" s="23">
        <f t="shared" si="1"/>
        <v>19.5</v>
      </c>
    </row>
    <row r="28" spans="1:13" x14ac:dyDescent="0.25">
      <c r="A28" s="37" t="s">
        <v>93</v>
      </c>
      <c r="B28" s="85">
        <f>[7]PRODNUM!$C34</f>
        <v>0</v>
      </c>
      <c r="C28" s="19">
        <f>[1]MODFIL!$D34</f>
        <v>16</v>
      </c>
      <c r="D28" s="88">
        <f>[8]PRODNUM!$C34</f>
        <v>0</v>
      </c>
      <c r="E28" s="19">
        <f>[8]PRODNUM!$D34</f>
        <v>1.5</v>
      </c>
      <c r="F28" s="88">
        <f>[9]PRODNUM!$C34</f>
        <v>0</v>
      </c>
      <c r="G28" s="19">
        <f>[9]PRODNUM!$D34</f>
        <v>1.5</v>
      </c>
      <c r="H28" s="88">
        <f>[10]PRODNUM!$C34</f>
        <v>0</v>
      </c>
      <c r="I28" s="19">
        <f>[10]PRODNUM!$D34</f>
        <v>1.5</v>
      </c>
      <c r="J28" s="88">
        <f>[11]PRODNUM!$C34</f>
        <v>0</v>
      </c>
      <c r="K28" s="19">
        <f>[11]PRODNUM!$D34</f>
        <v>1.5</v>
      </c>
      <c r="L28" s="23">
        <f t="shared" si="0"/>
        <v>22</v>
      </c>
      <c r="M28" s="23">
        <f t="shared" si="1"/>
        <v>19.5</v>
      </c>
    </row>
    <row r="29" spans="1:13" hidden="1" x14ac:dyDescent="0.25">
      <c r="A29" s="115" t="s">
        <v>108</v>
      </c>
      <c r="B29" s="98">
        <f>[7]PRODNUM!$C35</f>
        <v>0</v>
      </c>
      <c r="C29" s="99">
        <f>[1]MODFIL!$D35</f>
        <v>15</v>
      </c>
      <c r="D29" s="74">
        <f>[8]PRODNUM!$C35</f>
        <v>0</v>
      </c>
      <c r="E29" s="99">
        <f>[8]PRODNUM!$D35</f>
        <v>1.5</v>
      </c>
      <c r="F29" s="74">
        <f>[9]PRODNUM!$C35</f>
        <v>0</v>
      </c>
      <c r="G29" s="99">
        <f>[9]PRODNUM!$D35</f>
        <v>1.5</v>
      </c>
      <c r="H29" s="74">
        <f>[10]PRODNUM!$C35</f>
        <v>0</v>
      </c>
      <c r="I29" s="99">
        <f>[10]PRODNUM!$D35</f>
        <v>1.5</v>
      </c>
      <c r="J29" s="74">
        <f>[11]PRODNUM!$C35</f>
        <v>0</v>
      </c>
      <c r="K29" s="99">
        <f>[11]PRODNUM!$D35</f>
        <v>1.5</v>
      </c>
      <c r="L29" s="77">
        <f t="shared" si="0"/>
        <v>21</v>
      </c>
      <c r="M29" s="77">
        <f t="shared" si="1"/>
        <v>12</v>
      </c>
    </row>
    <row r="30" spans="1:13" x14ac:dyDescent="0.25">
      <c r="A30" s="37" t="s">
        <v>94</v>
      </c>
      <c r="B30" s="85">
        <f>[7]PRODNUM!$C36</f>
        <v>0</v>
      </c>
      <c r="C30" s="19">
        <f>[1]MODFIL!$D36</f>
        <v>0</v>
      </c>
      <c r="D30" s="88">
        <f>[8]PRODNUM!$C36</f>
        <v>0</v>
      </c>
      <c r="E30" s="19">
        <f>[8]PRODNUM!$D36</f>
        <v>1.5</v>
      </c>
      <c r="F30" s="88">
        <f>[9]PRODNUM!$C36</f>
        <v>0</v>
      </c>
      <c r="G30" s="19">
        <f>[9]PRODNUM!$D36</f>
        <v>1.5</v>
      </c>
      <c r="H30" s="88">
        <f>[10]PRODNUM!$C36</f>
        <v>0</v>
      </c>
      <c r="I30" s="19">
        <f>[10]PRODNUM!$D36</f>
        <v>1.5</v>
      </c>
      <c r="J30" s="88">
        <f>[11]PRODNUM!$C36</f>
        <v>0</v>
      </c>
      <c r="K30" s="19">
        <f>[11]PRODNUM!$D36</f>
        <v>1.5</v>
      </c>
      <c r="L30" s="23">
        <f t="shared" si="0"/>
        <v>6</v>
      </c>
      <c r="M30" s="23">
        <f t="shared" si="1"/>
        <v>1.5</v>
      </c>
    </row>
    <row r="31" spans="1:13" x14ac:dyDescent="0.25">
      <c r="A31" s="37" t="s">
        <v>95</v>
      </c>
      <c r="B31" s="85">
        <f>[7]PRODNUM!$C37</f>
        <v>0</v>
      </c>
      <c r="C31" s="19">
        <f>[1]MODFIL!$D37</f>
        <v>17</v>
      </c>
      <c r="D31" s="88">
        <f>[8]PRODNUM!$C37</f>
        <v>0</v>
      </c>
      <c r="E31" s="19">
        <f>[8]PRODNUM!$D37</f>
        <v>1.5</v>
      </c>
      <c r="F31" s="88">
        <f>[9]PRODNUM!$C37</f>
        <v>0</v>
      </c>
      <c r="G31" s="19">
        <f>[9]PRODNUM!$D37</f>
        <v>1.5</v>
      </c>
      <c r="H31" s="88">
        <f>[10]PRODNUM!$C37</f>
        <v>0</v>
      </c>
      <c r="I31" s="19">
        <f>[10]PRODNUM!$D37</f>
        <v>1.5</v>
      </c>
      <c r="J31" s="88">
        <f>[11]PRODNUM!$C37</f>
        <v>0</v>
      </c>
      <c r="K31" s="19">
        <f>[11]PRODNUM!$D37</f>
        <v>1.5</v>
      </c>
      <c r="L31" s="23">
        <f t="shared" si="0"/>
        <v>23</v>
      </c>
      <c r="M31" s="23">
        <f t="shared" si="1"/>
        <v>27.5</v>
      </c>
    </row>
    <row r="32" spans="1:13" x14ac:dyDescent="0.25">
      <c r="A32" s="37" t="s">
        <v>96</v>
      </c>
      <c r="B32" s="85">
        <f>[7]PRODNUM!$C38</f>
        <v>0</v>
      </c>
      <c r="C32" s="19">
        <f>[1]MODFIL!$D38</f>
        <v>17</v>
      </c>
      <c r="D32" s="88">
        <f>[8]PRODNUM!$C38</f>
        <v>0</v>
      </c>
      <c r="E32" s="19">
        <f>[8]PRODNUM!$D38</f>
        <v>1.5</v>
      </c>
      <c r="F32" s="88">
        <f>[9]PRODNUM!$C38</f>
        <v>0</v>
      </c>
      <c r="G32" s="19">
        <f>[9]PRODNUM!$D38</f>
        <v>1.5</v>
      </c>
      <c r="H32" s="88">
        <f>[10]PRODNUM!$C38</f>
        <v>0</v>
      </c>
      <c r="I32" s="19">
        <f>[10]PRODNUM!$D38</f>
        <v>1.5</v>
      </c>
      <c r="J32" s="88">
        <f>[11]PRODNUM!$C38</f>
        <v>0</v>
      </c>
      <c r="K32" s="19">
        <f>[11]PRODNUM!$D38</f>
        <v>1.5</v>
      </c>
      <c r="L32" s="23">
        <f t="shared" si="0"/>
        <v>23</v>
      </c>
      <c r="M32" s="23">
        <f t="shared" si="1"/>
        <v>27.5</v>
      </c>
    </row>
    <row r="33" spans="1:13" x14ac:dyDescent="0.25">
      <c r="A33" s="37" t="s">
        <v>97</v>
      </c>
      <c r="B33" s="85">
        <f>[7]PRODNUM!$C39</f>
        <v>0</v>
      </c>
      <c r="C33" s="19">
        <f>[1]MODFIL!$D39</f>
        <v>15</v>
      </c>
      <c r="D33" s="88">
        <f>[8]PRODNUM!$C39</f>
        <v>0</v>
      </c>
      <c r="E33" s="19">
        <f>[8]PRODNUM!$D39</f>
        <v>1.5</v>
      </c>
      <c r="F33" s="88">
        <f>[9]PRODNUM!$C39</f>
        <v>0</v>
      </c>
      <c r="G33" s="19">
        <f>[9]PRODNUM!$D39</f>
        <v>1.5</v>
      </c>
      <c r="H33" s="88">
        <f>[10]PRODNUM!$C39</f>
        <v>0</v>
      </c>
      <c r="I33" s="19">
        <f>[10]PRODNUM!$D39</f>
        <v>1.5</v>
      </c>
      <c r="J33" s="88">
        <f>[11]PRODNUM!$C39</f>
        <v>0</v>
      </c>
      <c r="K33" s="19">
        <f>[11]PRODNUM!$D39</f>
        <v>1.5</v>
      </c>
      <c r="L33" s="23">
        <f t="shared" si="0"/>
        <v>21</v>
      </c>
      <c r="M33" s="23">
        <f t="shared" si="1"/>
        <v>12</v>
      </c>
    </row>
    <row r="34" spans="1:13" x14ac:dyDescent="0.25">
      <c r="A34" s="37" t="s">
        <v>98</v>
      </c>
      <c r="B34" s="85">
        <f>[7]PRODNUM!$C40</f>
        <v>0</v>
      </c>
      <c r="C34" s="19">
        <f>[1]MODFIL!$D40</f>
        <v>15</v>
      </c>
      <c r="D34" s="88">
        <f>[8]PRODNUM!$C40</f>
        <v>0</v>
      </c>
      <c r="E34" s="19">
        <f>[8]PRODNUM!$D40</f>
        <v>1.5</v>
      </c>
      <c r="F34" s="88">
        <f>[9]PRODNUM!$C40</f>
        <v>0</v>
      </c>
      <c r="G34" s="19">
        <f>[9]PRODNUM!$D40</f>
        <v>1.5</v>
      </c>
      <c r="H34" s="88">
        <f>[10]PRODNUM!$C40</f>
        <v>0</v>
      </c>
      <c r="I34" s="19">
        <f>[10]PRODNUM!$D40</f>
        <v>1.5</v>
      </c>
      <c r="J34" s="88">
        <f>[11]PRODNUM!$C40</f>
        <v>0</v>
      </c>
      <c r="K34" s="19">
        <f>[11]PRODNUM!$D40</f>
        <v>1.5</v>
      </c>
      <c r="L34" s="23">
        <f t="shared" si="0"/>
        <v>21</v>
      </c>
      <c r="M34" s="23">
        <f t="shared" si="1"/>
        <v>12</v>
      </c>
    </row>
    <row r="35" spans="1:13" x14ac:dyDescent="0.25">
      <c r="A35" s="37" t="s">
        <v>99</v>
      </c>
      <c r="B35" s="85">
        <f>[7]PRODNUM!$C41</f>
        <v>0</v>
      </c>
      <c r="C35" s="19">
        <f>[1]MODFIL!$D41</f>
        <v>17</v>
      </c>
      <c r="D35" s="88">
        <f>[8]PRODNUM!$C41</f>
        <v>0</v>
      </c>
      <c r="E35" s="19">
        <f>[8]PRODNUM!$D41</f>
        <v>1.5</v>
      </c>
      <c r="F35" s="88">
        <f>[9]PRODNUM!$C41</f>
        <v>0</v>
      </c>
      <c r="G35" s="19">
        <f>[9]PRODNUM!$D41</f>
        <v>1.5</v>
      </c>
      <c r="H35" s="88">
        <f>[10]PRODNUM!$C41</f>
        <v>0</v>
      </c>
      <c r="I35" s="19">
        <f>[10]PRODNUM!$D41</f>
        <v>1.5</v>
      </c>
      <c r="J35" s="88">
        <f>[11]PRODNUM!$C41</f>
        <v>0</v>
      </c>
      <c r="K35" s="19">
        <f>[11]PRODNUM!$D41</f>
        <v>1.5</v>
      </c>
      <c r="L35" s="23">
        <f t="shared" si="0"/>
        <v>23</v>
      </c>
      <c r="M35" s="23">
        <f t="shared" si="1"/>
        <v>27.5</v>
      </c>
    </row>
    <row r="36" spans="1:13" x14ac:dyDescent="0.25">
      <c r="A36" s="37" t="s">
        <v>100</v>
      </c>
      <c r="B36" s="85">
        <f>[7]PRODNUM!$C42</f>
        <v>0</v>
      </c>
      <c r="C36" s="19">
        <f>[1]MODFIL!$D42</f>
        <v>17</v>
      </c>
      <c r="D36" s="88">
        <f>[8]PRODNUM!$C42</f>
        <v>0</v>
      </c>
      <c r="E36" s="19">
        <f>[8]PRODNUM!$D42</f>
        <v>1.5</v>
      </c>
      <c r="F36" s="88">
        <f>[9]PRODNUM!$C42</f>
        <v>0</v>
      </c>
      <c r="G36" s="19">
        <f>[9]PRODNUM!$D42</f>
        <v>1.5</v>
      </c>
      <c r="H36" s="88">
        <f>[10]PRODNUM!$C42</f>
        <v>0</v>
      </c>
      <c r="I36" s="19">
        <f>[10]PRODNUM!$D42</f>
        <v>1.5</v>
      </c>
      <c r="J36" s="88">
        <f>[11]PRODNUM!$C42</f>
        <v>0</v>
      </c>
      <c r="K36" s="19">
        <f>[11]PRODNUM!$D42</f>
        <v>1.5</v>
      </c>
      <c r="L36" s="23">
        <f t="shared" si="0"/>
        <v>23</v>
      </c>
      <c r="M36" s="23">
        <f t="shared" si="1"/>
        <v>27.5</v>
      </c>
    </row>
    <row r="37" spans="1:13" x14ac:dyDescent="0.25">
      <c r="A37" s="37" t="s">
        <v>101</v>
      </c>
      <c r="B37" s="85">
        <f>[7]PRODNUM!$C43</f>
        <v>0</v>
      </c>
      <c r="C37" s="19">
        <f>[1]MODFIL!$D43</f>
        <v>18</v>
      </c>
      <c r="D37" s="88">
        <f>[8]PRODNUM!$C43</f>
        <v>0</v>
      </c>
      <c r="E37" s="19">
        <f>[8]PRODNUM!$D43</f>
        <v>1.5</v>
      </c>
      <c r="F37" s="88">
        <f>[9]PRODNUM!$C43</f>
        <v>0</v>
      </c>
      <c r="G37" s="19">
        <f>[9]PRODNUM!$D43</f>
        <v>1.5</v>
      </c>
      <c r="H37" s="88">
        <f>[10]PRODNUM!$C43</f>
        <v>0</v>
      </c>
      <c r="I37" s="19">
        <f>[10]PRODNUM!$D43</f>
        <v>1.5</v>
      </c>
      <c r="J37" s="88">
        <f>[11]PRODNUM!$C43</f>
        <v>0</v>
      </c>
      <c r="K37" s="19">
        <f>[11]PRODNUM!$D43</f>
        <v>1.5</v>
      </c>
      <c r="L37" s="23">
        <f t="shared" si="0"/>
        <v>24</v>
      </c>
      <c r="M37" s="23">
        <f t="shared" si="1"/>
        <v>33</v>
      </c>
    </row>
    <row r="38" spans="1:13" x14ac:dyDescent="0.25">
      <c r="A38" s="37" t="s">
        <v>102</v>
      </c>
      <c r="B38" s="85">
        <f>[7]PRODNUM!$C44</f>
        <v>0</v>
      </c>
      <c r="C38" s="19">
        <f>[1]MODFIL!$D44</f>
        <v>18</v>
      </c>
      <c r="D38" s="88">
        <f>[8]PRODNUM!$C44</f>
        <v>0</v>
      </c>
      <c r="E38" s="19">
        <f>[8]PRODNUM!$D44</f>
        <v>1.5</v>
      </c>
      <c r="F38" s="88">
        <f>[9]PRODNUM!$C44</f>
        <v>0</v>
      </c>
      <c r="G38" s="19">
        <f>[9]PRODNUM!$D44</f>
        <v>1.5</v>
      </c>
      <c r="H38" s="88">
        <f>[10]PRODNUM!$C44</f>
        <v>0</v>
      </c>
      <c r="I38" s="19">
        <f>[10]PRODNUM!$D44</f>
        <v>1.5</v>
      </c>
      <c r="J38" s="88">
        <f>[11]PRODNUM!$C44</f>
        <v>0</v>
      </c>
      <c r="K38" s="19">
        <f>[11]PRODNUM!$D44</f>
        <v>1.5</v>
      </c>
      <c r="L38" s="23">
        <f t="shared" si="0"/>
        <v>24</v>
      </c>
      <c r="M38" s="23">
        <f t="shared" si="1"/>
        <v>33</v>
      </c>
    </row>
    <row r="39" spans="1:13" x14ac:dyDescent="0.25">
      <c r="A39" s="37" t="s">
        <v>103</v>
      </c>
      <c r="B39" s="85">
        <f>[7]PRODNUM!$C45</f>
        <v>0</v>
      </c>
      <c r="C39" s="19">
        <f>[1]MODFIL!$D45</f>
        <v>17</v>
      </c>
      <c r="D39" s="88">
        <f>[8]PRODNUM!$C45</f>
        <v>0</v>
      </c>
      <c r="E39" s="19">
        <f>[8]PRODNUM!$D45</f>
        <v>1.5</v>
      </c>
      <c r="F39" s="88">
        <f>[9]PRODNUM!$C45</f>
        <v>0</v>
      </c>
      <c r="G39" s="19">
        <f>[9]PRODNUM!$D45</f>
        <v>1.5</v>
      </c>
      <c r="H39" s="88">
        <f>[10]PRODNUM!$C45</f>
        <v>0</v>
      </c>
      <c r="I39" s="19">
        <f>[10]PRODNUM!$D45</f>
        <v>1.5</v>
      </c>
      <c r="J39" s="88">
        <f>[11]PRODNUM!$C45</f>
        <v>0</v>
      </c>
      <c r="K39" s="19">
        <f>[11]PRODNUM!$D45</f>
        <v>1.5</v>
      </c>
      <c r="L39" s="23">
        <f t="shared" si="0"/>
        <v>23</v>
      </c>
      <c r="M39" s="23">
        <f t="shared" si="1"/>
        <v>27.5</v>
      </c>
    </row>
    <row r="40" spans="1:13" x14ac:dyDescent="0.25">
      <c r="A40" s="37" t="s">
        <v>104</v>
      </c>
      <c r="B40" s="85">
        <f>[7]PRODNUM!$C46</f>
        <v>0</v>
      </c>
      <c r="C40" s="19">
        <f>[1]MODFIL!$D46</f>
        <v>17</v>
      </c>
      <c r="D40" s="88">
        <f>[8]PRODNUM!$C46</f>
        <v>0</v>
      </c>
      <c r="E40" s="19">
        <f>[8]PRODNUM!$D46</f>
        <v>1.5</v>
      </c>
      <c r="F40" s="88">
        <f>[9]PRODNUM!$C46</f>
        <v>0</v>
      </c>
      <c r="G40" s="19">
        <f>[9]PRODNUM!$D46</f>
        <v>1.5</v>
      </c>
      <c r="H40" s="88">
        <f>[10]PRODNUM!$C46</f>
        <v>0</v>
      </c>
      <c r="I40" s="19">
        <f>[10]PRODNUM!$D46</f>
        <v>1.5</v>
      </c>
      <c r="J40" s="88">
        <f>[11]PRODNUM!$C46</f>
        <v>0</v>
      </c>
      <c r="K40" s="19">
        <f>[11]PRODNUM!$D46</f>
        <v>1.5</v>
      </c>
      <c r="L40" s="23">
        <f t="shared" si="0"/>
        <v>23</v>
      </c>
      <c r="M40" s="23">
        <f t="shared" si="1"/>
        <v>27.5</v>
      </c>
    </row>
    <row r="41" spans="1:13" x14ac:dyDescent="0.25">
      <c r="A41" s="37" t="s">
        <v>105</v>
      </c>
      <c r="B41" s="85">
        <f>[7]PRODNUM!$C47</f>
        <v>0</v>
      </c>
      <c r="C41" s="19">
        <f>[1]MODFIL!$D47</f>
        <v>19</v>
      </c>
      <c r="D41" s="88">
        <f>[8]PRODNUM!$C47</f>
        <v>0</v>
      </c>
      <c r="E41" s="19">
        <f>[8]PRODNUM!$D47</f>
        <v>1.5</v>
      </c>
      <c r="F41" s="88">
        <f>[9]PRODNUM!$C47</f>
        <v>0</v>
      </c>
      <c r="G41" s="19">
        <f>[9]PRODNUM!$D47</f>
        <v>1.5</v>
      </c>
      <c r="H41" s="88">
        <f>[10]PRODNUM!$C47</f>
        <v>0</v>
      </c>
      <c r="I41" s="19">
        <f>[10]PRODNUM!$D47</f>
        <v>1.5</v>
      </c>
      <c r="J41" s="88">
        <f>[11]PRODNUM!$C47</f>
        <v>0</v>
      </c>
      <c r="K41" s="19">
        <f>[11]PRODNUM!$D47</f>
        <v>1.5</v>
      </c>
      <c r="L41" s="23">
        <f t="shared" si="0"/>
        <v>25</v>
      </c>
      <c r="M41" s="23">
        <f t="shared" si="1"/>
        <v>35</v>
      </c>
    </row>
    <row r="42" spans="1:13" x14ac:dyDescent="0.25">
      <c r="A42" s="37" t="s">
        <v>106</v>
      </c>
      <c r="B42" s="85">
        <f>[7]PRODNUM!$C48</f>
        <v>0</v>
      </c>
      <c r="C42" s="19">
        <f>[1]MODFIL!$D48</f>
        <v>15</v>
      </c>
      <c r="D42" s="88">
        <f>[8]PRODNUM!$C48</f>
        <v>0</v>
      </c>
      <c r="E42" s="19">
        <f>[8]PRODNUM!$D48</f>
        <v>1.5</v>
      </c>
      <c r="F42" s="88">
        <f>[9]PRODNUM!$C48</f>
        <v>0</v>
      </c>
      <c r="G42" s="19">
        <f>[9]PRODNUM!$D48</f>
        <v>1.5</v>
      </c>
      <c r="H42" s="88">
        <f>[10]PRODNUM!$C48</f>
        <v>0</v>
      </c>
      <c r="I42" s="19">
        <f>[10]PRODNUM!$D48</f>
        <v>1.5</v>
      </c>
      <c r="J42" s="88">
        <f>[11]PRODNUM!$C48</f>
        <v>0</v>
      </c>
      <c r="K42" s="19">
        <f>[11]PRODNUM!$D48</f>
        <v>1.5</v>
      </c>
      <c r="L42" s="23">
        <f t="shared" si="0"/>
        <v>21</v>
      </c>
      <c r="M42" s="23">
        <f t="shared" si="1"/>
        <v>12</v>
      </c>
    </row>
    <row r="43" spans="1:13" ht="15.75" thickBot="1" x14ac:dyDescent="0.3">
      <c r="A43" s="39" t="s">
        <v>107</v>
      </c>
      <c r="B43" s="86">
        <f>[7]PRODNUM!$C49</f>
        <v>0</v>
      </c>
      <c r="C43" s="55">
        <f>[1]MODFIL!$D49</f>
        <v>16</v>
      </c>
      <c r="D43" s="89">
        <f>[8]PRODNUM!$C49</f>
        <v>0</v>
      </c>
      <c r="E43" s="55">
        <f>[8]PRODNUM!$D49</f>
        <v>1.5</v>
      </c>
      <c r="F43" s="89">
        <f>[9]PRODNUM!$C49</f>
        <v>0</v>
      </c>
      <c r="G43" s="55">
        <f>[9]PRODNUM!$D49</f>
        <v>1.5</v>
      </c>
      <c r="H43" s="89">
        <f>[10]PRODNUM!$C49</f>
        <v>0</v>
      </c>
      <c r="I43" s="55">
        <f>[10]PRODNUM!$D49</f>
        <v>1.5</v>
      </c>
      <c r="J43" s="89">
        <f>[11]PRODNUM!$C49</f>
        <v>0</v>
      </c>
      <c r="K43" s="55">
        <f>[11]PRODNUM!$D49</f>
        <v>1.5</v>
      </c>
      <c r="L43" s="25">
        <f t="shared" si="0"/>
        <v>22</v>
      </c>
      <c r="M43" s="25">
        <f t="shared" si="1"/>
        <v>19.5</v>
      </c>
    </row>
  </sheetData>
  <mergeCells count="13">
    <mergeCell ref="A1:A3"/>
    <mergeCell ref="B1:C1"/>
    <mergeCell ref="D1:E1"/>
    <mergeCell ref="E2:E3"/>
    <mergeCell ref="F1:G1"/>
    <mergeCell ref="G2:G3"/>
    <mergeCell ref="M1:M3"/>
    <mergeCell ref="C2:C3"/>
    <mergeCell ref="H1:I1"/>
    <mergeCell ref="I2:I3"/>
    <mergeCell ref="J1:K1"/>
    <mergeCell ref="K2:K3"/>
    <mergeCell ref="L1:L3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43"/>
  <sheetViews>
    <sheetView zoomScaleNormal="100" workbookViewId="0">
      <selection activeCell="A4" sqref="A4:A43"/>
    </sheetView>
  </sheetViews>
  <sheetFormatPr defaultRowHeight="15" outlineLevelCol="1" x14ac:dyDescent="0.25"/>
  <cols>
    <col min="1" max="1" width="30.140625" bestFit="1" customWidth="1"/>
    <col min="2" max="2" width="18.7109375" hidden="1" customWidth="1" outlineLevel="1"/>
    <col min="3" max="3" width="14.5703125" hidden="1" customWidth="1" outlineLevel="1"/>
    <col min="4" max="4" width="15" hidden="1" customWidth="1" outlineLevel="1"/>
    <col min="5" max="5" width="6.5703125" customWidth="1" collapsed="1"/>
    <col min="6" max="6" width="10.28515625" bestFit="1" customWidth="1"/>
    <col min="7" max="7" width="6" bestFit="1" customWidth="1"/>
    <col min="8" max="8" width="18.7109375" hidden="1" customWidth="1" outlineLevel="1"/>
    <col min="9" max="9" width="14.5703125" hidden="1" customWidth="1" outlineLevel="1"/>
    <col min="10" max="10" width="15" hidden="1" customWidth="1" outlineLevel="1"/>
    <col min="11" max="11" width="6.5703125" customWidth="1" collapsed="1"/>
    <col min="12" max="12" width="10.28515625" bestFit="1" customWidth="1"/>
    <col min="13" max="13" width="6" bestFit="1" customWidth="1"/>
    <col min="14" max="14" width="18.7109375" hidden="1" customWidth="1" outlineLevel="1"/>
    <col min="15" max="15" width="14.5703125" hidden="1" customWidth="1" outlineLevel="1"/>
    <col min="16" max="16" width="15" hidden="1" customWidth="1" outlineLevel="1"/>
    <col min="17" max="17" width="6.5703125" customWidth="1" collapsed="1"/>
    <col min="18" max="18" width="10.28515625" bestFit="1" customWidth="1"/>
    <col min="19" max="19" width="6" bestFit="1" customWidth="1"/>
    <col min="20" max="20" width="18.7109375" hidden="1" customWidth="1" outlineLevel="1"/>
    <col min="21" max="21" width="14.5703125" hidden="1" customWidth="1" outlineLevel="1"/>
    <col min="22" max="22" width="15" hidden="1" customWidth="1" outlineLevel="1"/>
    <col min="23" max="23" width="6.5703125" customWidth="1" collapsed="1"/>
    <col min="24" max="24" width="10.28515625" bestFit="1" customWidth="1"/>
    <col min="25" max="25" width="6" bestFit="1" customWidth="1"/>
    <col min="26" max="26" width="18.7109375" hidden="1" customWidth="1" outlineLevel="1"/>
    <col min="27" max="27" width="14.5703125" hidden="1" customWidth="1" outlineLevel="1"/>
    <col min="28" max="28" width="15" hidden="1" customWidth="1" outlineLevel="1"/>
    <col min="29" max="29" width="6.5703125" customWidth="1" collapsed="1"/>
    <col min="30" max="30" width="10.28515625" bestFit="1" customWidth="1"/>
    <col min="31" max="31" width="6" bestFit="1" customWidth="1"/>
    <col min="32" max="32" width="12" bestFit="1" customWidth="1"/>
    <col min="33" max="33" width="15" bestFit="1" customWidth="1"/>
    <col min="35" max="35" width="28.7109375" bestFit="1" customWidth="1"/>
  </cols>
  <sheetData>
    <row r="1" spans="1:35" x14ac:dyDescent="0.25">
      <c r="A1" s="164" t="s">
        <v>58</v>
      </c>
      <c r="B1" s="167" t="s">
        <v>4</v>
      </c>
      <c r="C1" s="168"/>
      <c r="D1" s="168"/>
      <c r="E1" s="168"/>
      <c r="F1" s="168"/>
      <c r="G1" s="169"/>
      <c r="H1" s="167" t="s">
        <v>5</v>
      </c>
      <c r="I1" s="168"/>
      <c r="J1" s="168"/>
      <c r="K1" s="168"/>
      <c r="L1" s="168"/>
      <c r="M1" s="169"/>
      <c r="N1" s="167" t="s">
        <v>6</v>
      </c>
      <c r="O1" s="168"/>
      <c r="P1" s="168"/>
      <c r="Q1" s="168"/>
      <c r="R1" s="168"/>
      <c r="S1" s="169"/>
      <c r="T1" s="167" t="s">
        <v>53</v>
      </c>
      <c r="U1" s="168"/>
      <c r="V1" s="168"/>
      <c r="W1" s="168"/>
      <c r="X1" s="168"/>
      <c r="Y1" s="169"/>
      <c r="Z1" s="167" t="s">
        <v>54</v>
      </c>
      <c r="AA1" s="168"/>
      <c r="AB1" s="168"/>
      <c r="AC1" s="168"/>
      <c r="AD1" s="168"/>
      <c r="AE1" s="169"/>
      <c r="AF1" s="170" t="s">
        <v>56</v>
      </c>
      <c r="AG1" s="164" t="s">
        <v>57</v>
      </c>
    </row>
    <row r="2" spans="1:35" x14ac:dyDescent="0.25">
      <c r="A2" s="165"/>
      <c r="B2" s="5" t="s">
        <v>65</v>
      </c>
      <c r="C2" s="31" t="s">
        <v>63</v>
      </c>
      <c r="D2" s="31" t="s">
        <v>69</v>
      </c>
      <c r="E2" s="31" t="s">
        <v>60</v>
      </c>
      <c r="F2" s="31" t="s">
        <v>175</v>
      </c>
      <c r="G2" s="173" t="s">
        <v>55</v>
      </c>
      <c r="H2" s="5" t="s">
        <v>65</v>
      </c>
      <c r="I2" s="31" t="s">
        <v>63</v>
      </c>
      <c r="J2" s="31" t="s">
        <v>69</v>
      </c>
      <c r="K2" s="31" t="s">
        <v>60</v>
      </c>
      <c r="L2" s="31" t="s">
        <v>175</v>
      </c>
      <c r="M2" s="173" t="s">
        <v>55</v>
      </c>
      <c r="N2" s="5" t="s">
        <v>65</v>
      </c>
      <c r="O2" s="31" t="s">
        <v>63</v>
      </c>
      <c r="P2" s="31" t="s">
        <v>69</v>
      </c>
      <c r="Q2" s="31" t="s">
        <v>60</v>
      </c>
      <c r="R2" s="31" t="s">
        <v>175</v>
      </c>
      <c r="S2" s="173" t="s">
        <v>55</v>
      </c>
      <c r="T2" s="5" t="s">
        <v>65</v>
      </c>
      <c r="U2" s="31" t="s">
        <v>63</v>
      </c>
      <c r="V2" s="31" t="s">
        <v>69</v>
      </c>
      <c r="W2" s="31" t="s">
        <v>60</v>
      </c>
      <c r="X2" s="31" t="s">
        <v>175</v>
      </c>
      <c r="Y2" s="173" t="s">
        <v>55</v>
      </c>
      <c r="Z2" s="5" t="s">
        <v>65</v>
      </c>
      <c r="AA2" s="31" t="s">
        <v>63</v>
      </c>
      <c r="AB2" s="31" t="s">
        <v>69</v>
      </c>
      <c r="AC2" s="31" t="s">
        <v>60</v>
      </c>
      <c r="AD2" s="31" t="s">
        <v>175</v>
      </c>
      <c r="AE2" s="173" t="s">
        <v>55</v>
      </c>
      <c r="AF2" s="171"/>
      <c r="AG2" s="165"/>
      <c r="AI2" s="90" t="s">
        <v>159</v>
      </c>
    </row>
    <row r="3" spans="1:35" ht="15.75" thickBot="1" x14ac:dyDescent="0.3">
      <c r="A3" s="166"/>
      <c r="B3" s="6">
        <v>40</v>
      </c>
      <c r="C3" s="32">
        <v>40</v>
      </c>
      <c r="D3" s="32">
        <v>20</v>
      </c>
      <c r="E3" s="32">
        <f>SUM(B3:D3)</f>
        <v>100</v>
      </c>
      <c r="F3" s="32">
        <v>10</v>
      </c>
      <c r="G3" s="174"/>
      <c r="H3" s="6">
        <v>40</v>
      </c>
      <c r="I3" s="32">
        <v>40</v>
      </c>
      <c r="J3" s="32">
        <v>20</v>
      </c>
      <c r="K3" s="32">
        <f>SUM(H3:J3)</f>
        <v>100</v>
      </c>
      <c r="L3" s="32">
        <v>10</v>
      </c>
      <c r="M3" s="174"/>
      <c r="N3" s="6">
        <v>40</v>
      </c>
      <c r="O3" s="32">
        <v>40</v>
      </c>
      <c r="P3" s="32">
        <v>20</v>
      </c>
      <c r="Q3" s="32">
        <f>SUM(N3:P3)</f>
        <v>100</v>
      </c>
      <c r="R3" s="32">
        <v>10</v>
      </c>
      <c r="S3" s="174"/>
      <c r="T3" s="6">
        <v>40</v>
      </c>
      <c r="U3" s="32">
        <v>40</v>
      </c>
      <c r="V3" s="32">
        <v>20</v>
      </c>
      <c r="W3" s="32">
        <f>SUM(T3:V3)</f>
        <v>100</v>
      </c>
      <c r="X3" s="32">
        <v>10</v>
      </c>
      <c r="Y3" s="174"/>
      <c r="Z3" s="6">
        <v>40</v>
      </c>
      <c r="AA3" s="32">
        <v>40</v>
      </c>
      <c r="AB3" s="32">
        <v>20</v>
      </c>
      <c r="AC3" s="32">
        <f>SUM(Z3:AB3)</f>
        <v>100</v>
      </c>
      <c r="AD3" s="32">
        <v>10</v>
      </c>
      <c r="AE3" s="174"/>
      <c r="AF3" s="172"/>
      <c r="AG3" s="166"/>
    </row>
    <row r="4" spans="1:35" x14ac:dyDescent="0.25">
      <c r="A4" s="36" t="s">
        <v>70</v>
      </c>
      <c r="B4" s="119">
        <f>[12]FORMALWEAR!$C10</f>
        <v>0</v>
      </c>
      <c r="C4" s="143">
        <f>[12]FORMALWEAR!$D10</f>
        <v>0</v>
      </c>
      <c r="D4" s="143">
        <f>[12]FORMALWEAR!$E10</f>
        <v>0</v>
      </c>
      <c r="E4" s="143">
        <f>[12]FORMALWEAR!$F10</f>
        <v>0</v>
      </c>
      <c r="F4" s="112">
        <f>E4/(E$3/F$3)</f>
        <v>0</v>
      </c>
      <c r="G4" s="19">
        <f>[12]FORMALWEAR!$G10</f>
        <v>20.5</v>
      </c>
      <c r="H4" s="119">
        <f>[13]FORMALWEAR!$C10</f>
        <v>0</v>
      </c>
      <c r="I4" s="143">
        <f>[13]FORMALWEAR!$D10</f>
        <v>0</v>
      </c>
      <c r="J4" s="143">
        <f>[13]FORMALWEAR!$E10</f>
        <v>0</v>
      </c>
      <c r="K4" s="143">
        <f>[13]FORMALWEAR!$F10</f>
        <v>0</v>
      </c>
      <c r="L4" s="112">
        <f>K4/(K$3/L$3)</f>
        <v>0</v>
      </c>
      <c r="M4" s="19">
        <f>[13]FORMALWEAR!$G10</f>
        <v>20.5</v>
      </c>
      <c r="N4" s="119">
        <f>[14]FORMALWEAR!$C10</f>
        <v>0</v>
      </c>
      <c r="O4" s="143">
        <f>[14]FORMALWEAR!$D10</f>
        <v>0</v>
      </c>
      <c r="P4" s="143">
        <f>[14]FORMALWEAR!$E10</f>
        <v>0</v>
      </c>
      <c r="Q4" s="143">
        <f>[14]FORMALWEAR!$F10</f>
        <v>0</v>
      </c>
      <c r="R4" s="112">
        <f>Q4/(Q$3/R$3)</f>
        <v>0</v>
      </c>
      <c r="S4" s="19">
        <f>[14]FORMALWEAR!$G10</f>
        <v>20.5</v>
      </c>
      <c r="T4" s="119">
        <f>[15]FORMALWEAR!$C10</f>
        <v>0</v>
      </c>
      <c r="U4" s="143">
        <f>[15]FORMALWEAR!$D10</f>
        <v>0</v>
      </c>
      <c r="V4" s="143">
        <f>[15]FORMALWEAR!$E10</f>
        <v>0</v>
      </c>
      <c r="W4" s="143">
        <f>[15]FORMALWEAR!$F10</f>
        <v>0</v>
      </c>
      <c r="X4" s="112">
        <f>W4/(W$3/X$3)</f>
        <v>0</v>
      </c>
      <c r="Y4" s="19">
        <f>[15]FORMALWEAR!$G10</f>
        <v>20.5</v>
      </c>
      <c r="Z4" s="119">
        <f>[16]FORMALWEAR!$C10</f>
        <v>0</v>
      </c>
      <c r="AA4" s="143">
        <f>[16]FORMALWEAR!$D10</f>
        <v>0</v>
      </c>
      <c r="AB4" s="143">
        <f>[16]FORMALWEAR!$E10</f>
        <v>0</v>
      </c>
      <c r="AC4" s="143">
        <f>[16]FORMALWEAR!$F10</f>
        <v>0</v>
      </c>
      <c r="AD4" s="112">
        <f>AC4/(AC$3/AD$3)</f>
        <v>0</v>
      </c>
      <c r="AE4" s="19">
        <f>[16]FORMALWEAR!$G10</f>
        <v>20.5</v>
      </c>
      <c r="AF4" s="26">
        <f t="shared" ref="AF4:AF43" si="0">SUM(G4,M4,S4,Y4,AE4)</f>
        <v>102.5</v>
      </c>
      <c r="AG4" s="20">
        <f>_xlfn.RANK.AVG(AF4,AF$4:AF$43,1)</f>
        <v>20.5</v>
      </c>
    </row>
    <row r="5" spans="1:35" x14ac:dyDescent="0.25">
      <c r="A5" s="37" t="s">
        <v>71</v>
      </c>
      <c r="B5" s="120">
        <f>[12]FORMALWEAR!$C11</f>
        <v>0</v>
      </c>
      <c r="C5" s="141">
        <f>[12]FORMALWEAR!$D11</f>
        <v>0</v>
      </c>
      <c r="D5" s="141">
        <f>[12]FORMALWEAR!$E11</f>
        <v>0</v>
      </c>
      <c r="E5" s="141">
        <f>[12]FORMALWEAR!$F11</f>
        <v>0</v>
      </c>
      <c r="F5" s="112">
        <f t="shared" ref="F5:F43" si="1">E5/(E$3/F$3)</f>
        <v>0</v>
      </c>
      <c r="G5" s="22">
        <f>[12]FORMALWEAR!$G11</f>
        <v>20.5</v>
      </c>
      <c r="H5" s="120">
        <f>[13]FORMALWEAR!$C11</f>
        <v>0</v>
      </c>
      <c r="I5" s="141">
        <f>[13]FORMALWEAR!$D11</f>
        <v>0</v>
      </c>
      <c r="J5" s="141">
        <f>[13]FORMALWEAR!$E11</f>
        <v>0</v>
      </c>
      <c r="K5" s="141">
        <f>[13]FORMALWEAR!$F11</f>
        <v>0</v>
      </c>
      <c r="L5" s="112">
        <f t="shared" ref="L5:L43" si="2">K5/(K$3/L$3)</f>
        <v>0</v>
      </c>
      <c r="M5" s="22">
        <f>[13]FORMALWEAR!$G11</f>
        <v>20.5</v>
      </c>
      <c r="N5" s="120">
        <f>[14]FORMALWEAR!$C11</f>
        <v>0</v>
      </c>
      <c r="O5" s="141">
        <f>[14]FORMALWEAR!$D11</f>
        <v>0</v>
      </c>
      <c r="P5" s="141">
        <f>[14]FORMALWEAR!$E11</f>
        <v>0</v>
      </c>
      <c r="Q5" s="141">
        <f>[14]FORMALWEAR!$F11</f>
        <v>0</v>
      </c>
      <c r="R5" s="112">
        <f t="shared" ref="R5:R43" si="3">Q5/(Q$3/R$3)</f>
        <v>0</v>
      </c>
      <c r="S5" s="22">
        <f>[14]FORMALWEAR!$G11</f>
        <v>20.5</v>
      </c>
      <c r="T5" s="120">
        <f>[15]FORMALWEAR!$C11</f>
        <v>0</v>
      </c>
      <c r="U5" s="141">
        <f>[15]FORMALWEAR!$D11</f>
        <v>0</v>
      </c>
      <c r="V5" s="141">
        <f>[15]FORMALWEAR!$E11</f>
        <v>0</v>
      </c>
      <c r="W5" s="141">
        <f>[15]FORMALWEAR!$F11</f>
        <v>0</v>
      </c>
      <c r="X5" s="112">
        <f t="shared" ref="X5:X43" si="4">W5/(W$3/X$3)</f>
        <v>0</v>
      </c>
      <c r="Y5" s="22">
        <f>[15]FORMALWEAR!$G11</f>
        <v>20.5</v>
      </c>
      <c r="Z5" s="120">
        <f>[16]FORMALWEAR!$C11</f>
        <v>0</v>
      </c>
      <c r="AA5" s="141">
        <f>[16]FORMALWEAR!$D11</f>
        <v>0</v>
      </c>
      <c r="AB5" s="141">
        <f>[16]FORMALWEAR!$E11</f>
        <v>0</v>
      </c>
      <c r="AC5" s="141">
        <f>[16]FORMALWEAR!$F11</f>
        <v>0</v>
      </c>
      <c r="AD5" s="112">
        <f t="shared" ref="AD5:AD43" si="5">AC5/(AC$3/AD$3)</f>
        <v>0</v>
      </c>
      <c r="AE5" s="22">
        <f>[16]FORMALWEAR!$G11</f>
        <v>20.5</v>
      </c>
      <c r="AF5" s="27">
        <f t="shared" si="0"/>
        <v>102.5</v>
      </c>
      <c r="AG5" s="23">
        <f t="shared" ref="AG5:AG43" si="6">_xlfn.RANK.AVG(AF5,AF$4:AF$43,1)</f>
        <v>20.5</v>
      </c>
    </row>
    <row r="6" spans="1:35" hidden="1" x14ac:dyDescent="0.25">
      <c r="A6" s="115" t="s">
        <v>108</v>
      </c>
      <c r="B6" s="120">
        <f>[12]FORMALWEAR!$C12</f>
        <v>0</v>
      </c>
      <c r="C6" s="141">
        <f>[12]FORMALWEAR!$D12</f>
        <v>0</v>
      </c>
      <c r="D6" s="141">
        <f>[12]FORMALWEAR!$E12</f>
        <v>0</v>
      </c>
      <c r="E6" s="141">
        <f>[12]FORMALWEAR!$F12</f>
        <v>0</v>
      </c>
      <c r="F6" s="112">
        <f t="shared" si="1"/>
        <v>0</v>
      </c>
      <c r="G6" s="73">
        <f>[12]FORMALWEAR!$G12</f>
        <v>20.5</v>
      </c>
      <c r="H6" s="120">
        <f>[13]FORMALWEAR!$C12</f>
        <v>0</v>
      </c>
      <c r="I6" s="141">
        <f>[13]FORMALWEAR!$D12</f>
        <v>0</v>
      </c>
      <c r="J6" s="141">
        <f>[13]FORMALWEAR!$E12</f>
        <v>0</v>
      </c>
      <c r="K6" s="141">
        <f>[13]FORMALWEAR!$F12</f>
        <v>0</v>
      </c>
      <c r="L6" s="112">
        <f t="shared" si="2"/>
        <v>0</v>
      </c>
      <c r="M6" s="73">
        <f>[13]FORMALWEAR!$G12</f>
        <v>20.5</v>
      </c>
      <c r="N6" s="120">
        <f>[14]FORMALWEAR!$C12</f>
        <v>0</v>
      </c>
      <c r="O6" s="141">
        <f>[14]FORMALWEAR!$D12</f>
        <v>0</v>
      </c>
      <c r="P6" s="141">
        <f>[14]FORMALWEAR!$E12</f>
        <v>0</v>
      </c>
      <c r="Q6" s="141">
        <f>[14]FORMALWEAR!$F12</f>
        <v>0</v>
      </c>
      <c r="R6" s="112">
        <f t="shared" si="3"/>
        <v>0</v>
      </c>
      <c r="S6" s="73">
        <f>[14]FORMALWEAR!$G12</f>
        <v>20.5</v>
      </c>
      <c r="T6" s="120">
        <f>[15]FORMALWEAR!$C12</f>
        <v>0</v>
      </c>
      <c r="U6" s="141">
        <f>[15]FORMALWEAR!$D12</f>
        <v>0</v>
      </c>
      <c r="V6" s="141">
        <f>[15]FORMALWEAR!$E12</f>
        <v>0</v>
      </c>
      <c r="W6" s="141">
        <f>[15]FORMALWEAR!$F12</f>
        <v>0</v>
      </c>
      <c r="X6" s="112">
        <f t="shared" si="4"/>
        <v>0</v>
      </c>
      <c r="Y6" s="73">
        <f>[15]FORMALWEAR!$G12</f>
        <v>20.5</v>
      </c>
      <c r="Z6" s="120">
        <f>[16]FORMALWEAR!$C12</f>
        <v>0</v>
      </c>
      <c r="AA6" s="141">
        <f>[16]FORMALWEAR!$D12</f>
        <v>0</v>
      </c>
      <c r="AB6" s="141">
        <f>[16]FORMALWEAR!$E12</f>
        <v>0</v>
      </c>
      <c r="AC6" s="141">
        <f>[16]FORMALWEAR!$F12</f>
        <v>0</v>
      </c>
      <c r="AD6" s="112">
        <f t="shared" si="5"/>
        <v>0</v>
      </c>
      <c r="AE6" s="73">
        <f>[16]FORMALWEAR!$G12</f>
        <v>20.5</v>
      </c>
      <c r="AF6" s="76">
        <f t="shared" si="0"/>
        <v>102.5</v>
      </c>
      <c r="AG6" s="77">
        <f t="shared" si="6"/>
        <v>20.5</v>
      </c>
    </row>
    <row r="7" spans="1:35" x14ac:dyDescent="0.25">
      <c r="A7" s="37" t="s">
        <v>72</v>
      </c>
      <c r="B7" s="120">
        <f>[12]FORMALWEAR!$C13</f>
        <v>0</v>
      </c>
      <c r="C7" s="141">
        <f>[12]FORMALWEAR!$D13</f>
        <v>0</v>
      </c>
      <c r="D7" s="141">
        <f>[12]FORMALWEAR!$E13</f>
        <v>0</v>
      </c>
      <c r="E7" s="141">
        <f>[12]FORMALWEAR!$F13</f>
        <v>0</v>
      </c>
      <c r="F7" s="112">
        <f t="shared" si="1"/>
        <v>0</v>
      </c>
      <c r="G7" s="22">
        <f>[12]FORMALWEAR!$G13</f>
        <v>20.5</v>
      </c>
      <c r="H7" s="120">
        <f>[13]FORMALWEAR!$C13</f>
        <v>0</v>
      </c>
      <c r="I7" s="141">
        <f>[13]FORMALWEAR!$D13</f>
        <v>0</v>
      </c>
      <c r="J7" s="141">
        <f>[13]FORMALWEAR!$E13</f>
        <v>0</v>
      </c>
      <c r="K7" s="141">
        <f>[13]FORMALWEAR!$F13</f>
        <v>0</v>
      </c>
      <c r="L7" s="112">
        <f t="shared" si="2"/>
        <v>0</v>
      </c>
      <c r="M7" s="22">
        <f>[13]FORMALWEAR!$G13</f>
        <v>20.5</v>
      </c>
      <c r="N7" s="120">
        <f>[14]FORMALWEAR!$C13</f>
        <v>0</v>
      </c>
      <c r="O7" s="141">
        <f>[14]FORMALWEAR!$D13</f>
        <v>0</v>
      </c>
      <c r="P7" s="141">
        <f>[14]FORMALWEAR!$E13</f>
        <v>0</v>
      </c>
      <c r="Q7" s="141">
        <f>[14]FORMALWEAR!$F13</f>
        <v>0</v>
      </c>
      <c r="R7" s="112">
        <f t="shared" si="3"/>
        <v>0</v>
      </c>
      <c r="S7" s="22">
        <f>[14]FORMALWEAR!$G13</f>
        <v>20.5</v>
      </c>
      <c r="T7" s="120">
        <f>[15]FORMALWEAR!$C13</f>
        <v>0</v>
      </c>
      <c r="U7" s="141">
        <f>[15]FORMALWEAR!$D13</f>
        <v>0</v>
      </c>
      <c r="V7" s="141">
        <f>[15]FORMALWEAR!$E13</f>
        <v>0</v>
      </c>
      <c r="W7" s="141">
        <f>[15]FORMALWEAR!$F13</f>
        <v>0</v>
      </c>
      <c r="X7" s="112">
        <f t="shared" si="4"/>
        <v>0</v>
      </c>
      <c r="Y7" s="22">
        <f>[15]FORMALWEAR!$G13</f>
        <v>20.5</v>
      </c>
      <c r="Z7" s="120">
        <f>[16]FORMALWEAR!$C13</f>
        <v>0</v>
      </c>
      <c r="AA7" s="141">
        <f>[16]FORMALWEAR!$D13</f>
        <v>0</v>
      </c>
      <c r="AB7" s="141">
        <f>[16]FORMALWEAR!$E13</f>
        <v>0</v>
      </c>
      <c r="AC7" s="141">
        <f>[16]FORMALWEAR!$F13</f>
        <v>0</v>
      </c>
      <c r="AD7" s="112">
        <f t="shared" si="5"/>
        <v>0</v>
      </c>
      <c r="AE7" s="22">
        <f>[16]FORMALWEAR!$G13</f>
        <v>20.5</v>
      </c>
      <c r="AF7" s="27">
        <f t="shared" si="0"/>
        <v>102.5</v>
      </c>
      <c r="AG7" s="23">
        <f t="shared" si="6"/>
        <v>20.5</v>
      </c>
    </row>
    <row r="8" spans="1:35" x14ac:dyDescent="0.25">
      <c r="A8" s="37" t="s">
        <v>73</v>
      </c>
      <c r="B8" s="120">
        <f>[12]FORMALWEAR!$C14</f>
        <v>0</v>
      </c>
      <c r="C8" s="141">
        <f>[12]FORMALWEAR!$D14</f>
        <v>0</v>
      </c>
      <c r="D8" s="141">
        <f>[12]FORMALWEAR!$E14</f>
        <v>0</v>
      </c>
      <c r="E8" s="141">
        <f>[12]FORMALWEAR!$F14</f>
        <v>0</v>
      </c>
      <c r="F8" s="112">
        <f t="shared" si="1"/>
        <v>0</v>
      </c>
      <c r="G8" s="22">
        <f>[12]FORMALWEAR!$G14</f>
        <v>20.5</v>
      </c>
      <c r="H8" s="120">
        <f>[13]FORMALWEAR!$C14</f>
        <v>0</v>
      </c>
      <c r="I8" s="141">
        <f>[13]FORMALWEAR!$D14</f>
        <v>0</v>
      </c>
      <c r="J8" s="141">
        <f>[13]FORMALWEAR!$E14</f>
        <v>0</v>
      </c>
      <c r="K8" s="141">
        <f>[13]FORMALWEAR!$F14</f>
        <v>0</v>
      </c>
      <c r="L8" s="112">
        <f t="shared" si="2"/>
        <v>0</v>
      </c>
      <c r="M8" s="22">
        <f>[13]FORMALWEAR!$G14</f>
        <v>20.5</v>
      </c>
      <c r="N8" s="120">
        <f>[14]FORMALWEAR!$C14</f>
        <v>0</v>
      </c>
      <c r="O8" s="141">
        <f>[14]FORMALWEAR!$D14</f>
        <v>0</v>
      </c>
      <c r="P8" s="141">
        <f>[14]FORMALWEAR!$E14</f>
        <v>0</v>
      </c>
      <c r="Q8" s="141">
        <f>[14]FORMALWEAR!$F14</f>
        <v>0</v>
      </c>
      <c r="R8" s="112">
        <f t="shared" si="3"/>
        <v>0</v>
      </c>
      <c r="S8" s="22">
        <f>[14]FORMALWEAR!$G14</f>
        <v>20.5</v>
      </c>
      <c r="T8" s="120">
        <f>[15]FORMALWEAR!$C14</f>
        <v>0</v>
      </c>
      <c r="U8" s="141">
        <f>[15]FORMALWEAR!$D14</f>
        <v>0</v>
      </c>
      <c r="V8" s="141">
        <f>[15]FORMALWEAR!$E14</f>
        <v>0</v>
      </c>
      <c r="W8" s="141">
        <f>[15]FORMALWEAR!$F14</f>
        <v>0</v>
      </c>
      <c r="X8" s="112">
        <f t="shared" si="4"/>
        <v>0</v>
      </c>
      <c r="Y8" s="22">
        <f>[15]FORMALWEAR!$G14</f>
        <v>20.5</v>
      </c>
      <c r="Z8" s="120">
        <f>[16]FORMALWEAR!$C14</f>
        <v>0</v>
      </c>
      <c r="AA8" s="141">
        <f>[16]FORMALWEAR!$D14</f>
        <v>0</v>
      </c>
      <c r="AB8" s="141">
        <f>[16]FORMALWEAR!$E14</f>
        <v>0</v>
      </c>
      <c r="AC8" s="141">
        <f>[16]FORMALWEAR!$F14</f>
        <v>0</v>
      </c>
      <c r="AD8" s="112">
        <f t="shared" si="5"/>
        <v>0</v>
      </c>
      <c r="AE8" s="22">
        <f>[16]FORMALWEAR!$G14</f>
        <v>20.5</v>
      </c>
      <c r="AF8" s="27">
        <f t="shared" si="0"/>
        <v>102.5</v>
      </c>
      <c r="AG8" s="23">
        <f t="shared" si="6"/>
        <v>20.5</v>
      </c>
    </row>
    <row r="9" spans="1:35" x14ac:dyDescent="0.25">
      <c r="A9" s="37" t="s">
        <v>74</v>
      </c>
      <c r="B9" s="120">
        <f>[12]FORMALWEAR!$C15</f>
        <v>0</v>
      </c>
      <c r="C9" s="141">
        <f>[12]FORMALWEAR!$D15</f>
        <v>0</v>
      </c>
      <c r="D9" s="141">
        <f>[12]FORMALWEAR!$E15</f>
        <v>0</v>
      </c>
      <c r="E9" s="141">
        <f>[12]FORMALWEAR!$F15</f>
        <v>0</v>
      </c>
      <c r="F9" s="112">
        <f t="shared" si="1"/>
        <v>0</v>
      </c>
      <c r="G9" s="22">
        <f>[12]FORMALWEAR!$G15</f>
        <v>20.5</v>
      </c>
      <c r="H9" s="120">
        <f>[13]FORMALWEAR!$C15</f>
        <v>0</v>
      </c>
      <c r="I9" s="141">
        <f>[13]FORMALWEAR!$D15</f>
        <v>0</v>
      </c>
      <c r="J9" s="141">
        <f>[13]FORMALWEAR!$E15</f>
        <v>0</v>
      </c>
      <c r="K9" s="141">
        <f>[13]FORMALWEAR!$F15</f>
        <v>0</v>
      </c>
      <c r="L9" s="112">
        <f t="shared" si="2"/>
        <v>0</v>
      </c>
      <c r="M9" s="22">
        <f>[13]FORMALWEAR!$G15</f>
        <v>20.5</v>
      </c>
      <c r="N9" s="120">
        <f>[14]FORMALWEAR!$C15</f>
        <v>0</v>
      </c>
      <c r="O9" s="141">
        <f>[14]FORMALWEAR!$D15</f>
        <v>0</v>
      </c>
      <c r="P9" s="141">
        <f>[14]FORMALWEAR!$E15</f>
        <v>0</v>
      </c>
      <c r="Q9" s="141">
        <f>[14]FORMALWEAR!$F15</f>
        <v>0</v>
      </c>
      <c r="R9" s="112">
        <f t="shared" si="3"/>
        <v>0</v>
      </c>
      <c r="S9" s="22">
        <f>[14]FORMALWEAR!$G15</f>
        <v>20.5</v>
      </c>
      <c r="T9" s="120">
        <f>[15]FORMALWEAR!$C15</f>
        <v>0</v>
      </c>
      <c r="U9" s="141">
        <f>[15]FORMALWEAR!$D15</f>
        <v>0</v>
      </c>
      <c r="V9" s="141">
        <f>[15]FORMALWEAR!$E15</f>
        <v>0</v>
      </c>
      <c r="W9" s="141">
        <f>[15]FORMALWEAR!$F15</f>
        <v>0</v>
      </c>
      <c r="X9" s="112">
        <f t="shared" si="4"/>
        <v>0</v>
      </c>
      <c r="Y9" s="22">
        <f>[15]FORMALWEAR!$G15</f>
        <v>20.5</v>
      </c>
      <c r="Z9" s="120">
        <f>[16]FORMALWEAR!$C15</f>
        <v>0</v>
      </c>
      <c r="AA9" s="141">
        <f>[16]FORMALWEAR!$D15</f>
        <v>0</v>
      </c>
      <c r="AB9" s="141">
        <f>[16]FORMALWEAR!$E15</f>
        <v>0</v>
      </c>
      <c r="AC9" s="141">
        <f>[16]FORMALWEAR!$F15</f>
        <v>0</v>
      </c>
      <c r="AD9" s="112">
        <f t="shared" si="5"/>
        <v>0</v>
      </c>
      <c r="AE9" s="22">
        <f>[16]FORMALWEAR!$G15</f>
        <v>20.5</v>
      </c>
      <c r="AF9" s="27">
        <f t="shared" si="0"/>
        <v>102.5</v>
      </c>
      <c r="AG9" s="23">
        <f t="shared" si="6"/>
        <v>20.5</v>
      </c>
    </row>
    <row r="10" spans="1:35" x14ac:dyDescent="0.25">
      <c r="A10" s="37" t="s">
        <v>75</v>
      </c>
      <c r="B10" s="120">
        <f>[12]FORMALWEAR!$C16</f>
        <v>0</v>
      </c>
      <c r="C10" s="141">
        <f>[12]FORMALWEAR!$D16</f>
        <v>0</v>
      </c>
      <c r="D10" s="141">
        <f>[12]FORMALWEAR!$E16</f>
        <v>0</v>
      </c>
      <c r="E10" s="141">
        <f>[12]FORMALWEAR!$F16</f>
        <v>0</v>
      </c>
      <c r="F10" s="112">
        <f t="shared" si="1"/>
        <v>0</v>
      </c>
      <c r="G10" s="22">
        <f>[12]FORMALWEAR!$G16</f>
        <v>20.5</v>
      </c>
      <c r="H10" s="120">
        <f>[13]FORMALWEAR!$C16</f>
        <v>0</v>
      </c>
      <c r="I10" s="141">
        <f>[13]FORMALWEAR!$D16</f>
        <v>0</v>
      </c>
      <c r="J10" s="141">
        <f>[13]FORMALWEAR!$E16</f>
        <v>0</v>
      </c>
      <c r="K10" s="141">
        <f>[13]FORMALWEAR!$F16</f>
        <v>0</v>
      </c>
      <c r="L10" s="112">
        <f t="shared" si="2"/>
        <v>0</v>
      </c>
      <c r="M10" s="22">
        <f>[13]FORMALWEAR!$G16</f>
        <v>20.5</v>
      </c>
      <c r="N10" s="120">
        <f>[14]FORMALWEAR!$C16</f>
        <v>0</v>
      </c>
      <c r="O10" s="141">
        <f>[14]FORMALWEAR!$D16</f>
        <v>0</v>
      </c>
      <c r="P10" s="141">
        <f>[14]FORMALWEAR!$E16</f>
        <v>0</v>
      </c>
      <c r="Q10" s="141">
        <f>[14]FORMALWEAR!$F16</f>
        <v>0</v>
      </c>
      <c r="R10" s="112">
        <f t="shared" si="3"/>
        <v>0</v>
      </c>
      <c r="S10" s="22">
        <f>[14]FORMALWEAR!$G16</f>
        <v>20.5</v>
      </c>
      <c r="T10" s="120">
        <f>[15]FORMALWEAR!$C16</f>
        <v>0</v>
      </c>
      <c r="U10" s="141">
        <f>[15]FORMALWEAR!$D16</f>
        <v>0</v>
      </c>
      <c r="V10" s="141">
        <f>[15]FORMALWEAR!$E16</f>
        <v>0</v>
      </c>
      <c r="W10" s="141">
        <f>[15]FORMALWEAR!$F16</f>
        <v>0</v>
      </c>
      <c r="X10" s="112">
        <f t="shared" si="4"/>
        <v>0</v>
      </c>
      <c r="Y10" s="22">
        <f>[15]FORMALWEAR!$G16</f>
        <v>20.5</v>
      </c>
      <c r="Z10" s="120">
        <f>[16]FORMALWEAR!$C16</f>
        <v>0</v>
      </c>
      <c r="AA10" s="141">
        <f>[16]FORMALWEAR!$D16</f>
        <v>0</v>
      </c>
      <c r="AB10" s="141">
        <f>[16]FORMALWEAR!$E16</f>
        <v>0</v>
      </c>
      <c r="AC10" s="141">
        <f>[16]FORMALWEAR!$F16</f>
        <v>0</v>
      </c>
      <c r="AD10" s="112">
        <f t="shared" si="5"/>
        <v>0</v>
      </c>
      <c r="AE10" s="22">
        <f>[16]FORMALWEAR!$G16</f>
        <v>20.5</v>
      </c>
      <c r="AF10" s="27">
        <f t="shared" si="0"/>
        <v>102.5</v>
      </c>
      <c r="AG10" s="23">
        <f t="shared" si="6"/>
        <v>20.5</v>
      </c>
    </row>
    <row r="11" spans="1:35" x14ac:dyDescent="0.25">
      <c r="A11" s="37" t="s">
        <v>76</v>
      </c>
      <c r="B11" s="120">
        <f>[12]FORMALWEAR!$C17</f>
        <v>0</v>
      </c>
      <c r="C11" s="141">
        <f>[12]FORMALWEAR!$D17</f>
        <v>0</v>
      </c>
      <c r="D11" s="141">
        <f>[12]FORMALWEAR!$E17</f>
        <v>0</v>
      </c>
      <c r="E11" s="141">
        <f>[12]FORMALWEAR!$F17</f>
        <v>0</v>
      </c>
      <c r="F11" s="112">
        <f t="shared" si="1"/>
        <v>0</v>
      </c>
      <c r="G11" s="22">
        <f>[12]FORMALWEAR!$G17</f>
        <v>20.5</v>
      </c>
      <c r="H11" s="120">
        <f>[13]FORMALWEAR!$C17</f>
        <v>0</v>
      </c>
      <c r="I11" s="141">
        <f>[13]FORMALWEAR!$D17</f>
        <v>0</v>
      </c>
      <c r="J11" s="141">
        <f>[13]FORMALWEAR!$E17</f>
        <v>0</v>
      </c>
      <c r="K11" s="141">
        <f>[13]FORMALWEAR!$F17</f>
        <v>0</v>
      </c>
      <c r="L11" s="112">
        <f t="shared" si="2"/>
        <v>0</v>
      </c>
      <c r="M11" s="22">
        <f>[13]FORMALWEAR!$G17</f>
        <v>20.5</v>
      </c>
      <c r="N11" s="120">
        <f>[14]FORMALWEAR!$C17</f>
        <v>0</v>
      </c>
      <c r="O11" s="141">
        <f>[14]FORMALWEAR!$D17</f>
        <v>0</v>
      </c>
      <c r="P11" s="141">
        <f>[14]FORMALWEAR!$E17</f>
        <v>0</v>
      </c>
      <c r="Q11" s="141">
        <f>[14]FORMALWEAR!$F17</f>
        <v>0</v>
      </c>
      <c r="R11" s="112">
        <f t="shared" si="3"/>
        <v>0</v>
      </c>
      <c r="S11" s="22">
        <f>[14]FORMALWEAR!$G17</f>
        <v>20.5</v>
      </c>
      <c r="T11" s="120">
        <f>[15]FORMALWEAR!$C17</f>
        <v>0</v>
      </c>
      <c r="U11" s="141">
        <f>[15]FORMALWEAR!$D17</f>
        <v>0</v>
      </c>
      <c r="V11" s="141">
        <f>[15]FORMALWEAR!$E17</f>
        <v>0</v>
      </c>
      <c r="W11" s="141">
        <f>[15]FORMALWEAR!$F17</f>
        <v>0</v>
      </c>
      <c r="X11" s="112">
        <f t="shared" si="4"/>
        <v>0</v>
      </c>
      <c r="Y11" s="22">
        <f>[15]FORMALWEAR!$G17</f>
        <v>20.5</v>
      </c>
      <c r="Z11" s="120">
        <f>[16]FORMALWEAR!$C17</f>
        <v>0</v>
      </c>
      <c r="AA11" s="141">
        <f>[16]FORMALWEAR!$D17</f>
        <v>0</v>
      </c>
      <c r="AB11" s="141">
        <f>[16]FORMALWEAR!$E17</f>
        <v>0</v>
      </c>
      <c r="AC11" s="141">
        <f>[16]FORMALWEAR!$F17</f>
        <v>0</v>
      </c>
      <c r="AD11" s="112">
        <f t="shared" si="5"/>
        <v>0</v>
      </c>
      <c r="AE11" s="22">
        <f>[16]FORMALWEAR!$G17</f>
        <v>20.5</v>
      </c>
      <c r="AF11" s="27">
        <f t="shared" si="0"/>
        <v>102.5</v>
      </c>
      <c r="AG11" s="23">
        <f t="shared" si="6"/>
        <v>20.5</v>
      </c>
    </row>
    <row r="12" spans="1:35" x14ac:dyDescent="0.25">
      <c r="A12" s="37" t="s">
        <v>77</v>
      </c>
      <c r="B12" s="120">
        <f>[12]FORMALWEAR!$C18</f>
        <v>0</v>
      </c>
      <c r="C12" s="141">
        <f>[12]FORMALWEAR!$D18</f>
        <v>0</v>
      </c>
      <c r="D12" s="141">
        <f>[12]FORMALWEAR!$E18</f>
        <v>0</v>
      </c>
      <c r="E12" s="141">
        <f>[12]FORMALWEAR!$F18</f>
        <v>0</v>
      </c>
      <c r="F12" s="112">
        <f t="shared" si="1"/>
        <v>0</v>
      </c>
      <c r="G12" s="22">
        <f>[12]FORMALWEAR!$G18</f>
        <v>20.5</v>
      </c>
      <c r="H12" s="120">
        <f>[13]FORMALWEAR!$C18</f>
        <v>0</v>
      </c>
      <c r="I12" s="141">
        <f>[13]FORMALWEAR!$D18</f>
        <v>0</v>
      </c>
      <c r="J12" s="141">
        <f>[13]FORMALWEAR!$E18</f>
        <v>0</v>
      </c>
      <c r="K12" s="141">
        <f>[13]FORMALWEAR!$F18</f>
        <v>0</v>
      </c>
      <c r="L12" s="112">
        <f t="shared" si="2"/>
        <v>0</v>
      </c>
      <c r="M12" s="22">
        <f>[13]FORMALWEAR!$G18</f>
        <v>20.5</v>
      </c>
      <c r="N12" s="120">
        <f>[14]FORMALWEAR!$C18</f>
        <v>0</v>
      </c>
      <c r="O12" s="141">
        <f>[14]FORMALWEAR!$D18</f>
        <v>0</v>
      </c>
      <c r="P12" s="141">
        <f>[14]FORMALWEAR!$E18</f>
        <v>0</v>
      </c>
      <c r="Q12" s="141">
        <f>[14]FORMALWEAR!$F18</f>
        <v>0</v>
      </c>
      <c r="R12" s="112">
        <f t="shared" si="3"/>
        <v>0</v>
      </c>
      <c r="S12" s="22">
        <f>[14]FORMALWEAR!$G18</f>
        <v>20.5</v>
      </c>
      <c r="T12" s="120">
        <f>[15]FORMALWEAR!$C18</f>
        <v>0</v>
      </c>
      <c r="U12" s="141">
        <f>[15]FORMALWEAR!$D18</f>
        <v>0</v>
      </c>
      <c r="V12" s="141">
        <f>[15]FORMALWEAR!$E18</f>
        <v>0</v>
      </c>
      <c r="W12" s="141">
        <f>[15]FORMALWEAR!$F18</f>
        <v>0</v>
      </c>
      <c r="X12" s="112">
        <f t="shared" si="4"/>
        <v>0</v>
      </c>
      <c r="Y12" s="22">
        <f>[15]FORMALWEAR!$G18</f>
        <v>20.5</v>
      </c>
      <c r="Z12" s="120">
        <f>[16]FORMALWEAR!$C18</f>
        <v>0</v>
      </c>
      <c r="AA12" s="141">
        <f>[16]FORMALWEAR!$D18</f>
        <v>0</v>
      </c>
      <c r="AB12" s="141">
        <f>[16]FORMALWEAR!$E18</f>
        <v>0</v>
      </c>
      <c r="AC12" s="141">
        <f>[16]FORMALWEAR!$F18</f>
        <v>0</v>
      </c>
      <c r="AD12" s="112">
        <f t="shared" si="5"/>
        <v>0</v>
      </c>
      <c r="AE12" s="22">
        <f>[16]FORMALWEAR!$G18</f>
        <v>20.5</v>
      </c>
      <c r="AF12" s="27">
        <f t="shared" si="0"/>
        <v>102.5</v>
      </c>
      <c r="AG12" s="23">
        <f t="shared" si="6"/>
        <v>20.5</v>
      </c>
    </row>
    <row r="13" spans="1:35" x14ac:dyDescent="0.25">
      <c r="A13" s="37" t="s">
        <v>78</v>
      </c>
      <c r="B13" s="120">
        <f>[12]FORMALWEAR!$C19</f>
        <v>0</v>
      </c>
      <c r="C13" s="141">
        <f>[12]FORMALWEAR!$D19</f>
        <v>0</v>
      </c>
      <c r="D13" s="141">
        <f>[12]FORMALWEAR!$E19</f>
        <v>0</v>
      </c>
      <c r="E13" s="141">
        <f>[12]FORMALWEAR!$F19</f>
        <v>0</v>
      </c>
      <c r="F13" s="112">
        <f t="shared" si="1"/>
        <v>0</v>
      </c>
      <c r="G13" s="22">
        <f>[12]FORMALWEAR!$G19</f>
        <v>20.5</v>
      </c>
      <c r="H13" s="120">
        <f>[13]FORMALWEAR!$C19</f>
        <v>0</v>
      </c>
      <c r="I13" s="141">
        <f>[13]FORMALWEAR!$D19</f>
        <v>0</v>
      </c>
      <c r="J13" s="141">
        <f>[13]FORMALWEAR!$E19</f>
        <v>0</v>
      </c>
      <c r="K13" s="141">
        <f>[13]FORMALWEAR!$F19</f>
        <v>0</v>
      </c>
      <c r="L13" s="112">
        <f t="shared" si="2"/>
        <v>0</v>
      </c>
      <c r="M13" s="22">
        <f>[13]FORMALWEAR!$G19</f>
        <v>20.5</v>
      </c>
      <c r="N13" s="120">
        <f>[14]FORMALWEAR!$C19</f>
        <v>0</v>
      </c>
      <c r="O13" s="141">
        <f>[14]FORMALWEAR!$D19</f>
        <v>0</v>
      </c>
      <c r="P13" s="141">
        <f>[14]FORMALWEAR!$E19</f>
        <v>0</v>
      </c>
      <c r="Q13" s="141">
        <f>[14]FORMALWEAR!$F19</f>
        <v>0</v>
      </c>
      <c r="R13" s="112">
        <f t="shared" si="3"/>
        <v>0</v>
      </c>
      <c r="S13" s="22">
        <f>[14]FORMALWEAR!$G19</f>
        <v>20.5</v>
      </c>
      <c r="T13" s="120">
        <f>[15]FORMALWEAR!$C19</f>
        <v>0</v>
      </c>
      <c r="U13" s="141">
        <f>[15]FORMALWEAR!$D19</f>
        <v>0</v>
      </c>
      <c r="V13" s="141">
        <f>[15]FORMALWEAR!$E19</f>
        <v>0</v>
      </c>
      <c r="W13" s="141">
        <f>[15]FORMALWEAR!$F19</f>
        <v>0</v>
      </c>
      <c r="X13" s="112">
        <f t="shared" si="4"/>
        <v>0</v>
      </c>
      <c r="Y13" s="22">
        <f>[15]FORMALWEAR!$G19</f>
        <v>20.5</v>
      </c>
      <c r="Z13" s="120">
        <f>[16]FORMALWEAR!$C19</f>
        <v>0</v>
      </c>
      <c r="AA13" s="141">
        <f>[16]FORMALWEAR!$D19</f>
        <v>0</v>
      </c>
      <c r="AB13" s="141">
        <f>[16]FORMALWEAR!$E19</f>
        <v>0</v>
      </c>
      <c r="AC13" s="141">
        <f>[16]FORMALWEAR!$F19</f>
        <v>0</v>
      </c>
      <c r="AD13" s="112">
        <f t="shared" si="5"/>
        <v>0</v>
      </c>
      <c r="AE13" s="22">
        <f>[16]FORMALWEAR!$G19</f>
        <v>20.5</v>
      </c>
      <c r="AF13" s="27">
        <f t="shared" si="0"/>
        <v>102.5</v>
      </c>
      <c r="AG13" s="23">
        <f t="shared" si="6"/>
        <v>20.5</v>
      </c>
    </row>
    <row r="14" spans="1:35" x14ac:dyDescent="0.25">
      <c r="A14" s="37" t="s">
        <v>79</v>
      </c>
      <c r="B14" s="120">
        <f>[12]FORMALWEAR!$C20</f>
        <v>0</v>
      </c>
      <c r="C14" s="141">
        <f>[12]FORMALWEAR!$D20</f>
        <v>0</v>
      </c>
      <c r="D14" s="141">
        <f>[12]FORMALWEAR!$E20</f>
        <v>0</v>
      </c>
      <c r="E14" s="141">
        <f>[12]FORMALWEAR!$F20</f>
        <v>0</v>
      </c>
      <c r="F14" s="112">
        <f t="shared" si="1"/>
        <v>0</v>
      </c>
      <c r="G14" s="22">
        <f>[12]FORMALWEAR!$G20</f>
        <v>20.5</v>
      </c>
      <c r="H14" s="120">
        <f>[13]FORMALWEAR!$C20</f>
        <v>0</v>
      </c>
      <c r="I14" s="141">
        <f>[13]FORMALWEAR!$D20</f>
        <v>0</v>
      </c>
      <c r="J14" s="141">
        <f>[13]FORMALWEAR!$E20</f>
        <v>0</v>
      </c>
      <c r="K14" s="141">
        <f>[13]FORMALWEAR!$F20</f>
        <v>0</v>
      </c>
      <c r="L14" s="112">
        <f t="shared" si="2"/>
        <v>0</v>
      </c>
      <c r="M14" s="22">
        <f>[13]FORMALWEAR!$G20</f>
        <v>20.5</v>
      </c>
      <c r="N14" s="120">
        <f>[14]FORMALWEAR!$C20</f>
        <v>0</v>
      </c>
      <c r="O14" s="141">
        <f>[14]FORMALWEAR!$D20</f>
        <v>0</v>
      </c>
      <c r="P14" s="141">
        <f>[14]FORMALWEAR!$E20</f>
        <v>0</v>
      </c>
      <c r="Q14" s="141">
        <f>[14]FORMALWEAR!$F20</f>
        <v>0</v>
      </c>
      <c r="R14" s="112">
        <f t="shared" si="3"/>
        <v>0</v>
      </c>
      <c r="S14" s="22">
        <f>[14]FORMALWEAR!$G20</f>
        <v>20.5</v>
      </c>
      <c r="T14" s="120">
        <f>[15]FORMALWEAR!$C20</f>
        <v>0</v>
      </c>
      <c r="U14" s="141">
        <f>[15]FORMALWEAR!$D20</f>
        <v>0</v>
      </c>
      <c r="V14" s="141">
        <f>[15]FORMALWEAR!$E20</f>
        <v>0</v>
      </c>
      <c r="W14" s="141">
        <f>[15]FORMALWEAR!$F20</f>
        <v>0</v>
      </c>
      <c r="X14" s="112">
        <f t="shared" si="4"/>
        <v>0</v>
      </c>
      <c r="Y14" s="22">
        <f>[15]FORMALWEAR!$G20</f>
        <v>20.5</v>
      </c>
      <c r="Z14" s="120">
        <f>[16]FORMALWEAR!$C20</f>
        <v>0</v>
      </c>
      <c r="AA14" s="141">
        <f>[16]FORMALWEAR!$D20</f>
        <v>0</v>
      </c>
      <c r="AB14" s="141">
        <f>[16]FORMALWEAR!$E20</f>
        <v>0</v>
      </c>
      <c r="AC14" s="141">
        <f>[16]FORMALWEAR!$F20</f>
        <v>0</v>
      </c>
      <c r="AD14" s="112">
        <f t="shared" si="5"/>
        <v>0</v>
      </c>
      <c r="AE14" s="22">
        <f>[16]FORMALWEAR!$G20</f>
        <v>20.5</v>
      </c>
      <c r="AF14" s="27">
        <f t="shared" si="0"/>
        <v>102.5</v>
      </c>
      <c r="AG14" s="23">
        <f t="shared" si="6"/>
        <v>20.5</v>
      </c>
    </row>
    <row r="15" spans="1:35" x14ac:dyDescent="0.25">
      <c r="A15" s="37" t="s">
        <v>80</v>
      </c>
      <c r="B15" s="120">
        <f>[12]FORMALWEAR!$C21</f>
        <v>0</v>
      </c>
      <c r="C15" s="141">
        <f>[12]FORMALWEAR!$D21</f>
        <v>0</v>
      </c>
      <c r="D15" s="141">
        <f>[12]FORMALWEAR!$E21</f>
        <v>0</v>
      </c>
      <c r="E15" s="141">
        <f>[12]FORMALWEAR!$F21</f>
        <v>0</v>
      </c>
      <c r="F15" s="112">
        <f t="shared" si="1"/>
        <v>0</v>
      </c>
      <c r="G15" s="22">
        <f>[12]FORMALWEAR!$G21</f>
        <v>20.5</v>
      </c>
      <c r="H15" s="120">
        <f>[13]FORMALWEAR!$C21</f>
        <v>0</v>
      </c>
      <c r="I15" s="141">
        <f>[13]FORMALWEAR!$D21</f>
        <v>0</v>
      </c>
      <c r="J15" s="141">
        <f>[13]FORMALWEAR!$E21</f>
        <v>0</v>
      </c>
      <c r="K15" s="141">
        <f>[13]FORMALWEAR!$F21</f>
        <v>0</v>
      </c>
      <c r="L15" s="112">
        <f t="shared" si="2"/>
        <v>0</v>
      </c>
      <c r="M15" s="22">
        <f>[13]FORMALWEAR!$G21</f>
        <v>20.5</v>
      </c>
      <c r="N15" s="120">
        <f>[14]FORMALWEAR!$C21</f>
        <v>0</v>
      </c>
      <c r="O15" s="141">
        <f>[14]FORMALWEAR!$D21</f>
        <v>0</v>
      </c>
      <c r="P15" s="141">
        <f>[14]FORMALWEAR!$E21</f>
        <v>0</v>
      </c>
      <c r="Q15" s="141">
        <f>[14]FORMALWEAR!$F21</f>
        <v>0</v>
      </c>
      <c r="R15" s="112">
        <f t="shared" si="3"/>
        <v>0</v>
      </c>
      <c r="S15" s="22">
        <f>[14]FORMALWEAR!$G21</f>
        <v>20.5</v>
      </c>
      <c r="T15" s="120">
        <f>[15]FORMALWEAR!$C21</f>
        <v>0</v>
      </c>
      <c r="U15" s="141">
        <f>[15]FORMALWEAR!$D21</f>
        <v>0</v>
      </c>
      <c r="V15" s="141">
        <f>[15]FORMALWEAR!$E21</f>
        <v>0</v>
      </c>
      <c r="W15" s="141">
        <f>[15]FORMALWEAR!$F21</f>
        <v>0</v>
      </c>
      <c r="X15" s="112">
        <f t="shared" si="4"/>
        <v>0</v>
      </c>
      <c r="Y15" s="22">
        <f>[15]FORMALWEAR!$G21</f>
        <v>20.5</v>
      </c>
      <c r="Z15" s="120">
        <f>[16]FORMALWEAR!$C21</f>
        <v>0</v>
      </c>
      <c r="AA15" s="141">
        <f>[16]FORMALWEAR!$D21</f>
        <v>0</v>
      </c>
      <c r="AB15" s="141">
        <f>[16]FORMALWEAR!$E21</f>
        <v>0</v>
      </c>
      <c r="AC15" s="141">
        <f>[16]FORMALWEAR!$F21</f>
        <v>0</v>
      </c>
      <c r="AD15" s="112">
        <f t="shared" si="5"/>
        <v>0</v>
      </c>
      <c r="AE15" s="22">
        <f>[16]FORMALWEAR!$G21</f>
        <v>20.5</v>
      </c>
      <c r="AF15" s="27">
        <f t="shared" si="0"/>
        <v>102.5</v>
      </c>
      <c r="AG15" s="23">
        <f t="shared" si="6"/>
        <v>20.5</v>
      </c>
    </row>
    <row r="16" spans="1:35" x14ac:dyDescent="0.25">
      <c r="A16" s="37" t="s">
        <v>81</v>
      </c>
      <c r="B16" s="120">
        <f>[12]FORMALWEAR!$C22</f>
        <v>0</v>
      </c>
      <c r="C16" s="141">
        <f>[12]FORMALWEAR!$D22</f>
        <v>0</v>
      </c>
      <c r="D16" s="141">
        <f>[12]FORMALWEAR!$E22</f>
        <v>0</v>
      </c>
      <c r="E16" s="141">
        <f>[12]FORMALWEAR!$F22</f>
        <v>0</v>
      </c>
      <c r="F16" s="112">
        <f t="shared" si="1"/>
        <v>0</v>
      </c>
      <c r="G16" s="22">
        <f>[12]FORMALWEAR!$G22</f>
        <v>20.5</v>
      </c>
      <c r="H16" s="120">
        <f>[13]FORMALWEAR!$C22</f>
        <v>0</v>
      </c>
      <c r="I16" s="141">
        <f>[13]FORMALWEAR!$D22</f>
        <v>0</v>
      </c>
      <c r="J16" s="141">
        <f>[13]FORMALWEAR!$E22</f>
        <v>0</v>
      </c>
      <c r="K16" s="141">
        <f>[13]FORMALWEAR!$F22</f>
        <v>0</v>
      </c>
      <c r="L16" s="112">
        <f t="shared" si="2"/>
        <v>0</v>
      </c>
      <c r="M16" s="22">
        <f>[13]FORMALWEAR!$G22</f>
        <v>20.5</v>
      </c>
      <c r="N16" s="120">
        <f>[14]FORMALWEAR!$C22</f>
        <v>0</v>
      </c>
      <c r="O16" s="141">
        <f>[14]FORMALWEAR!$D22</f>
        <v>0</v>
      </c>
      <c r="P16" s="141">
        <f>[14]FORMALWEAR!$E22</f>
        <v>0</v>
      </c>
      <c r="Q16" s="141">
        <f>[14]FORMALWEAR!$F22</f>
        <v>0</v>
      </c>
      <c r="R16" s="112">
        <f t="shared" si="3"/>
        <v>0</v>
      </c>
      <c r="S16" s="22">
        <f>[14]FORMALWEAR!$G22</f>
        <v>20.5</v>
      </c>
      <c r="T16" s="120">
        <f>[15]FORMALWEAR!$C22</f>
        <v>0</v>
      </c>
      <c r="U16" s="141">
        <f>[15]FORMALWEAR!$D22</f>
        <v>0</v>
      </c>
      <c r="V16" s="141">
        <f>[15]FORMALWEAR!$E22</f>
        <v>0</v>
      </c>
      <c r="W16" s="141">
        <f>[15]FORMALWEAR!$F22</f>
        <v>0</v>
      </c>
      <c r="X16" s="112">
        <f t="shared" si="4"/>
        <v>0</v>
      </c>
      <c r="Y16" s="22">
        <f>[15]FORMALWEAR!$G22</f>
        <v>20.5</v>
      </c>
      <c r="Z16" s="120">
        <f>[16]FORMALWEAR!$C22</f>
        <v>0</v>
      </c>
      <c r="AA16" s="141">
        <f>[16]FORMALWEAR!$D22</f>
        <v>0</v>
      </c>
      <c r="AB16" s="141">
        <f>[16]FORMALWEAR!$E22</f>
        <v>0</v>
      </c>
      <c r="AC16" s="141">
        <f>[16]FORMALWEAR!$F22</f>
        <v>0</v>
      </c>
      <c r="AD16" s="112">
        <f t="shared" si="5"/>
        <v>0</v>
      </c>
      <c r="AE16" s="22">
        <f>[16]FORMALWEAR!$G22</f>
        <v>20.5</v>
      </c>
      <c r="AF16" s="27">
        <f t="shared" si="0"/>
        <v>102.5</v>
      </c>
      <c r="AG16" s="23">
        <f t="shared" si="6"/>
        <v>20.5</v>
      </c>
    </row>
    <row r="17" spans="1:33" x14ac:dyDescent="0.25">
      <c r="A17" s="37" t="s">
        <v>82</v>
      </c>
      <c r="B17" s="120">
        <f>[12]FORMALWEAR!$C23</f>
        <v>0</v>
      </c>
      <c r="C17" s="141">
        <f>[12]FORMALWEAR!$D23</f>
        <v>0</v>
      </c>
      <c r="D17" s="141">
        <f>[12]FORMALWEAR!$E23</f>
        <v>0</v>
      </c>
      <c r="E17" s="141">
        <f>[12]FORMALWEAR!$F23</f>
        <v>0</v>
      </c>
      <c r="F17" s="112">
        <f t="shared" si="1"/>
        <v>0</v>
      </c>
      <c r="G17" s="22">
        <f>[12]FORMALWEAR!$G23</f>
        <v>20.5</v>
      </c>
      <c r="H17" s="120">
        <f>[13]FORMALWEAR!$C23</f>
        <v>0</v>
      </c>
      <c r="I17" s="141">
        <f>[13]FORMALWEAR!$D23</f>
        <v>0</v>
      </c>
      <c r="J17" s="141">
        <f>[13]FORMALWEAR!$E23</f>
        <v>0</v>
      </c>
      <c r="K17" s="141">
        <f>[13]FORMALWEAR!$F23</f>
        <v>0</v>
      </c>
      <c r="L17" s="112">
        <f t="shared" si="2"/>
        <v>0</v>
      </c>
      <c r="M17" s="22">
        <f>[13]FORMALWEAR!$G23</f>
        <v>20.5</v>
      </c>
      <c r="N17" s="120">
        <f>[14]FORMALWEAR!$C23</f>
        <v>0</v>
      </c>
      <c r="O17" s="141">
        <f>[14]FORMALWEAR!$D23</f>
        <v>0</v>
      </c>
      <c r="P17" s="141">
        <f>[14]FORMALWEAR!$E23</f>
        <v>0</v>
      </c>
      <c r="Q17" s="141">
        <f>[14]FORMALWEAR!$F23</f>
        <v>0</v>
      </c>
      <c r="R17" s="112">
        <f t="shared" si="3"/>
        <v>0</v>
      </c>
      <c r="S17" s="22">
        <f>[14]FORMALWEAR!$G23</f>
        <v>20.5</v>
      </c>
      <c r="T17" s="120">
        <f>[15]FORMALWEAR!$C23</f>
        <v>0</v>
      </c>
      <c r="U17" s="141">
        <f>[15]FORMALWEAR!$D23</f>
        <v>0</v>
      </c>
      <c r="V17" s="141">
        <f>[15]FORMALWEAR!$E23</f>
        <v>0</v>
      </c>
      <c r="W17" s="141">
        <f>[15]FORMALWEAR!$F23</f>
        <v>0</v>
      </c>
      <c r="X17" s="112">
        <f t="shared" si="4"/>
        <v>0</v>
      </c>
      <c r="Y17" s="22">
        <f>[15]FORMALWEAR!$G23</f>
        <v>20.5</v>
      </c>
      <c r="Z17" s="120">
        <f>[16]FORMALWEAR!$C23</f>
        <v>0</v>
      </c>
      <c r="AA17" s="141">
        <f>[16]FORMALWEAR!$D23</f>
        <v>0</v>
      </c>
      <c r="AB17" s="141">
        <f>[16]FORMALWEAR!$E23</f>
        <v>0</v>
      </c>
      <c r="AC17" s="141">
        <f>[16]FORMALWEAR!$F23</f>
        <v>0</v>
      </c>
      <c r="AD17" s="112">
        <f t="shared" si="5"/>
        <v>0</v>
      </c>
      <c r="AE17" s="22">
        <f>[16]FORMALWEAR!$G23</f>
        <v>20.5</v>
      </c>
      <c r="AF17" s="27">
        <f t="shared" si="0"/>
        <v>102.5</v>
      </c>
      <c r="AG17" s="23">
        <f t="shared" si="6"/>
        <v>20.5</v>
      </c>
    </row>
    <row r="18" spans="1:33" x14ac:dyDescent="0.25">
      <c r="A18" s="37" t="s">
        <v>83</v>
      </c>
      <c r="B18" s="120">
        <f>[12]FORMALWEAR!$C24</f>
        <v>0</v>
      </c>
      <c r="C18" s="141">
        <f>[12]FORMALWEAR!$D24</f>
        <v>0</v>
      </c>
      <c r="D18" s="141">
        <f>[12]FORMALWEAR!$E24</f>
        <v>0</v>
      </c>
      <c r="E18" s="141">
        <f>[12]FORMALWEAR!$F24</f>
        <v>0</v>
      </c>
      <c r="F18" s="112">
        <f t="shared" si="1"/>
        <v>0</v>
      </c>
      <c r="G18" s="22">
        <f>[12]FORMALWEAR!$G24</f>
        <v>20.5</v>
      </c>
      <c r="H18" s="120">
        <f>[13]FORMALWEAR!$C24</f>
        <v>0</v>
      </c>
      <c r="I18" s="141">
        <f>[13]FORMALWEAR!$D24</f>
        <v>0</v>
      </c>
      <c r="J18" s="141">
        <f>[13]FORMALWEAR!$E24</f>
        <v>0</v>
      </c>
      <c r="K18" s="141">
        <f>[13]FORMALWEAR!$F24</f>
        <v>0</v>
      </c>
      <c r="L18" s="112">
        <f t="shared" si="2"/>
        <v>0</v>
      </c>
      <c r="M18" s="22">
        <f>[13]FORMALWEAR!$G24</f>
        <v>20.5</v>
      </c>
      <c r="N18" s="120">
        <f>[14]FORMALWEAR!$C24</f>
        <v>0</v>
      </c>
      <c r="O18" s="141">
        <f>[14]FORMALWEAR!$D24</f>
        <v>0</v>
      </c>
      <c r="P18" s="141">
        <f>[14]FORMALWEAR!$E24</f>
        <v>0</v>
      </c>
      <c r="Q18" s="141">
        <f>[14]FORMALWEAR!$F24</f>
        <v>0</v>
      </c>
      <c r="R18" s="112">
        <f t="shared" si="3"/>
        <v>0</v>
      </c>
      <c r="S18" s="22">
        <f>[14]FORMALWEAR!$G24</f>
        <v>20.5</v>
      </c>
      <c r="T18" s="120">
        <f>[15]FORMALWEAR!$C24</f>
        <v>0</v>
      </c>
      <c r="U18" s="141">
        <f>[15]FORMALWEAR!$D24</f>
        <v>0</v>
      </c>
      <c r="V18" s="141">
        <f>[15]FORMALWEAR!$E24</f>
        <v>0</v>
      </c>
      <c r="W18" s="141">
        <f>[15]FORMALWEAR!$F24</f>
        <v>0</v>
      </c>
      <c r="X18" s="112">
        <f t="shared" si="4"/>
        <v>0</v>
      </c>
      <c r="Y18" s="22">
        <f>[15]FORMALWEAR!$G24</f>
        <v>20.5</v>
      </c>
      <c r="Z18" s="120">
        <f>[16]FORMALWEAR!$C24</f>
        <v>0</v>
      </c>
      <c r="AA18" s="141">
        <f>[16]FORMALWEAR!$D24</f>
        <v>0</v>
      </c>
      <c r="AB18" s="141">
        <f>[16]FORMALWEAR!$E24</f>
        <v>0</v>
      </c>
      <c r="AC18" s="141">
        <f>[16]FORMALWEAR!$F24</f>
        <v>0</v>
      </c>
      <c r="AD18" s="112">
        <f t="shared" si="5"/>
        <v>0</v>
      </c>
      <c r="AE18" s="22">
        <f>[16]FORMALWEAR!$G24</f>
        <v>20.5</v>
      </c>
      <c r="AF18" s="27">
        <f t="shared" si="0"/>
        <v>102.5</v>
      </c>
      <c r="AG18" s="23">
        <f t="shared" si="6"/>
        <v>20.5</v>
      </c>
    </row>
    <row r="19" spans="1:33" x14ac:dyDescent="0.25">
      <c r="A19" s="37" t="s">
        <v>84</v>
      </c>
      <c r="B19" s="120">
        <f>[12]FORMALWEAR!$C25</f>
        <v>0</v>
      </c>
      <c r="C19" s="141">
        <f>[12]FORMALWEAR!$D25</f>
        <v>0</v>
      </c>
      <c r="D19" s="141">
        <f>[12]FORMALWEAR!$E25</f>
        <v>0</v>
      </c>
      <c r="E19" s="141">
        <f>[12]FORMALWEAR!$F25</f>
        <v>0</v>
      </c>
      <c r="F19" s="112">
        <f t="shared" si="1"/>
        <v>0</v>
      </c>
      <c r="G19" s="22">
        <f>[12]FORMALWEAR!$G25</f>
        <v>20.5</v>
      </c>
      <c r="H19" s="120">
        <f>[13]FORMALWEAR!$C25</f>
        <v>0</v>
      </c>
      <c r="I19" s="141">
        <f>[13]FORMALWEAR!$D25</f>
        <v>0</v>
      </c>
      <c r="J19" s="141">
        <f>[13]FORMALWEAR!$E25</f>
        <v>0</v>
      </c>
      <c r="K19" s="141">
        <f>[13]FORMALWEAR!$F25</f>
        <v>0</v>
      </c>
      <c r="L19" s="112">
        <f t="shared" si="2"/>
        <v>0</v>
      </c>
      <c r="M19" s="22">
        <f>[13]FORMALWEAR!$G25</f>
        <v>20.5</v>
      </c>
      <c r="N19" s="120">
        <f>[14]FORMALWEAR!$C25</f>
        <v>0</v>
      </c>
      <c r="O19" s="141">
        <f>[14]FORMALWEAR!$D25</f>
        <v>0</v>
      </c>
      <c r="P19" s="141">
        <f>[14]FORMALWEAR!$E25</f>
        <v>0</v>
      </c>
      <c r="Q19" s="141">
        <f>[14]FORMALWEAR!$F25</f>
        <v>0</v>
      </c>
      <c r="R19" s="112">
        <f t="shared" si="3"/>
        <v>0</v>
      </c>
      <c r="S19" s="22">
        <f>[14]FORMALWEAR!$G25</f>
        <v>20.5</v>
      </c>
      <c r="T19" s="120">
        <f>[15]FORMALWEAR!$C25</f>
        <v>0</v>
      </c>
      <c r="U19" s="141">
        <f>[15]FORMALWEAR!$D25</f>
        <v>0</v>
      </c>
      <c r="V19" s="141">
        <f>[15]FORMALWEAR!$E25</f>
        <v>0</v>
      </c>
      <c r="W19" s="141">
        <f>[15]FORMALWEAR!$F25</f>
        <v>0</v>
      </c>
      <c r="X19" s="112">
        <f t="shared" si="4"/>
        <v>0</v>
      </c>
      <c r="Y19" s="22">
        <f>[15]FORMALWEAR!$G25</f>
        <v>20.5</v>
      </c>
      <c r="Z19" s="120">
        <f>[16]FORMALWEAR!$C25</f>
        <v>0</v>
      </c>
      <c r="AA19" s="141">
        <f>[16]FORMALWEAR!$D25</f>
        <v>0</v>
      </c>
      <c r="AB19" s="141">
        <f>[16]FORMALWEAR!$E25</f>
        <v>0</v>
      </c>
      <c r="AC19" s="141">
        <f>[16]FORMALWEAR!$F25</f>
        <v>0</v>
      </c>
      <c r="AD19" s="112">
        <f t="shared" si="5"/>
        <v>0</v>
      </c>
      <c r="AE19" s="22">
        <f>[16]FORMALWEAR!$G25</f>
        <v>20.5</v>
      </c>
      <c r="AF19" s="27">
        <f t="shared" si="0"/>
        <v>102.5</v>
      </c>
      <c r="AG19" s="23">
        <f t="shared" si="6"/>
        <v>20.5</v>
      </c>
    </row>
    <row r="20" spans="1:33" x14ac:dyDescent="0.25">
      <c r="A20" s="37" t="s">
        <v>85</v>
      </c>
      <c r="B20" s="120">
        <f>[12]FORMALWEAR!$C26</f>
        <v>0</v>
      </c>
      <c r="C20" s="141">
        <f>[12]FORMALWEAR!$D26</f>
        <v>0</v>
      </c>
      <c r="D20" s="141">
        <f>[12]FORMALWEAR!$E26</f>
        <v>0</v>
      </c>
      <c r="E20" s="141">
        <f>[12]FORMALWEAR!$F26</f>
        <v>0</v>
      </c>
      <c r="F20" s="112">
        <f t="shared" si="1"/>
        <v>0</v>
      </c>
      <c r="G20" s="22">
        <f>[12]FORMALWEAR!$G26</f>
        <v>20.5</v>
      </c>
      <c r="H20" s="120">
        <f>[13]FORMALWEAR!$C26</f>
        <v>0</v>
      </c>
      <c r="I20" s="141">
        <f>[13]FORMALWEAR!$D26</f>
        <v>0</v>
      </c>
      <c r="J20" s="141">
        <f>[13]FORMALWEAR!$E26</f>
        <v>0</v>
      </c>
      <c r="K20" s="141">
        <f>[13]FORMALWEAR!$F26</f>
        <v>0</v>
      </c>
      <c r="L20" s="112">
        <f t="shared" si="2"/>
        <v>0</v>
      </c>
      <c r="M20" s="22">
        <f>[13]FORMALWEAR!$G26</f>
        <v>20.5</v>
      </c>
      <c r="N20" s="120">
        <f>[14]FORMALWEAR!$C26</f>
        <v>0</v>
      </c>
      <c r="O20" s="141">
        <f>[14]FORMALWEAR!$D26</f>
        <v>0</v>
      </c>
      <c r="P20" s="141">
        <f>[14]FORMALWEAR!$E26</f>
        <v>0</v>
      </c>
      <c r="Q20" s="141">
        <f>[14]FORMALWEAR!$F26</f>
        <v>0</v>
      </c>
      <c r="R20" s="112">
        <f t="shared" si="3"/>
        <v>0</v>
      </c>
      <c r="S20" s="22">
        <f>[14]FORMALWEAR!$G26</f>
        <v>20.5</v>
      </c>
      <c r="T20" s="120">
        <f>[15]FORMALWEAR!$C26</f>
        <v>0</v>
      </c>
      <c r="U20" s="141">
        <f>[15]FORMALWEAR!$D26</f>
        <v>0</v>
      </c>
      <c r="V20" s="141">
        <f>[15]FORMALWEAR!$E26</f>
        <v>0</v>
      </c>
      <c r="W20" s="141">
        <f>[15]FORMALWEAR!$F26</f>
        <v>0</v>
      </c>
      <c r="X20" s="112">
        <f t="shared" si="4"/>
        <v>0</v>
      </c>
      <c r="Y20" s="22">
        <f>[15]FORMALWEAR!$G26</f>
        <v>20.5</v>
      </c>
      <c r="Z20" s="120">
        <f>[16]FORMALWEAR!$C26</f>
        <v>0</v>
      </c>
      <c r="AA20" s="141">
        <f>[16]FORMALWEAR!$D26</f>
        <v>0</v>
      </c>
      <c r="AB20" s="141">
        <f>[16]FORMALWEAR!$E26</f>
        <v>0</v>
      </c>
      <c r="AC20" s="141">
        <f>[16]FORMALWEAR!$F26</f>
        <v>0</v>
      </c>
      <c r="AD20" s="112">
        <f t="shared" si="5"/>
        <v>0</v>
      </c>
      <c r="AE20" s="22">
        <f>[16]FORMALWEAR!$G26</f>
        <v>20.5</v>
      </c>
      <c r="AF20" s="27">
        <f t="shared" si="0"/>
        <v>102.5</v>
      </c>
      <c r="AG20" s="23">
        <f t="shared" si="6"/>
        <v>20.5</v>
      </c>
    </row>
    <row r="21" spans="1:33" x14ac:dyDescent="0.25">
      <c r="A21" s="37" t="s">
        <v>86</v>
      </c>
      <c r="B21" s="120">
        <f>[12]FORMALWEAR!$C27</f>
        <v>0</v>
      </c>
      <c r="C21" s="141">
        <f>[12]FORMALWEAR!$D27</f>
        <v>0</v>
      </c>
      <c r="D21" s="141">
        <f>[12]FORMALWEAR!$E27</f>
        <v>0</v>
      </c>
      <c r="E21" s="141">
        <f>[12]FORMALWEAR!$F27</f>
        <v>0</v>
      </c>
      <c r="F21" s="112">
        <f t="shared" si="1"/>
        <v>0</v>
      </c>
      <c r="G21" s="22">
        <f>[12]FORMALWEAR!$G27</f>
        <v>20.5</v>
      </c>
      <c r="H21" s="120">
        <f>[13]FORMALWEAR!$C27</f>
        <v>0</v>
      </c>
      <c r="I21" s="141">
        <f>[13]FORMALWEAR!$D27</f>
        <v>0</v>
      </c>
      <c r="J21" s="141">
        <f>[13]FORMALWEAR!$E27</f>
        <v>0</v>
      </c>
      <c r="K21" s="141">
        <f>[13]FORMALWEAR!$F27</f>
        <v>0</v>
      </c>
      <c r="L21" s="112">
        <f t="shared" si="2"/>
        <v>0</v>
      </c>
      <c r="M21" s="22">
        <f>[13]FORMALWEAR!$G27</f>
        <v>20.5</v>
      </c>
      <c r="N21" s="120">
        <f>[14]FORMALWEAR!$C27</f>
        <v>0</v>
      </c>
      <c r="O21" s="141">
        <f>[14]FORMALWEAR!$D27</f>
        <v>0</v>
      </c>
      <c r="P21" s="141">
        <f>[14]FORMALWEAR!$E27</f>
        <v>0</v>
      </c>
      <c r="Q21" s="141">
        <f>[14]FORMALWEAR!$F27</f>
        <v>0</v>
      </c>
      <c r="R21" s="112">
        <f t="shared" si="3"/>
        <v>0</v>
      </c>
      <c r="S21" s="22">
        <f>[14]FORMALWEAR!$G27</f>
        <v>20.5</v>
      </c>
      <c r="T21" s="120">
        <f>[15]FORMALWEAR!$C27</f>
        <v>0</v>
      </c>
      <c r="U21" s="141">
        <f>[15]FORMALWEAR!$D27</f>
        <v>0</v>
      </c>
      <c r="V21" s="141">
        <f>[15]FORMALWEAR!$E27</f>
        <v>0</v>
      </c>
      <c r="W21" s="141">
        <f>[15]FORMALWEAR!$F27</f>
        <v>0</v>
      </c>
      <c r="X21" s="112">
        <f t="shared" si="4"/>
        <v>0</v>
      </c>
      <c r="Y21" s="22">
        <f>[15]FORMALWEAR!$G27</f>
        <v>20.5</v>
      </c>
      <c r="Z21" s="120">
        <f>[16]FORMALWEAR!$C27</f>
        <v>0</v>
      </c>
      <c r="AA21" s="141">
        <f>[16]FORMALWEAR!$D27</f>
        <v>0</v>
      </c>
      <c r="AB21" s="141">
        <f>[16]FORMALWEAR!$E27</f>
        <v>0</v>
      </c>
      <c r="AC21" s="141">
        <f>[16]FORMALWEAR!$F27</f>
        <v>0</v>
      </c>
      <c r="AD21" s="112">
        <f t="shared" si="5"/>
        <v>0</v>
      </c>
      <c r="AE21" s="22">
        <f>[16]FORMALWEAR!$G27</f>
        <v>20.5</v>
      </c>
      <c r="AF21" s="27">
        <f t="shared" si="0"/>
        <v>102.5</v>
      </c>
      <c r="AG21" s="23">
        <f t="shared" si="6"/>
        <v>20.5</v>
      </c>
    </row>
    <row r="22" spans="1:33" x14ac:dyDescent="0.25">
      <c r="A22" s="37" t="s">
        <v>87</v>
      </c>
      <c r="B22" s="120">
        <f>[12]FORMALWEAR!$C28</f>
        <v>0</v>
      </c>
      <c r="C22" s="141">
        <f>[12]FORMALWEAR!$D28</f>
        <v>0</v>
      </c>
      <c r="D22" s="141">
        <f>[12]FORMALWEAR!$E28</f>
        <v>0</v>
      </c>
      <c r="E22" s="141">
        <f>[12]FORMALWEAR!$F28</f>
        <v>0</v>
      </c>
      <c r="F22" s="112">
        <f t="shared" si="1"/>
        <v>0</v>
      </c>
      <c r="G22" s="22">
        <f>[12]FORMALWEAR!$G28</f>
        <v>20.5</v>
      </c>
      <c r="H22" s="120">
        <f>[13]FORMALWEAR!$C28</f>
        <v>0</v>
      </c>
      <c r="I22" s="141">
        <f>[13]FORMALWEAR!$D28</f>
        <v>0</v>
      </c>
      <c r="J22" s="141">
        <f>[13]FORMALWEAR!$E28</f>
        <v>0</v>
      </c>
      <c r="K22" s="141">
        <f>[13]FORMALWEAR!$F28</f>
        <v>0</v>
      </c>
      <c r="L22" s="112">
        <f t="shared" si="2"/>
        <v>0</v>
      </c>
      <c r="M22" s="22">
        <f>[13]FORMALWEAR!$G28</f>
        <v>20.5</v>
      </c>
      <c r="N22" s="120">
        <f>[14]FORMALWEAR!$C28</f>
        <v>0</v>
      </c>
      <c r="O22" s="141">
        <f>[14]FORMALWEAR!$D28</f>
        <v>0</v>
      </c>
      <c r="P22" s="141">
        <f>[14]FORMALWEAR!$E28</f>
        <v>0</v>
      </c>
      <c r="Q22" s="141">
        <f>[14]FORMALWEAR!$F28</f>
        <v>0</v>
      </c>
      <c r="R22" s="112">
        <f t="shared" si="3"/>
        <v>0</v>
      </c>
      <c r="S22" s="22">
        <f>[14]FORMALWEAR!$G28</f>
        <v>20.5</v>
      </c>
      <c r="T22" s="120">
        <f>[15]FORMALWEAR!$C28</f>
        <v>0</v>
      </c>
      <c r="U22" s="141">
        <f>[15]FORMALWEAR!$D28</f>
        <v>0</v>
      </c>
      <c r="V22" s="141">
        <f>[15]FORMALWEAR!$E28</f>
        <v>0</v>
      </c>
      <c r="W22" s="141">
        <f>[15]FORMALWEAR!$F28</f>
        <v>0</v>
      </c>
      <c r="X22" s="112">
        <f t="shared" si="4"/>
        <v>0</v>
      </c>
      <c r="Y22" s="22">
        <f>[15]FORMALWEAR!$G28</f>
        <v>20.5</v>
      </c>
      <c r="Z22" s="120">
        <f>[16]FORMALWEAR!$C28</f>
        <v>0</v>
      </c>
      <c r="AA22" s="141">
        <f>[16]FORMALWEAR!$D28</f>
        <v>0</v>
      </c>
      <c r="AB22" s="141">
        <f>[16]FORMALWEAR!$E28</f>
        <v>0</v>
      </c>
      <c r="AC22" s="141">
        <f>[16]FORMALWEAR!$F28</f>
        <v>0</v>
      </c>
      <c r="AD22" s="112">
        <f t="shared" si="5"/>
        <v>0</v>
      </c>
      <c r="AE22" s="22">
        <f>[16]FORMALWEAR!$G28</f>
        <v>20.5</v>
      </c>
      <c r="AF22" s="27">
        <f t="shared" si="0"/>
        <v>102.5</v>
      </c>
      <c r="AG22" s="23">
        <f t="shared" si="6"/>
        <v>20.5</v>
      </c>
    </row>
    <row r="23" spans="1:33" x14ac:dyDescent="0.25">
      <c r="A23" s="37" t="s">
        <v>88</v>
      </c>
      <c r="B23" s="120">
        <f>[12]FORMALWEAR!$C29</f>
        <v>0</v>
      </c>
      <c r="C23" s="141">
        <f>[12]FORMALWEAR!$D29</f>
        <v>0</v>
      </c>
      <c r="D23" s="141">
        <f>[12]FORMALWEAR!$E29</f>
        <v>0</v>
      </c>
      <c r="E23" s="141">
        <f>[12]FORMALWEAR!$F29</f>
        <v>0</v>
      </c>
      <c r="F23" s="112">
        <f t="shared" si="1"/>
        <v>0</v>
      </c>
      <c r="G23" s="22">
        <f>[12]FORMALWEAR!$G29</f>
        <v>20.5</v>
      </c>
      <c r="H23" s="120">
        <f>[13]FORMALWEAR!$C29</f>
        <v>0</v>
      </c>
      <c r="I23" s="141">
        <f>[13]FORMALWEAR!$D29</f>
        <v>0</v>
      </c>
      <c r="J23" s="141">
        <f>[13]FORMALWEAR!$E29</f>
        <v>0</v>
      </c>
      <c r="K23" s="141">
        <f>[13]FORMALWEAR!$F29</f>
        <v>0</v>
      </c>
      <c r="L23" s="112">
        <f t="shared" si="2"/>
        <v>0</v>
      </c>
      <c r="M23" s="22">
        <f>[13]FORMALWEAR!$G29</f>
        <v>20.5</v>
      </c>
      <c r="N23" s="120">
        <f>[14]FORMALWEAR!$C29</f>
        <v>0</v>
      </c>
      <c r="O23" s="141">
        <f>[14]FORMALWEAR!$D29</f>
        <v>0</v>
      </c>
      <c r="P23" s="141">
        <f>[14]FORMALWEAR!$E29</f>
        <v>0</v>
      </c>
      <c r="Q23" s="141">
        <f>[14]FORMALWEAR!$F29</f>
        <v>0</v>
      </c>
      <c r="R23" s="112">
        <f t="shared" si="3"/>
        <v>0</v>
      </c>
      <c r="S23" s="22">
        <f>[14]FORMALWEAR!$G29</f>
        <v>20.5</v>
      </c>
      <c r="T23" s="120">
        <f>[15]FORMALWEAR!$C29</f>
        <v>0</v>
      </c>
      <c r="U23" s="141">
        <f>[15]FORMALWEAR!$D29</f>
        <v>0</v>
      </c>
      <c r="V23" s="141">
        <f>[15]FORMALWEAR!$E29</f>
        <v>0</v>
      </c>
      <c r="W23" s="141">
        <f>[15]FORMALWEAR!$F29</f>
        <v>0</v>
      </c>
      <c r="X23" s="112">
        <f t="shared" si="4"/>
        <v>0</v>
      </c>
      <c r="Y23" s="22">
        <f>[15]FORMALWEAR!$G29</f>
        <v>20.5</v>
      </c>
      <c r="Z23" s="120">
        <f>[16]FORMALWEAR!$C29</f>
        <v>0</v>
      </c>
      <c r="AA23" s="141">
        <f>[16]FORMALWEAR!$D29</f>
        <v>0</v>
      </c>
      <c r="AB23" s="141">
        <f>[16]FORMALWEAR!$E29</f>
        <v>0</v>
      </c>
      <c r="AC23" s="141">
        <f>[16]FORMALWEAR!$F29</f>
        <v>0</v>
      </c>
      <c r="AD23" s="112">
        <f t="shared" si="5"/>
        <v>0</v>
      </c>
      <c r="AE23" s="22">
        <f>[16]FORMALWEAR!$G29</f>
        <v>20.5</v>
      </c>
      <c r="AF23" s="27">
        <f t="shared" si="0"/>
        <v>102.5</v>
      </c>
      <c r="AG23" s="23">
        <f t="shared" si="6"/>
        <v>20.5</v>
      </c>
    </row>
    <row r="24" spans="1:33" x14ac:dyDescent="0.25">
      <c r="A24" s="37" t="s">
        <v>89</v>
      </c>
      <c r="B24" s="120">
        <f>[12]FORMALWEAR!$C30</f>
        <v>0</v>
      </c>
      <c r="C24" s="141">
        <f>[12]FORMALWEAR!$D30</f>
        <v>0</v>
      </c>
      <c r="D24" s="141">
        <f>[12]FORMALWEAR!$E30</f>
        <v>0</v>
      </c>
      <c r="E24" s="141">
        <f>[12]FORMALWEAR!$F30</f>
        <v>0</v>
      </c>
      <c r="F24" s="112">
        <f t="shared" si="1"/>
        <v>0</v>
      </c>
      <c r="G24" s="22">
        <f>[12]FORMALWEAR!$G30</f>
        <v>20.5</v>
      </c>
      <c r="H24" s="120">
        <f>[13]FORMALWEAR!$C30</f>
        <v>0</v>
      </c>
      <c r="I24" s="141">
        <f>[13]FORMALWEAR!$D30</f>
        <v>0</v>
      </c>
      <c r="J24" s="141">
        <f>[13]FORMALWEAR!$E30</f>
        <v>0</v>
      </c>
      <c r="K24" s="141">
        <f>[13]FORMALWEAR!$F30</f>
        <v>0</v>
      </c>
      <c r="L24" s="112">
        <f t="shared" si="2"/>
        <v>0</v>
      </c>
      <c r="M24" s="22">
        <f>[13]FORMALWEAR!$G30</f>
        <v>20.5</v>
      </c>
      <c r="N24" s="120">
        <f>[14]FORMALWEAR!$C30</f>
        <v>0</v>
      </c>
      <c r="O24" s="141">
        <f>[14]FORMALWEAR!$D30</f>
        <v>0</v>
      </c>
      <c r="P24" s="141">
        <f>[14]FORMALWEAR!$E30</f>
        <v>0</v>
      </c>
      <c r="Q24" s="141">
        <f>[14]FORMALWEAR!$F30</f>
        <v>0</v>
      </c>
      <c r="R24" s="112">
        <f t="shared" si="3"/>
        <v>0</v>
      </c>
      <c r="S24" s="22">
        <f>[14]FORMALWEAR!$G30</f>
        <v>20.5</v>
      </c>
      <c r="T24" s="120">
        <f>[15]FORMALWEAR!$C30</f>
        <v>0</v>
      </c>
      <c r="U24" s="141">
        <f>[15]FORMALWEAR!$D30</f>
        <v>0</v>
      </c>
      <c r="V24" s="141">
        <f>[15]FORMALWEAR!$E30</f>
        <v>0</v>
      </c>
      <c r="W24" s="141">
        <f>[15]FORMALWEAR!$F30</f>
        <v>0</v>
      </c>
      <c r="X24" s="112">
        <f t="shared" si="4"/>
        <v>0</v>
      </c>
      <c r="Y24" s="22">
        <f>[15]FORMALWEAR!$G30</f>
        <v>20.5</v>
      </c>
      <c r="Z24" s="120">
        <f>[16]FORMALWEAR!$C30</f>
        <v>0</v>
      </c>
      <c r="AA24" s="141">
        <f>[16]FORMALWEAR!$D30</f>
        <v>0</v>
      </c>
      <c r="AB24" s="141">
        <f>[16]FORMALWEAR!$E30</f>
        <v>0</v>
      </c>
      <c r="AC24" s="141">
        <f>[16]FORMALWEAR!$F30</f>
        <v>0</v>
      </c>
      <c r="AD24" s="112">
        <f t="shared" si="5"/>
        <v>0</v>
      </c>
      <c r="AE24" s="22">
        <f>[16]FORMALWEAR!$G30</f>
        <v>20.5</v>
      </c>
      <c r="AF24" s="27">
        <f t="shared" si="0"/>
        <v>102.5</v>
      </c>
      <c r="AG24" s="23">
        <f t="shared" si="6"/>
        <v>20.5</v>
      </c>
    </row>
    <row r="25" spans="1:33" x14ac:dyDescent="0.25">
      <c r="A25" s="37" t="s">
        <v>90</v>
      </c>
      <c r="B25" s="120">
        <f>[12]FORMALWEAR!$C31</f>
        <v>0</v>
      </c>
      <c r="C25" s="141">
        <f>[12]FORMALWEAR!$D31</f>
        <v>0</v>
      </c>
      <c r="D25" s="141">
        <f>[12]FORMALWEAR!$E31</f>
        <v>0</v>
      </c>
      <c r="E25" s="141">
        <f>[12]FORMALWEAR!$F31</f>
        <v>0</v>
      </c>
      <c r="F25" s="112">
        <f t="shared" si="1"/>
        <v>0</v>
      </c>
      <c r="G25" s="22">
        <f>[12]FORMALWEAR!$G31</f>
        <v>20.5</v>
      </c>
      <c r="H25" s="120">
        <f>[13]FORMALWEAR!$C31</f>
        <v>0</v>
      </c>
      <c r="I25" s="141">
        <f>[13]FORMALWEAR!$D31</f>
        <v>0</v>
      </c>
      <c r="J25" s="141">
        <f>[13]FORMALWEAR!$E31</f>
        <v>0</v>
      </c>
      <c r="K25" s="141">
        <f>[13]FORMALWEAR!$F31</f>
        <v>0</v>
      </c>
      <c r="L25" s="112">
        <f t="shared" si="2"/>
        <v>0</v>
      </c>
      <c r="M25" s="22">
        <f>[13]FORMALWEAR!$G31</f>
        <v>20.5</v>
      </c>
      <c r="N25" s="120">
        <f>[14]FORMALWEAR!$C31</f>
        <v>0</v>
      </c>
      <c r="O25" s="141">
        <f>[14]FORMALWEAR!$D31</f>
        <v>0</v>
      </c>
      <c r="P25" s="141">
        <f>[14]FORMALWEAR!$E31</f>
        <v>0</v>
      </c>
      <c r="Q25" s="141">
        <f>[14]FORMALWEAR!$F31</f>
        <v>0</v>
      </c>
      <c r="R25" s="112">
        <f t="shared" si="3"/>
        <v>0</v>
      </c>
      <c r="S25" s="22">
        <f>[14]FORMALWEAR!$G31</f>
        <v>20.5</v>
      </c>
      <c r="T25" s="120">
        <f>[15]FORMALWEAR!$C31</f>
        <v>0</v>
      </c>
      <c r="U25" s="141">
        <f>[15]FORMALWEAR!$D31</f>
        <v>0</v>
      </c>
      <c r="V25" s="141">
        <f>[15]FORMALWEAR!$E31</f>
        <v>0</v>
      </c>
      <c r="W25" s="141">
        <f>[15]FORMALWEAR!$F31</f>
        <v>0</v>
      </c>
      <c r="X25" s="112">
        <f t="shared" si="4"/>
        <v>0</v>
      </c>
      <c r="Y25" s="22">
        <f>[15]FORMALWEAR!$G31</f>
        <v>20.5</v>
      </c>
      <c r="Z25" s="120">
        <f>[16]FORMALWEAR!$C31</f>
        <v>0</v>
      </c>
      <c r="AA25" s="141">
        <f>[16]FORMALWEAR!$D31</f>
        <v>0</v>
      </c>
      <c r="AB25" s="141">
        <f>[16]FORMALWEAR!$E31</f>
        <v>0</v>
      </c>
      <c r="AC25" s="141">
        <f>[16]FORMALWEAR!$F31</f>
        <v>0</v>
      </c>
      <c r="AD25" s="112">
        <f t="shared" si="5"/>
        <v>0</v>
      </c>
      <c r="AE25" s="22">
        <f>[16]FORMALWEAR!$G31</f>
        <v>20.5</v>
      </c>
      <c r="AF25" s="27">
        <f t="shared" si="0"/>
        <v>102.5</v>
      </c>
      <c r="AG25" s="23">
        <f t="shared" si="6"/>
        <v>20.5</v>
      </c>
    </row>
    <row r="26" spans="1:33" x14ac:dyDescent="0.25">
      <c r="A26" s="37" t="s">
        <v>91</v>
      </c>
      <c r="B26" s="120">
        <f>[12]FORMALWEAR!$C32</f>
        <v>0</v>
      </c>
      <c r="C26" s="141">
        <f>[12]FORMALWEAR!$D32</f>
        <v>0</v>
      </c>
      <c r="D26" s="141">
        <f>[12]FORMALWEAR!$E32</f>
        <v>0</v>
      </c>
      <c r="E26" s="141">
        <f>[12]FORMALWEAR!$F32</f>
        <v>0</v>
      </c>
      <c r="F26" s="112">
        <f t="shared" si="1"/>
        <v>0</v>
      </c>
      <c r="G26" s="22">
        <f>[12]FORMALWEAR!$G32</f>
        <v>20.5</v>
      </c>
      <c r="H26" s="120">
        <f>[13]FORMALWEAR!$C32</f>
        <v>0</v>
      </c>
      <c r="I26" s="141">
        <f>[13]FORMALWEAR!$D32</f>
        <v>0</v>
      </c>
      <c r="J26" s="141">
        <f>[13]FORMALWEAR!$E32</f>
        <v>0</v>
      </c>
      <c r="K26" s="141">
        <f>[13]FORMALWEAR!$F32</f>
        <v>0</v>
      </c>
      <c r="L26" s="112">
        <f t="shared" si="2"/>
        <v>0</v>
      </c>
      <c r="M26" s="22">
        <f>[13]FORMALWEAR!$G32</f>
        <v>20.5</v>
      </c>
      <c r="N26" s="120">
        <f>[14]FORMALWEAR!$C32</f>
        <v>0</v>
      </c>
      <c r="O26" s="141">
        <f>[14]FORMALWEAR!$D32</f>
        <v>0</v>
      </c>
      <c r="P26" s="141">
        <f>[14]FORMALWEAR!$E32</f>
        <v>0</v>
      </c>
      <c r="Q26" s="141">
        <f>[14]FORMALWEAR!$F32</f>
        <v>0</v>
      </c>
      <c r="R26" s="112">
        <f t="shared" si="3"/>
        <v>0</v>
      </c>
      <c r="S26" s="22">
        <f>[14]FORMALWEAR!$G32</f>
        <v>20.5</v>
      </c>
      <c r="T26" s="120">
        <f>[15]FORMALWEAR!$C32</f>
        <v>0</v>
      </c>
      <c r="U26" s="141">
        <f>[15]FORMALWEAR!$D32</f>
        <v>0</v>
      </c>
      <c r="V26" s="141">
        <f>[15]FORMALWEAR!$E32</f>
        <v>0</v>
      </c>
      <c r="W26" s="141">
        <f>[15]FORMALWEAR!$F32</f>
        <v>0</v>
      </c>
      <c r="X26" s="112">
        <f t="shared" si="4"/>
        <v>0</v>
      </c>
      <c r="Y26" s="22">
        <f>[15]FORMALWEAR!$G32</f>
        <v>20.5</v>
      </c>
      <c r="Z26" s="120">
        <f>[16]FORMALWEAR!$C32</f>
        <v>0</v>
      </c>
      <c r="AA26" s="141">
        <f>[16]FORMALWEAR!$D32</f>
        <v>0</v>
      </c>
      <c r="AB26" s="141">
        <f>[16]FORMALWEAR!$E32</f>
        <v>0</v>
      </c>
      <c r="AC26" s="141">
        <f>[16]FORMALWEAR!$F32</f>
        <v>0</v>
      </c>
      <c r="AD26" s="112">
        <f t="shared" si="5"/>
        <v>0</v>
      </c>
      <c r="AE26" s="22">
        <f>[16]FORMALWEAR!$G32</f>
        <v>20.5</v>
      </c>
      <c r="AF26" s="27">
        <f t="shared" si="0"/>
        <v>102.5</v>
      </c>
      <c r="AG26" s="23">
        <f t="shared" si="6"/>
        <v>20.5</v>
      </c>
    </row>
    <row r="27" spans="1:33" x14ac:dyDescent="0.25">
      <c r="A27" s="37" t="s">
        <v>92</v>
      </c>
      <c r="B27" s="120">
        <f>[12]FORMALWEAR!$C33</f>
        <v>0</v>
      </c>
      <c r="C27" s="141">
        <f>[12]FORMALWEAR!$D33</f>
        <v>0</v>
      </c>
      <c r="D27" s="141">
        <f>[12]FORMALWEAR!$E33</f>
        <v>0</v>
      </c>
      <c r="E27" s="141">
        <f>[12]FORMALWEAR!$F33</f>
        <v>0</v>
      </c>
      <c r="F27" s="112">
        <f t="shared" si="1"/>
        <v>0</v>
      </c>
      <c r="G27" s="22">
        <f>[12]FORMALWEAR!$G33</f>
        <v>20.5</v>
      </c>
      <c r="H27" s="120">
        <f>[13]FORMALWEAR!$C33</f>
        <v>0</v>
      </c>
      <c r="I27" s="141">
        <f>[13]FORMALWEAR!$D33</f>
        <v>0</v>
      </c>
      <c r="J27" s="141">
        <f>[13]FORMALWEAR!$E33</f>
        <v>0</v>
      </c>
      <c r="K27" s="141">
        <f>[13]FORMALWEAR!$F33</f>
        <v>0</v>
      </c>
      <c r="L27" s="112">
        <f t="shared" si="2"/>
        <v>0</v>
      </c>
      <c r="M27" s="22">
        <f>[13]FORMALWEAR!$G33</f>
        <v>20.5</v>
      </c>
      <c r="N27" s="120">
        <f>[14]FORMALWEAR!$C33</f>
        <v>0</v>
      </c>
      <c r="O27" s="141">
        <f>[14]FORMALWEAR!$D33</f>
        <v>0</v>
      </c>
      <c r="P27" s="141">
        <f>[14]FORMALWEAR!$E33</f>
        <v>0</v>
      </c>
      <c r="Q27" s="141">
        <f>[14]FORMALWEAR!$F33</f>
        <v>0</v>
      </c>
      <c r="R27" s="112">
        <f t="shared" si="3"/>
        <v>0</v>
      </c>
      <c r="S27" s="22">
        <f>[14]FORMALWEAR!$G33</f>
        <v>20.5</v>
      </c>
      <c r="T27" s="120">
        <f>[15]FORMALWEAR!$C33</f>
        <v>0</v>
      </c>
      <c r="U27" s="141">
        <f>[15]FORMALWEAR!$D33</f>
        <v>0</v>
      </c>
      <c r="V27" s="141">
        <f>[15]FORMALWEAR!$E33</f>
        <v>0</v>
      </c>
      <c r="W27" s="141">
        <f>[15]FORMALWEAR!$F33</f>
        <v>0</v>
      </c>
      <c r="X27" s="112">
        <f t="shared" si="4"/>
        <v>0</v>
      </c>
      <c r="Y27" s="22">
        <f>[15]FORMALWEAR!$G33</f>
        <v>20.5</v>
      </c>
      <c r="Z27" s="120">
        <f>[16]FORMALWEAR!$C33</f>
        <v>0</v>
      </c>
      <c r="AA27" s="141">
        <f>[16]FORMALWEAR!$D33</f>
        <v>0</v>
      </c>
      <c r="AB27" s="141">
        <f>[16]FORMALWEAR!$E33</f>
        <v>0</v>
      </c>
      <c r="AC27" s="141">
        <f>[16]FORMALWEAR!$F33</f>
        <v>0</v>
      </c>
      <c r="AD27" s="112">
        <f t="shared" si="5"/>
        <v>0</v>
      </c>
      <c r="AE27" s="22">
        <f>[16]FORMALWEAR!$G33</f>
        <v>20.5</v>
      </c>
      <c r="AF27" s="27">
        <f t="shared" si="0"/>
        <v>102.5</v>
      </c>
      <c r="AG27" s="23">
        <f t="shared" si="6"/>
        <v>20.5</v>
      </c>
    </row>
    <row r="28" spans="1:33" x14ac:dyDescent="0.25">
      <c r="A28" s="37" t="s">
        <v>93</v>
      </c>
      <c r="B28" s="120">
        <f>[12]FORMALWEAR!$C34</f>
        <v>0</v>
      </c>
      <c r="C28" s="141">
        <f>[12]FORMALWEAR!$D34</f>
        <v>0</v>
      </c>
      <c r="D28" s="141">
        <f>[12]FORMALWEAR!$E34</f>
        <v>0</v>
      </c>
      <c r="E28" s="141">
        <f>[12]FORMALWEAR!$F34</f>
        <v>0</v>
      </c>
      <c r="F28" s="112">
        <f t="shared" si="1"/>
        <v>0</v>
      </c>
      <c r="G28" s="22">
        <f>[12]FORMALWEAR!$G34</f>
        <v>20.5</v>
      </c>
      <c r="H28" s="120">
        <f>[13]FORMALWEAR!$C34</f>
        <v>0</v>
      </c>
      <c r="I28" s="141">
        <f>[13]FORMALWEAR!$D34</f>
        <v>0</v>
      </c>
      <c r="J28" s="141">
        <f>[13]FORMALWEAR!$E34</f>
        <v>0</v>
      </c>
      <c r="K28" s="141">
        <f>[13]FORMALWEAR!$F34</f>
        <v>0</v>
      </c>
      <c r="L28" s="112">
        <f t="shared" si="2"/>
        <v>0</v>
      </c>
      <c r="M28" s="22">
        <f>[13]FORMALWEAR!$G34</f>
        <v>20.5</v>
      </c>
      <c r="N28" s="120">
        <f>[14]FORMALWEAR!$C34</f>
        <v>0</v>
      </c>
      <c r="O28" s="141">
        <f>[14]FORMALWEAR!$D34</f>
        <v>0</v>
      </c>
      <c r="P28" s="141">
        <f>[14]FORMALWEAR!$E34</f>
        <v>0</v>
      </c>
      <c r="Q28" s="141">
        <f>[14]FORMALWEAR!$F34</f>
        <v>0</v>
      </c>
      <c r="R28" s="112">
        <f t="shared" si="3"/>
        <v>0</v>
      </c>
      <c r="S28" s="22">
        <f>[14]FORMALWEAR!$G34</f>
        <v>20.5</v>
      </c>
      <c r="T28" s="120">
        <f>[15]FORMALWEAR!$C34</f>
        <v>0</v>
      </c>
      <c r="U28" s="141">
        <f>[15]FORMALWEAR!$D34</f>
        <v>0</v>
      </c>
      <c r="V28" s="141">
        <f>[15]FORMALWEAR!$E34</f>
        <v>0</v>
      </c>
      <c r="W28" s="141">
        <f>[15]FORMALWEAR!$F34</f>
        <v>0</v>
      </c>
      <c r="X28" s="112">
        <f t="shared" si="4"/>
        <v>0</v>
      </c>
      <c r="Y28" s="22">
        <f>[15]FORMALWEAR!$G34</f>
        <v>20.5</v>
      </c>
      <c r="Z28" s="120">
        <f>[16]FORMALWEAR!$C34</f>
        <v>0</v>
      </c>
      <c r="AA28" s="141">
        <f>[16]FORMALWEAR!$D34</f>
        <v>0</v>
      </c>
      <c r="AB28" s="141">
        <f>[16]FORMALWEAR!$E34</f>
        <v>0</v>
      </c>
      <c r="AC28" s="141">
        <f>[16]FORMALWEAR!$F34</f>
        <v>0</v>
      </c>
      <c r="AD28" s="112">
        <f t="shared" si="5"/>
        <v>0</v>
      </c>
      <c r="AE28" s="22">
        <f>[16]FORMALWEAR!$G34</f>
        <v>20.5</v>
      </c>
      <c r="AF28" s="27">
        <f t="shared" si="0"/>
        <v>102.5</v>
      </c>
      <c r="AG28" s="23">
        <f t="shared" si="6"/>
        <v>20.5</v>
      </c>
    </row>
    <row r="29" spans="1:33" hidden="1" x14ac:dyDescent="0.25">
      <c r="A29" s="115" t="s">
        <v>108</v>
      </c>
      <c r="B29" s="120">
        <f>[12]FORMALWEAR!$C35</f>
        <v>0</v>
      </c>
      <c r="C29" s="141">
        <f>[12]FORMALWEAR!$D35</f>
        <v>0</v>
      </c>
      <c r="D29" s="141">
        <f>[12]FORMALWEAR!$E35</f>
        <v>0</v>
      </c>
      <c r="E29" s="141">
        <f>[12]FORMALWEAR!$F35</f>
        <v>0</v>
      </c>
      <c r="F29" s="112">
        <f t="shared" si="1"/>
        <v>0</v>
      </c>
      <c r="G29" s="73">
        <f>[12]FORMALWEAR!$G35</f>
        <v>20.5</v>
      </c>
      <c r="H29" s="120">
        <f>[13]FORMALWEAR!$C35</f>
        <v>0</v>
      </c>
      <c r="I29" s="141">
        <f>[13]FORMALWEAR!$D35</f>
        <v>0</v>
      </c>
      <c r="J29" s="141">
        <f>[13]FORMALWEAR!$E35</f>
        <v>0</v>
      </c>
      <c r="K29" s="141">
        <f>[13]FORMALWEAR!$F35</f>
        <v>0</v>
      </c>
      <c r="L29" s="112">
        <f t="shared" si="2"/>
        <v>0</v>
      </c>
      <c r="M29" s="73">
        <f>[13]FORMALWEAR!$G35</f>
        <v>20.5</v>
      </c>
      <c r="N29" s="120">
        <f>[14]FORMALWEAR!$C35</f>
        <v>0</v>
      </c>
      <c r="O29" s="141">
        <f>[14]FORMALWEAR!$D35</f>
        <v>0</v>
      </c>
      <c r="P29" s="141">
        <f>[14]FORMALWEAR!$E35</f>
        <v>0</v>
      </c>
      <c r="Q29" s="141">
        <f>[14]FORMALWEAR!$F35</f>
        <v>0</v>
      </c>
      <c r="R29" s="112">
        <f t="shared" si="3"/>
        <v>0</v>
      </c>
      <c r="S29" s="73">
        <f>[14]FORMALWEAR!$G35</f>
        <v>20.5</v>
      </c>
      <c r="T29" s="120">
        <f>[15]FORMALWEAR!$C35</f>
        <v>0</v>
      </c>
      <c r="U29" s="141">
        <f>[15]FORMALWEAR!$D35</f>
        <v>0</v>
      </c>
      <c r="V29" s="141">
        <f>[15]FORMALWEAR!$E35</f>
        <v>0</v>
      </c>
      <c r="W29" s="141">
        <f>[15]FORMALWEAR!$F35</f>
        <v>0</v>
      </c>
      <c r="X29" s="112">
        <f t="shared" si="4"/>
        <v>0</v>
      </c>
      <c r="Y29" s="73">
        <f>[15]FORMALWEAR!$G35</f>
        <v>20.5</v>
      </c>
      <c r="Z29" s="120">
        <f>[16]FORMALWEAR!$C35</f>
        <v>0</v>
      </c>
      <c r="AA29" s="141">
        <f>[16]FORMALWEAR!$D35</f>
        <v>0</v>
      </c>
      <c r="AB29" s="141">
        <f>[16]FORMALWEAR!$E35</f>
        <v>0</v>
      </c>
      <c r="AC29" s="141">
        <f>[16]FORMALWEAR!$F35</f>
        <v>0</v>
      </c>
      <c r="AD29" s="112">
        <f t="shared" si="5"/>
        <v>0</v>
      </c>
      <c r="AE29" s="73">
        <f>[16]FORMALWEAR!$G35</f>
        <v>20.5</v>
      </c>
      <c r="AF29" s="76">
        <f t="shared" si="0"/>
        <v>102.5</v>
      </c>
      <c r="AG29" s="77">
        <f t="shared" si="6"/>
        <v>20.5</v>
      </c>
    </row>
    <row r="30" spans="1:33" x14ac:dyDescent="0.25">
      <c r="A30" s="37" t="s">
        <v>94</v>
      </c>
      <c r="B30" s="120">
        <f>[12]FORMALWEAR!$C36</f>
        <v>0</v>
      </c>
      <c r="C30" s="141">
        <f>[12]FORMALWEAR!$D36</f>
        <v>0</v>
      </c>
      <c r="D30" s="141">
        <f>[12]FORMALWEAR!$E36</f>
        <v>0</v>
      </c>
      <c r="E30" s="141">
        <f>[12]FORMALWEAR!$F36</f>
        <v>0</v>
      </c>
      <c r="F30" s="112">
        <f t="shared" si="1"/>
        <v>0</v>
      </c>
      <c r="G30" s="22">
        <f>[12]FORMALWEAR!$G36</f>
        <v>20.5</v>
      </c>
      <c r="H30" s="120">
        <f>[13]FORMALWEAR!$C36</f>
        <v>0</v>
      </c>
      <c r="I30" s="141">
        <f>[13]FORMALWEAR!$D36</f>
        <v>0</v>
      </c>
      <c r="J30" s="141">
        <f>[13]FORMALWEAR!$E36</f>
        <v>0</v>
      </c>
      <c r="K30" s="141">
        <f>[13]FORMALWEAR!$F36</f>
        <v>0</v>
      </c>
      <c r="L30" s="112">
        <f t="shared" si="2"/>
        <v>0</v>
      </c>
      <c r="M30" s="22">
        <f>[13]FORMALWEAR!$G36</f>
        <v>20.5</v>
      </c>
      <c r="N30" s="120">
        <f>[14]FORMALWEAR!$C36</f>
        <v>0</v>
      </c>
      <c r="O30" s="141">
        <f>[14]FORMALWEAR!$D36</f>
        <v>0</v>
      </c>
      <c r="P30" s="141">
        <f>[14]FORMALWEAR!$E36</f>
        <v>0</v>
      </c>
      <c r="Q30" s="141">
        <f>[14]FORMALWEAR!$F36</f>
        <v>0</v>
      </c>
      <c r="R30" s="112">
        <f t="shared" si="3"/>
        <v>0</v>
      </c>
      <c r="S30" s="22">
        <f>[14]FORMALWEAR!$G36</f>
        <v>20.5</v>
      </c>
      <c r="T30" s="120">
        <f>[15]FORMALWEAR!$C36</f>
        <v>0</v>
      </c>
      <c r="U30" s="141">
        <f>[15]FORMALWEAR!$D36</f>
        <v>0</v>
      </c>
      <c r="V30" s="141">
        <f>[15]FORMALWEAR!$E36</f>
        <v>0</v>
      </c>
      <c r="W30" s="141">
        <f>[15]FORMALWEAR!$F36</f>
        <v>0</v>
      </c>
      <c r="X30" s="112">
        <f t="shared" si="4"/>
        <v>0</v>
      </c>
      <c r="Y30" s="22">
        <f>[15]FORMALWEAR!$G36</f>
        <v>20.5</v>
      </c>
      <c r="Z30" s="120">
        <f>[16]FORMALWEAR!$C36</f>
        <v>0</v>
      </c>
      <c r="AA30" s="141">
        <f>[16]FORMALWEAR!$D36</f>
        <v>0</v>
      </c>
      <c r="AB30" s="141">
        <f>[16]FORMALWEAR!$E36</f>
        <v>0</v>
      </c>
      <c r="AC30" s="141">
        <f>[16]FORMALWEAR!$F36</f>
        <v>0</v>
      </c>
      <c r="AD30" s="112">
        <f t="shared" si="5"/>
        <v>0</v>
      </c>
      <c r="AE30" s="22">
        <f>[16]FORMALWEAR!$G36</f>
        <v>20.5</v>
      </c>
      <c r="AF30" s="27">
        <f t="shared" si="0"/>
        <v>102.5</v>
      </c>
      <c r="AG30" s="23">
        <f t="shared" si="6"/>
        <v>20.5</v>
      </c>
    </row>
    <row r="31" spans="1:33" x14ac:dyDescent="0.25">
      <c r="A31" s="37" t="s">
        <v>95</v>
      </c>
      <c r="B31" s="120">
        <f>[12]FORMALWEAR!$C37</f>
        <v>0</v>
      </c>
      <c r="C31" s="141">
        <f>[12]FORMALWEAR!$D37</f>
        <v>0</v>
      </c>
      <c r="D31" s="141">
        <f>[12]FORMALWEAR!$E37</f>
        <v>0</v>
      </c>
      <c r="E31" s="141">
        <f>[12]FORMALWEAR!$F37</f>
        <v>0</v>
      </c>
      <c r="F31" s="112">
        <f t="shared" si="1"/>
        <v>0</v>
      </c>
      <c r="G31" s="22">
        <f>[12]FORMALWEAR!$G37</f>
        <v>20.5</v>
      </c>
      <c r="H31" s="120">
        <f>[13]FORMALWEAR!$C37</f>
        <v>0</v>
      </c>
      <c r="I31" s="141">
        <f>[13]FORMALWEAR!$D37</f>
        <v>0</v>
      </c>
      <c r="J31" s="141">
        <f>[13]FORMALWEAR!$E37</f>
        <v>0</v>
      </c>
      <c r="K31" s="141">
        <f>[13]FORMALWEAR!$F37</f>
        <v>0</v>
      </c>
      <c r="L31" s="112">
        <f t="shared" si="2"/>
        <v>0</v>
      </c>
      <c r="M31" s="22">
        <f>[13]FORMALWEAR!$G37</f>
        <v>20.5</v>
      </c>
      <c r="N31" s="120">
        <f>[14]FORMALWEAR!$C37</f>
        <v>0</v>
      </c>
      <c r="O31" s="141">
        <f>[14]FORMALWEAR!$D37</f>
        <v>0</v>
      </c>
      <c r="P31" s="141">
        <f>[14]FORMALWEAR!$E37</f>
        <v>0</v>
      </c>
      <c r="Q31" s="141">
        <f>[14]FORMALWEAR!$F37</f>
        <v>0</v>
      </c>
      <c r="R31" s="112">
        <f t="shared" si="3"/>
        <v>0</v>
      </c>
      <c r="S31" s="22">
        <f>[14]FORMALWEAR!$G37</f>
        <v>20.5</v>
      </c>
      <c r="T31" s="120">
        <f>[15]FORMALWEAR!$C37</f>
        <v>0</v>
      </c>
      <c r="U31" s="141">
        <f>[15]FORMALWEAR!$D37</f>
        <v>0</v>
      </c>
      <c r="V31" s="141">
        <f>[15]FORMALWEAR!$E37</f>
        <v>0</v>
      </c>
      <c r="W31" s="141">
        <f>[15]FORMALWEAR!$F37</f>
        <v>0</v>
      </c>
      <c r="X31" s="112">
        <f t="shared" si="4"/>
        <v>0</v>
      </c>
      <c r="Y31" s="22">
        <f>[15]FORMALWEAR!$G37</f>
        <v>20.5</v>
      </c>
      <c r="Z31" s="120">
        <f>[16]FORMALWEAR!$C37</f>
        <v>0</v>
      </c>
      <c r="AA31" s="141">
        <f>[16]FORMALWEAR!$D37</f>
        <v>0</v>
      </c>
      <c r="AB31" s="141">
        <f>[16]FORMALWEAR!$E37</f>
        <v>0</v>
      </c>
      <c r="AC31" s="141">
        <f>[16]FORMALWEAR!$F37</f>
        <v>0</v>
      </c>
      <c r="AD31" s="112">
        <f t="shared" si="5"/>
        <v>0</v>
      </c>
      <c r="AE31" s="22">
        <f>[16]FORMALWEAR!$G37</f>
        <v>20.5</v>
      </c>
      <c r="AF31" s="27">
        <f t="shared" si="0"/>
        <v>102.5</v>
      </c>
      <c r="AG31" s="23">
        <f t="shared" si="6"/>
        <v>20.5</v>
      </c>
    </row>
    <row r="32" spans="1:33" x14ac:dyDescent="0.25">
      <c r="A32" s="37" t="s">
        <v>96</v>
      </c>
      <c r="B32" s="120">
        <f>[12]FORMALWEAR!$C38</f>
        <v>0</v>
      </c>
      <c r="C32" s="141">
        <f>[12]FORMALWEAR!$D38</f>
        <v>0</v>
      </c>
      <c r="D32" s="141">
        <f>[12]FORMALWEAR!$E38</f>
        <v>0</v>
      </c>
      <c r="E32" s="141">
        <f>[12]FORMALWEAR!$F38</f>
        <v>0</v>
      </c>
      <c r="F32" s="112">
        <f t="shared" si="1"/>
        <v>0</v>
      </c>
      <c r="G32" s="22">
        <f>[12]FORMALWEAR!$G38</f>
        <v>20.5</v>
      </c>
      <c r="H32" s="120">
        <f>[13]FORMALWEAR!$C38</f>
        <v>0</v>
      </c>
      <c r="I32" s="141">
        <f>[13]FORMALWEAR!$D38</f>
        <v>0</v>
      </c>
      <c r="J32" s="141">
        <f>[13]FORMALWEAR!$E38</f>
        <v>0</v>
      </c>
      <c r="K32" s="141">
        <f>[13]FORMALWEAR!$F38</f>
        <v>0</v>
      </c>
      <c r="L32" s="112">
        <f t="shared" si="2"/>
        <v>0</v>
      </c>
      <c r="M32" s="22">
        <f>[13]FORMALWEAR!$G38</f>
        <v>20.5</v>
      </c>
      <c r="N32" s="120">
        <f>[14]FORMALWEAR!$C38</f>
        <v>0</v>
      </c>
      <c r="O32" s="141">
        <f>[14]FORMALWEAR!$D38</f>
        <v>0</v>
      </c>
      <c r="P32" s="141">
        <f>[14]FORMALWEAR!$E38</f>
        <v>0</v>
      </c>
      <c r="Q32" s="141">
        <f>[14]FORMALWEAR!$F38</f>
        <v>0</v>
      </c>
      <c r="R32" s="112">
        <f t="shared" si="3"/>
        <v>0</v>
      </c>
      <c r="S32" s="22">
        <f>[14]FORMALWEAR!$G38</f>
        <v>20.5</v>
      </c>
      <c r="T32" s="120">
        <f>[15]FORMALWEAR!$C38</f>
        <v>0</v>
      </c>
      <c r="U32" s="141">
        <f>[15]FORMALWEAR!$D38</f>
        <v>0</v>
      </c>
      <c r="V32" s="141">
        <f>[15]FORMALWEAR!$E38</f>
        <v>0</v>
      </c>
      <c r="W32" s="141">
        <f>[15]FORMALWEAR!$F38</f>
        <v>0</v>
      </c>
      <c r="X32" s="112">
        <f t="shared" si="4"/>
        <v>0</v>
      </c>
      <c r="Y32" s="22">
        <f>[15]FORMALWEAR!$G38</f>
        <v>20.5</v>
      </c>
      <c r="Z32" s="120">
        <f>[16]FORMALWEAR!$C38</f>
        <v>0</v>
      </c>
      <c r="AA32" s="141">
        <f>[16]FORMALWEAR!$D38</f>
        <v>0</v>
      </c>
      <c r="AB32" s="141">
        <f>[16]FORMALWEAR!$E38</f>
        <v>0</v>
      </c>
      <c r="AC32" s="141">
        <f>[16]FORMALWEAR!$F38</f>
        <v>0</v>
      </c>
      <c r="AD32" s="112">
        <f t="shared" si="5"/>
        <v>0</v>
      </c>
      <c r="AE32" s="22">
        <f>[16]FORMALWEAR!$G38</f>
        <v>20.5</v>
      </c>
      <c r="AF32" s="27">
        <f t="shared" si="0"/>
        <v>102.5</v>
      </c>
      <c r="AG32" s="23">
        <f t="shared" si="6"/>
        <v>20.5</v>
      </c>
    </row>
    <row r="33" spans="1:33" x14ac:dyDescent="0.25">
      <c r="A33" s="37" t="s">
        <v>97</v>
      </c>
      <c r="B33" s="120">
        <f>[12]FORMALWEAR!$C39</f>
        <v>0</v>
      </c>
      <c r="C33" s="141">
        <f>[12]FORMALWEAR!$D39</f>
        <v>0</v>
      </c>
      <c r="D33" s="141">
        <f>[12]FORMALWEAR!$E39</f>
        <v>0</v>
      </c>
      <c r="E33" s="141">
        <f>[12]FORMALWEAR!$F39</f>
        <v>0</v>
      </c>
      <c r="F33" s="112">
        <f t="shared" si="1"/>
        <v>0</v>
      </c>
      <c r="G33" s="22">
        <f>[12]FORMALWEAR!$G39</f>
        <v>20.5</v>
      </c>
      <c r="H33" s="120">
        <f>[13]FORMALWEAR!$C39</f>
        <v>0</v>
      </c>
      <c r="I33" s="141">
        <f>[13]FORMALWEAR!$D39</f>
        <v>0</v>
      </c>
      <c r="J33" s="141">
        <f>[13]FORMALWEAR!$E39</f>
        <v>0</v>
      </c>
      <c r="K33" s="141">
        <f>[13]FORMALWEAR!$F39</f>
        <v>0</v>
      </c>
      <c r="L33" s="112">
        <f t="shared" si="2"/>
        <v>0</v>
      </c>
      <c r="M33" s="22">
        <f>[13]FORMALWEAR!$G39</f>
        <v>20.5</v>
      </c>
      <c r="N33" s="120">
        <f>[14]FORMALWEAR!$C39</f>
        <v>0</v>
      </c>
      <c r="O33" s="141">
        <f>[14]FORMALWEAR!$D39</f>
        <v>0</v>
      </c>
      <c r="P33" s="141">
        <f>[14]FORMALWEAR!$E39</f>
        <v>0</v>
      </c>
      <c r="Q33" s="141">
        <f>[14]FORMALWEAR!$F39</f>
        <v>0</v>
      </c>
      <c r="R33" s="112">
        <f t="shared" si="3"/>
        <v>0</v>
      </c>
      <c r="S33" s="22">
        <f>[14]FORMALWEAR!$G39</f>
        <v>20.5</v>
      </c>
      <c r="T33" s="120">
        <f>[15]FORMALWEAR!$C39</f>
        <v>0</v>
      </c>
      <c r="U33" s="141">
        <f>[15]FORMALWEAR!$D39</f>
        <v>0</v>
      </c>
      <c r="V33" s="141">
        <f>[15]FORMALWEAR!$E39</f>
        <v>0</v>
      </c>
      <c r="W33" s="141">
        <f>[15]FORMALWEAR!$F39</f>
        <v>0</v>
      </c>
      <c r="X33" s="112">
        <f t="shared" si="4"/>
        <v>0</v>
      </c>
      <c r="Y33" s="22">
        <f>[15]FORMALWEAR!$G39</f>
        <v>20.5</v>
      </c>
      <c r="Z33" s="120">
        <f>[16]FORMALWEAR!$C39</f>
        <v>0</v>
      </c>
      <c r="AA33" s="141">
        <f>[16]FORMALWEAR!$D39</f>
        <v>0</v>
      </c>
      <c r="AB33" s="141">
        <f>[16]FORMALWEAR!$E39</f>
        <v>0</v>
      </c>
      <c r="AC33" s="141">
        <f>[16]FORMALWEAR!$F39</f>
        <v>0</v>
      </c>
      <c r="AD33" s="112">
        <f t="shared" si="5"/>
        <v>0</v>
      </c>
      <c r="AE33" s="22">
        <f>[16]FORMALWEAR!$G39</f>
        <v>20.5</v>
      </c>
      <c r="AF33" s="27">
        <f t="shared" si="0"/>
        <v>102.5</v>
      </c>
      <c r="AG33" s="23">
        <f t="shared" si="6"/>
        <v>20.5</v>
      </c>
    </row>
    <row r="34" spans="1:33" x14ac:dyDescent="0.25">
      <c r="A34" s="37" t="s">
        <v>98</v>
      </c>
      <c r="B34" s="120">
        <f>[12]FORMALWEAR!$C40</f>
        <v>0</v>
      </c>
      <c r="C34" s="141">
        <f>[12]FORMALWEAR!$D40</f>
        <v>0</v>
      </c>
      <c r="D34" s="141">
        <f>[12]FORMALWEAR!$E40</f>
        <v>0</v>
      </c>
      <c r="E34" s="141">
        <f>[12]FORMALWEAR!$F40</f>
        <v>0</v>
      </c>
      <c r="F34" s="112">
        <f t="shared" si="1"/>
        <v>0</v>
      </c>
      <c r="G34" s="22">
        <f>[12]FORMALWEAR!$G40</f>
        <v>20.5</v>
      </c>
      <c r="H34" s="120">
        <f>[13]FORMALWEAR!$C40</f>
        <v>0</v>
      </c>
      <c r="I34" s="141">
        <f>[13]FORMALWEAR!$D40</f>
        <v>0</v>
      </c>
      <c r="J34" s="141">
        <f>[13]FORMALWEAR!$E40</f>
        <v>0</v>
      </c>
      <c r="K34" s="141">
        <f>[13]FORMALWEAR!$F40</f>
        <v>0</v>
      </c>
      <c r="L34" s="112">
        <f t="shared" si="2"/>
        <v>0</v>
      </c>
      <c r="M34" s="22">
        <f>[13]FORMALWEAR!$G40</f>
        <v>20.5</v>
      </c>
      <c r="N34" s="120">
        <f>[14]FORMALWEAR!$C40</f>
        <v>0</v>
      </c>
      <c r="O34" s="141">
        <f>[14]FORMALWEAR!$D40</f>
        <v>0</v>
      </c>
      <c r="P34" s="141">
        <f>[14]FORMALWEAR!$E40</f>
        <v>0</v>
      </c>
      <c r="Q34" s="141">
        <f>[14]FORMALWEAR!$F40</f>
        <v>0</v>
      </c>
      <c r="R34" s="112">
        <f t="shared" si="3"/>
        <v>0</v>
      </c>
      <c r="S34" s="22">
        <f>[14]FORMALWEAR!$G40</f>
        <v>20.5</v>
      </c>
      <c r="T34" s="120">
        <f>[15]FORMALWEAR!$C40</f>
        <v>0</v>
      </c>
      <c r="U34" s="141">
        <f>[15]FORMALWEAR!$D40</f>
        <v>0</v>
      </c>
      <c r="V34" s="141">
        <f>[15]FORMALWEAR!$E40</f>
        <v>0</v>
      </c>
      <c r="W34" s="141">
        <f>[15]FORMALWEAR!$F40</f>
        <v>0</v>
      </c>
      <c r="X34" s="112">
        <f t="shared" si="4"/>
        <v>0</v>
      </c>
      <c r="Y34" s="22">
        <f>[15]FORMALWEAR!$G40</f>
        <v>20.5</v>
      </c>
      <c r="Z34" s="120">
        <f>[16]FORMALWEAR!$C40</f>
        <v>0</v>
      </c>
      <c r="AA34" s="141">
        <f>[16]FORMALWEAR!$D40</f>
        <v>0</v>
      </c>
      <c r="AB34" s="141">
        <f>[16]FORMALWEAR!$E40</f>
        <v>0</v>
      </c>
      <c r="AC34" s="141">
        <f>[16]FORMALWEAR!$F40</f>
        <v>0</v>
      </c>
      <c r="AD34" s="112">
        <f t="shared" si="5"/>
        <v>0</v>
      </c>
      <c r="AE34" s="22">
        <f>[16]FORMALWEAR!$G40</f>
        <v>20.5</v>
      </c>
      <c r="AF34" s="27">
        <f t="shared" si="0"/>
        <v>102.5</v>
      </c>
      <c r="AG34" s="23">
        <f t="shared" si="6"/>
        <v>20.5</v>
      </c>
    </row>
    <row r="35" spans="1:33" x14ac:dyDescent="0.25">
      <c r="A35" s="37" t="s">
        <v>99</v>
      </c>
      <c r="B35" s="120">
        <f>[12]FORMALWEAR!$C41</f>
        <v>0</v>
      </c>
      <c r="C35" s="141">
        <f>[12]FORMALWEAR!$D41</f>
        <v>0</v>
      </c>
      <c r="D35" s="141">
        <f>[12]FORMALWEAR!$E41</f>
        <v>0</v>
      </c>
      <c r="E35" s="141">
        <f>[12]FORMALWEAR!$F41</f>
        <v>0</v>
      </c>
      <c r="F35" s="112">
        <f t="shared" si="1"/>
        <v>0</v>
      </c>
      <c r="G35" s="22">
        <f>[12]FORMALWEAR!$G41</f>
        <v>20.5</v>
      </c>
      <c r="H35" s="120">
        <f>[13]FORMALWEAR!$C41</f>
        <v>0</v>
      </c>
      <c r="I35" s="141">
        <f>[13]FORMALWEAR!$D41</f>
        <v>0</v>
      </c>
      <c r="J35" s="141">
        <f>[13]FORMALWEAR!$E41</f>
        <v>0</v>
      </c>
      <c r="K35" s="141">
        <f>[13]FORMALWEAR!$F41</f>
        <v>0</v>
      </c>
      <c r="L35" s="112">
        <f t="shared" si="2"/>
        <v>0</v>
      </c>
      <c r="M35" s="22">
        <f>[13]FORMALWEAR!$G41</f>
        <v>20.5</v>
      </c>
      <c r="N35" s="120">
        <f>[14]FORMALWEAR!$C41</f>
        <v>0</v>
      </c>
      <c r="O35" s="141">
        <f>[14]FORMALWEAR!$D41</f>
        <v>0</v>
      </c>
      <c r="P35" s="141">
        <f>[14]FORMALWEAR!$E41</f>
        <v>0</v>
      </c>
      <c r="Q35" s="141">
        <f>[14]FORMALWEAR!$F41</f>
        <v>0</v>
      </c>
      <c r="R35" s="112">
        <f t="shared" si="3"/>
        <v>0</v>
      </c>
      <c r="S35" s="22">
        <f>[14]FORMALWEAR!$G41</f>
        <v>20.5</v>
      </c>
      <c r="T35" s="120">
        <f>[15]FORMALWEAR!$C41</f>
        <v>0</v>
      </c>
      <c r="U35" s="141">
        <f>[15]FORMALWEAR!$D41</f>
        <v>0</v>
      </c>
      <c r="V35" s="141">
        <f>[15]FORMALWEAR!$E41</f>
        <v>0</v>
      </c>
      <c r="W35" s="141">
        <f>[15]FORMALWEAR!$F41</f>
        <v>0</v>
      </c>
      <c r="X35" s="112">
        <f t="shared" si="4"/>
        <v>0</v>
      </c>
      <c r="Y35" s="22">
        <f>[15]FORMALWEAR!$G41</f>
        <v>20.5</v>
      </c>
      <c r="Z35" s="120">
        <f>[16]FORMALWEAR!$C41</f>
        <v>0</v>
      </c>
      <c r="AA35" s="141">
        <f>[16]FORMALWEAR!$D41</f>
        <v>0</v>
      </c>
      <c r="AB35" s="141">
        <f>[16]FORMALWEAR!$E41</f>
        <v>0</v>
      </c>
      <c r="AC35" s="141">
        <f>[16]FORMALWEAR!$F41</f>
        <v>0</v>
      </c>
      <c r="AD35" s="112">
        <f t="shared" si="5"/>
        <v>0</v>
      </c>
      <c r="AE35" s="22">
        <f>[16]FORMALWEAR!$G41</f>
        <v>20.5</v>
      </c>
      <c r="AF35" s="27">
        <f t="shared" si="0"/>
        <v>102.5</v>
      </c>
      <c r="AG35" s="23">
        <f t="shared" si="6"/>
        <v>20.5</v>
      </c>
    </row>
    <row r="36" spans="1:33" x14ac:dyDescent="0.25">
      <c r="A36" s="37" t="s">
        <v>100</v>
      </c>
      <c r="B36" s="120">
        <f>[12]FORMALWEAR!$C42</f>
        <v>0</v>
      </c>
      <c r="C36" s="141">
        <f>[12]FORMALWEAR!$D42</f>
        <v>0</v>
      </c>
      <c r="D36" s="141">
        <f>[12]FORMALWEAR!$E42</f>
        <v>0</v>
      </c>
      <c r="E36" s="141">
        <f>[12]FORMALWEAR!$F42</f>
        <v>0</v>
      </c>
      <c r="F36" s="112">
        <f t="shared" si="1"/>
        <v>0</v>
      </c>
      <c r="G36" s="22">
        <f>[12]FORMALWEAR!$G42</f>
        <v>20.5</v>
      </c>
      <c r="H36" s="120">
        <f>[13]FORMALWEAR!$C42</f>
        <v>0</v>
      </c>
      <c r="I36" s="141">
        <f>[13]FORMALWEAR!$D42</f>
        <v>0</v>
      </c>
      <c r="J36" s="141">
        <f>[13]FORMALWEAR!$E42</f>
        <v>0</v>
      </c>
      <c r="K36" s="141">
        <f>[13]FORMALWEAR!$F42</f>
        <v>0</v>
      </c>
      <c r="L36" s="112">
        <f t="shared" si="2"/>
        <v>0</v>
      </c>
      <c r="M36" s="22">
        <f>[13]FORMALWEAR!$G42</f>
        <v>20.5</v>
      </c>
      <c r="N36" s="120">
        <f>[14]FORMALWEAR!$C42</f>
        <v>0</v>
      </c>
      <c r="O36" s="141">
        <f>[14]FORMALWEAR!$D42</f>
        <v>0</v>
      </c>
      <c r="P36" s="141">
        <f>[14]FORMALWEAR!$E42</f>
        <v>0</v>
      </c>
      <c r="Q36" s="141">
        <f>[14]FORMALWEAR!$F42</f>
        <v>0</v>
      </c>
      <c r="R36" s="112">
        <f t="shared" si="3"/>
        <v>0</v>
      </c>
      <c r="S36" s="22">
        <f>[14]FORMALWEAR!$G42</f>
        <v>20.5</v>
      </c>
      <c r="T36" s="120">
        <f>[15]FORMALWEAR!$C42</f>
        <v>0</v>
      </c>
      <c r="U36" s="141">
        <f>[15]FORMALWEAR!$D42</f>
        <v>0</v>
      </c>
      <c r="V36" s="141">
        <f>[15]FORMALWEAR!$E42</f>
        <v>0</v>
      </c>
      <c r="W36" s="141">
        <f>[15]FORMALWEAR!$F42</f>
        <v>0</v>
      </c>
      <c r="X36" s="112">
        <f t="shared" si="4"/>
        <v>0</v>
      </c>
      <c r="Y36" s="22">
        <f>[15]FORMALWEAR!$G42</f>
        <v>20.5</v>
      </c>
      <c r="Z36" s="120">
        <f>[16]FORMALWEAR!$C42</f>
        <v>0</v>
      </c>
      <c r="AA36" s="141">
        <f>[16]FORMALWEAR!$D42</f>
        <v>0</v>
      </c>
      <c r="AB36" s="141">
        <f>[16]FORMALWEAR!$E42</f>
        <v>0</v>
      </c>
      <c r="AC36" s="141">
        <f>[16]FORMALWEAR!$F42</f>
        <v>0</v>
      </c>
      <c r="AD36" s="112">
        <f t="shared" si="5"/>
        <v>0</v>
      </c>
      <c r="AE36" s="22">
        <f>[16]FORMALWEAR!$G42</f>
        <v>20.5</v>
      </c>
      <c r="AF36" s="27">
        <f t="shared" si="0"/>
        <v>102.5</v>
      </c>
      <c r="AG36" s="23">
        <f t="shared" si="6"/>
        <v>20.5</v>
      </c>
    </row>
    <row r="37" spans="1:33" x14ac:dyDescent="0.25">
      <c r="A37" s="37" t="s">
        <v>101</v>
      </c>
      <c r="B37" s="120">
        <f>[12]FORMALWEAR!$C43</f>
        <v>0</v>
      </c>
      <c r="C37" s="141">
        <f>[12]FORMALWEAR!$D43</f>
        <v>0</v>
      </c>
      <c r="D37" s="141">
        <f>[12]FORMALWEAR!$E43</f>
        <v>0</v>
      </c>
      <c r="E37" s="141">
        <f>[12]FORMALWEAR!$F43</f>
        <v>0</v>
      </c>
      <c r="F37" s="112">
        <f t="shared" si="1"/>
        <v>0</v>
      </c>
      <c r="G37" s="22">
        <f>[12]FORMALWEAR!$G43</f>
        <v>20.5</v>
      </c>
      <c r="H37" s="120">
        <f>[13]FORMALWEAR!$C43</f>
        <v>0</v>
      </c>
      <c r="I37" s="141">
        <f>[13]FORMALWEAR!$D43</f>
        <v>0</v>
      </c>
      <c r="J37" s="141">
        <f>[13]FORMALWEAR!$E43</f>
        <v>0</v>
      </c>
      <c r="K37" s="141">
        <f>[13]FORMALWEAR!$F43</f>
        <v>0</v>
      </c>
      <c r="L37" s="112">
        <f t="shared" si="2"/>
        <v>0</v>
      </c>
      <c r="M37" s="22">
        <f>[13]FORMALWEAR!$G43</f>
        <v>20.5</v>
      </c>
      <c r="N37" s="120">
        <f>[14]FORMALWEAR!$C43</f>
        <v>0</v>
      </c>
      <c r="O37" s="141">
        <f>[14]FORMALWEAR!$D43</f>
        <v>0</v>
      </c>
      <c r="P37" s="141">
        <f>[14]FORMALWEAR!$E43</f>
        <v>0</v>
      </c>
      <c r="Q37" s="141">
        <f>[14]FORMALWEAR!$F43</f>
        <v>0</v>
      </c>
      <c r="R37" s="112">
        <f t="shared" si="3"/>
        <v>0</v>
      </c>
      <c r="S37" s="22">
        <f>[14]FORMALWEAR!$G43</f>
        <v>20.5</v>
      </c>
      <c r="T37" s="120">
        <f>[15]FORMALWEAR!$C43</f>
        <v>0</v>
      </c>
      <c r="U37" s="141">
        <f>[15]FORMALWEAR!$D43</f>
        <v>0</v>
      </c>
      <c r="V37" s="141">
        <f>[15]FORMALWEAR!$E43</f>
        <v>0</v>
      </c>
      <c r="W37" s="141">
        <f>[15]FORMALWEAR!$F43</f>
        <v>0</v>
      </c>
      <c r="X37" s="112">
        <f t="shared" si="4"/>
        <v>0</v>
      </c>
      <c r="Y37" s="22">
        <f>[15]FORMALWEAR!$G43</f>
        <v>20.5</v>
      </c>
      <c r="Z37" s="120">
        <f>[16]FORMALWEAR!$C43</f>
        <v>0</v>
      </c>
      <c r="AA37" s="141">
        <f>[16]FORMALWEAR!$D43</f>
        <v>0</v>
      </c>
      <c r="AB37" s="141">
        <f>[16]FORMALWEAR!$E43</f>
        <v>0</v>
      </c>
      <c r="AC37" s="141">
        <f>[16]FORMALWEAR!$F43</f>
        <v>0</v>
      </c>
      <c r="AD37" s="112">
        <f t="shared" si="5"/>
        <v>0</v>
      </c>
      <c r="AE37" s="22">
        <f>[16]FORMALWEAR!$G43</f>
        <v>20.5</v>
      </c>
      <c r="AF37" s="27">
        <f t="shared" si="0"/>
        <v>102.5</v>
      </c>
      <c r="AG37" s="23">
        <f t="shared" si="6"/>
        <v>20.5</v>
      </c>
    </row>
    <row r="38" spans="1:33" x14ac:dyDescent="0.25">
      <c r="A38" s="37" t="s">
        <v>102</v>
      </c>
      <c r="B38" s="120">
        <f>[12]FORMALWEAR!$C44</f>
        <v>0</v>
      </c>
      <c r="C38" s="141">
        <f>[12]FORMALWEAR!$D44</f>
        <v>0</v>
      </c>
      <c r="D38" s="141">
        <f>[12]FORMALWEAR!$E44</f>
        <v>0</v>
      </c>
      <c r="E38" s="141">
        <f>[12]FORMALWEAR!$F44</f>
        <v>0</v>
      </c>
      <c r="F38" s="112">
        <f t="shared" si="1"/>
        <v>0</v>
      </c>
      <c r="G38" s="22">
        <f>[12]FORMALWEAR!$G44</f>
        <v>20.5</v>
      </c>
      <c r="H38" s="120">
        <f>[13]FORMALWEAR!$C44</f>
        <v>0</v>
      </c>
      <c r="I38" s="141">
        <f>[13]FORMALWEAR!$D44</f>
        <v>0</v>
      </c>
      <c r="J38" s="141">
        <f>[13]FORMALWEAR!$E44</f>
        <v>0</v>
      </c>
      <c r="K38" s="141">
        <f>[13]FORMALWEAR!$F44</f>
        <v>0</v>
      </c>
      <c r="L38" s="112">
        <f t="shared" si="2"/>
        <v>0</v>
      </c>
      <c r="M38" s="22">
        <f>[13]FORMALWEAR!$G44</f>
        <v>20.5</v>
      </c>
      <c r="N38" s="120">
        <f>[14]FORMALWEAR!$C44</f>
        <v>0</v>
      </c>
      <c r="O38" s="141">
        <f>[14]FORMALWEAR!$D44</f>
        <v>0</v>
      </c>
      <c r="P38" s="141">
        <f>[14]FORMALWEAR!$E44</f>
        <v>0</v>
      </c>
      <c r="Q38" s="141">
        <f>[14]FORMALWEAR!$F44</f>
        <v>0</v>
      </c>
      <c r="R38" s="112">
        <f t="shared" si="3"/>
        <v>0</v>
      </c>
      <c r="S38" s="22">
        <f>[14]FORMALWEAR!$G44</f>
        <v>20.5</v>
      </c>
      <c r="T38" s="120">
        <f>[15]FORMALWEAR!$C44</f>
        <v>0</v>
      </c>
      <c r="U38" s="141">
        <f>[15]FORMALWEAR!$D44</f>
        <v>0</v>
      </c>
      <c r="V38" s="141">
        <f>[15]FORMALWEAR!$E44</f>
        <v>0</v>
      </c>
      <c r="W38" s="141">
        <f>[15]FORMALWEAR!$F44</f>
        <v>0</v>
      </c>
      <c r="X38" s="112">
        <f t="shared" si="4"/>
        <v>0</v>
      </c>
      <c r="Y38" s="22">
        <f>[15]FORMALWEAR!$G44</f>
        <v>20.5</v>
      </c>
      <c r="Z38" s="120">
        <f>[16]FORMALWEAR!$C44</f>
        <v>0</v>
      </c>
      <c r="AA38" s="141">
        <f>[16]FORMALWEAR!$D44</f>
        <v>0</v>
      </c>
      <c r="AB38" s="141">
        <f>[16]FORMALWEAR!$E44</f>
        <v>0</v>
      </c>
      <c r="AC38" s="141">
        <f>[16]FORMALWEAR!$F44</f>
        <v>0</v>
      </c>
      <c r="AD38" s="112">
        <f t="shared" si="5"/>
        <v>0</v>
      </c>
      <c r="AE38" s="22">
        <f>[16]FORMALWEAR!$G44</f>
        <v>20.5</v>
      </c>
      <c r="AF38" s="27">
        <f t="shared" si="0"/>
        <v>102.5</v>
      </c>
      <c r="AG38" s="23">
        <f t="shared" si="6"/>
        <v>20.5</v>
      </c>
    </row>
    <row r="39" spans="1:33" x14ac:dyDescent="0.25">
      <c r="A39" s="37" t="s">
        <v>103</v>
      </c>
      <c r="B39" s="120">
        <f>[12]FORMALWEAR!$C45</f>
        <v>0</v>
      </c>
      <c r="C39" s="141">
        <f>[12]FORMALWEAR!$D45</f>
        <v>0</v>
      </c>
      <c r="D39" s="141">
        <f>[12]FORMALWEAR!$E45</f>
        <v>0</v>
      </c>
      <c r="E39" s="141">
        <f>[12]FORMALWEAR!$F45</f>
        <v>0</v>
      </c>
      <c r="F39" s="112">
        <f t="shared" si="1"/>
        <v>0</v>
      </c>
      <c r="G39" s="22">
        <f>[12]FORMALWEAR!$G45</f>
        <v>20.5</v>
      </c>
      <c r="H39" s="120">
        <f>[13]FORMALWEAR!$C45</f>
        <v>0</v>
      </c>
      <c r="I39" s="141">
        <f>[13]FORMALWEAR!$D45</f>
        <v>0</v>
      </c>
      <c r="J39" s="141">
        <f>[13]FORMALWEAR!$E45</f>
        <v>0</v>
      </c>
      <c r="K39" s="141">
        <f>[13]FORMALWEAR!$F45</f>
        <v>0</v>
      </c>
      <c r="L39" s="112">
        <f t="shared" si="2"/>
        <v>0</v>
      </c>
      <c r="M39" s="22">
        <f>[13]FORMALWEAR!$G45</f>
        <v>20.5</v>
      </c>
      <c r="N39" s="120">
        <f>[14]FORMALWEAR!$C45</f>
        <v>0</v>
      </c>
      <c r="O39" s="141">
        <f>[14]FORMALWEAR!$D45</f>
        <v>0</v>
      </c>
      <c r="P39" s="141">
        <f>[14]FORMALWEAR!$E45</f>
        <v>0</v>
      </c>
      <c r="Q39" s="141">
        <f>[14]FORMALWEAR!$F45</f>
        <v>0</v>
      </c>
      <c r="R39" s="112">
        <f t="shared" si="3"/>
        <v>0</v>
      </c>
      <c r="S39" s="22">
        <f>[14]FORMALWEAR!$G45</f>
        <v>20.5</v>
      </c>
      <c r="T39" s="120">
        <f>[15]FORMALWEAR!$C45</f>
        <v>0</v>
      </c>
      <c r="U39" s="141">
        <f>[15]FORMALWEAR!$D45</f>
        <v>0</v>
      </c>
      <c r="V39" s="141">
        <f>[15]FORMALWEAR!$E45</f>
        <v>0</v>
      </c>
      <c r="W39" s="141">
        <f>[15]FORMALWEAR!$F45</f>
        <v>0</v>
      </c>
      <c r="X39" s="112">
        <f t="shared" si="4"/>
        <v>0</v>
      </c>
      <c r="Y39" s="22">
        <f>[15]FORMALWEAR!$G45</f>
        <v>20.5</v>
      </c>
      <c r="Z39" s="120">
        <f>[16]FORMALWEAR!$C45</f>
        <v>0</v>
      </c>
      <c r="AA39" s="141">
        <f>[16]FORMALWEAR!$D45</f>
        <v>0</v>
      </c>
      <c r="AB39" s="141">
        <f>[16]FORMALWEAR!$E45</f>
        <v>0</v>
      </c>
      <c r="AC39" s="141">
        <f>[16]FORMALWEAR!$F45</f>
        <v>0</v>
      </c>
      <c r="AD39" s="112">
        <f t="shared" si="5"/>
        <v>0</v>
      </c>
      <c r="AE39" s="22">
        <f>[16]FORMALWEAR!$G45</f>
        <v>20.5</v>
      </c>
      <c r="AF39" s="27">
        <f t="shared" si="0"/>
        <v>102.5</v>
      </c>
      <c r="AG39" s="23">
        <f t="shared" si="6"/>
        <v>20.5</v>
      </c>
    </row>
    <row r="40" spans="1:33" x14ac:dyDescent="0.25">
      <c r="A40" s="37" t="s">
        <v>104</v>
      </c>
      <c r="B40" s="120">
        <f>[12]FORMALWEAR!$C46</f>
        <v>0</v>
      </c>
      <c r="C40" s="141">
        <f>[12]FORMALWEAR!$D46</f>
        <v>0</v>
      </c>
      <c r="D40" s="141">
        <f>[12]FORMALWEAR!$E46</f>
        <v>0</v>
      </c>
      <c r="E40" s="141">
        <f>[12]FORMALWEAR!$F46</f>
        <v>0</v>
      </c>
      <c r="F40" s="112">
        <f t="shared" si="1"/>
        <v>0</v>
      </c>
      <c r="G40" s="22">
        <f>[12]FORMALWEAR!$G46</f>
        <v>20.5</v>
      </c>
      <c r="H40" s="120">
        <f>[13]FORMALWEAR!$C46</f>
        <v>0</v>
      </c>
      <c r="I40" s="141">
        <f>[13]FORMALWEAR!$D46</f>
        <v>0</v>
      </c>
      <c r="J40" s="141">
        <f>[13]FORMALWEAR!$E46</f>
        <v>0</v>
      </c>
      <c r="K40" s="141">
        <f>[13]FORMALWEAR!$F46</f>
        <v>0</v>
      </c>
      <c r="L40" s="112">
        <f t="shared" si="2"/>
        <v>0</v>
      </c>
      <c r="M40" s="22">
        <f>[13]FORMALWEAR!$G46</f>
        <v>20.5</v>
      </c>
      <c r="N40" s="120">
        <f>[14]FORMALWEAR!$C46</f>
        <v>0</v>
      </c>
      <c r="O40" s="141">
        <f>[14]FORMALWEAR!$D46</f>
        <v>0</v>
      </c>
      <c r="P40" s="141">
        <f>[14]FORMALWEAR!$E46</f>
        <v>0</v>
      </c>
      <c r="Q40" s="141">
        <f>[14]FORMALWEAR!$F46</f>
        <v>0</v>
      </c>
      <c r="R40" s="112">
        <f t="shared" si="3"/>
        <v>0</v>
      </c>
      <c r="S40" s="22">
        <f>[14]FORMALWEAR!$G46</f>
        <v>20.5</v>
      </c>
      <c r="T40" s="120">
        <f>[15]FORMALWEAR!$C46</f>
        <v>0</v>
      </c>
      <c r="U40" s="141">
        <f>[15]FORMALWEAR!$D46</f>
        <v>0</v>
      </c>
      <c r="V40" s="141">
        <f>[15]FORMALWEAR!$E46</f>
        <v>0</v>
      </c>
      <c r="W40" s="141">
        <f>[15]FORMALWEAR!$F46</f>
        <v>0</v>
      </c>
      <c r="X40" s="112">
        <f t="shared" si="4"/>
        <v>0</v>
      </c>
      <c r="Y40" s="22">
        <f>[15]FORMALWEAR!$G46</f>
        <v>20.5</v>
      </c>
      <c r="Z40" s="120">
        <f>[16]FORMALWEAR!$C46</f>
        <v>0</v>
      </c>
      <c r="AA40" s="141">
        <f>[16]FORMALWEAR!$D46</f>
        <v>0</v>
      </c>
      <c r="AB40" s="141">
        <f>[16]FORMALWEAR!$E46</f>
        <v>0</v>
      </c>
      <c r="AC40" s="141">
        <f>[16]FORMALWEAR!$F46</f>
        <v>0</v>
      </c>
      <c r="AD40" s="112">
        <f t="shared" si="5"/>
        <v>0</v>
      </c>
      <c r="AE40" s="22">
        <f>[16]FORMALWEAR!$G46</f>
        <v>20.5</v>
      </c>
      <c r="AF40" s="27">
        <f t="shared" si="0"/>
        <v>102.5</v>
      </c>
      <c r="AG40" s="23">
        <f t="shared" si="6"/>
        <v>20.5</v>
      </c>
    </row>
    <row r="41" spans="1:33" x14ac:dyDescent="0.25">
      <c r="A41" s="37" t="s">
        <v>105</v>
      </c>
      <c r="B41" s="120">
        <f>[12]FORMALWEAR!$C47</f>
        <v>0</v>
      </c>
      <c r="C41" s="141">
        <f>[12]FORMALWEAR!$D47</f>
        <v>0</v>
      </c>
      <c r="D41" s="141">
        <f>[12]FORMALWEAR!$E47</f>
        <v>0</v>
      </c>
      <c r="E41" s="141">
        <f>[12]FORMALWEAR!$F47</f>
        <v>0</v>
      </c>
      <c r="F41" s="112">
        <f t="shared" si="1"/>
        <v>0</v>
      </c>
      <c r="G41" s="22">
        <f>[12]FORMALWEAR!$G47</f>
        <v>20.5</v>
      </c>
      <c r="H41" s="120">
        <f>[13]FORMALWEAR!$C47</f>
        <v>0</v>
      </c>
      <c r="I41" s="141">
        <f>[13]FORMALWEAR!$D47</f>
        <v>0</v>
      </c>
      <c r="J41" s="141">
        <f>[13]FORMALWEAR!$E47</f>
        <v>0</v>
      </c>
      <c r="K41" s="141">
        <f>[13]FORMALWEAR!$F47</f>
        <v>0</v>
      </c>
      <c r="L41" s="112">
        <f t="shared" si="2"/>
        <v>0</v>
      </c>
      <c r="M41" s="22">
        <f>[13]FORMALWEAR!$G47</f>
        <v>20.5</v>
      </c>
      <c r="N41" s="120">
        <f>[14]FORMALWEAR!$C47</f>
        <v>0</v>
      </c>
      <c r="O41" s="141">
        <f>[14]FORMALWEAR!$D47</f>
        <v>0</v>
      </c>
      <c r="P41" s="141">
        <f>[14]FORMALWEAR!$E47</f>
        <v>0</v>
      </c>
      <c r="Q41" s="141">
        <f>[14]FORMALWEAR!$F47</f>
        <v>0</v>
      </c>
      <c r="R41" s="112">
        <f t="shared" si="3"/>
        <v>0</v>
      </c>
      <c r="S41" s="22">
        <f>[14]FORMALWEAR!$G47</f>
        <v>20.5</v>
      </c>
      <c r="T41" s="120">
        <f>[15]FORMALWEAR!$C47</f>
        <v>0</v>
      </c>
      <c r="U41" s="141">
        <f>[15]FORMALWEAR!$D47</f>
        <v>0</v>
      </c>
      <c r="V41" s="141">
        <f>[15]FORMALWEAR!$E47</f>
        <v>0</v>
      </c>
      <c r="W41" s="141">
        <f>[15]FORMALWEAR!$F47</f>
        <v>0</v>
      </c>
      <c r="X41" s="112">
        <f t="shared" si="4"/>
        <v>0</v>
      </c>
      <c r="Y41" s="22">
        <f>[15]FORMALWEAR!$G47</f>
        <v>20.5</v>
      </c>
      <c r="Z41" s="120">
        <f>[16]FORMALWEAR!$C47</f>
        <v>0</v>
      </c>
      <c r="AA41" s="141">
        <f>[16]FORMALWEAR!$D47</f>
        <v>0</v>
      </c>
      <c r="AB41" s="141">
        <f>[16]FORMALWEAR!$E47</f>
        <v>0</v>
      </c>
      <c r="AC41" s="141">
        <f>[16]FORMALWEAR!$F47</f>
        <v>0</v>
      </c>
      <c r="AD41" s="112">
        <f t="shared" si="5"/>
        <v>0</v>
      </c>
      <c r="AE41" s="22">
        <f>[16]FORMALWEAR!$G47</f>
        <v>20.5</v>
      </c>
      <c r="AF41" s="27">
        <f t="shared" si="0"/>
        <v>102.5</v>
      </c>
      <c r="AG41" s="23">
        <f t="shared" si="6"/>
        <v>20.5</v>
      </c>
    </row>
    <row r="42" spans="1:33" x14ac:dyDescent="0.25">
      <c r="A42" s="37" t="s">
        <v>106</v>
      </c>
      <c r="B42" s="120">
        <f>[12]FORMALWEAR!$C48</f>
        <v>0</v>
      </c>
      <c r="C42" s="141">
        <f>[12]FORMALWEAR!$D48</f>
        <v>0</v>
      </c>
      <c r="D42" s="141">
        <f>[12]FORMALWEAR!$E48</f>
        <v>0</v>
      </c>
      <c r="E42" s="141">
        <f>[12]FORMALWEAR!$F48</f>
        <v>0</v>
      </c>
      <c r="F42" s="112">
        <f t="shared" si="1"/>
        <v>0</v>
      </c>
      <c r="G42" s="22">
        <f>[12]FORMALWEAR!$G48</f>
        <v>20.5</v>
      </c>
      <c r="H42" s="120">
        <f>[13]FORMALWEAR!$C48</f>
        <v>0</v>
      </c>
      <c r="I42" s="141">
        <f>[13]FORMALWEAR!$D48</f>
        <v>0</v>
      </c>
      <c r="J42" s="141">
        <f>[13]FORMALWEAR!$E48</f>
        <v>0</v>
      </c>
      <c r="K42" s="141">
        <f>[13]FORMALWEAR!$F48</f>
        <v>0</v>
      </c>
      <c r="L42" s="112">
        <f t="shared" si="2"/>
        <v>0</v>
      </c>
      <c r="M42" s="22">
        <f>[13]FORMALWEAR!$G48</f>
        <v>20.5</v>
      </c>
      <c r="N42" s="120">
        <f>[14]FORMALWEAR!$C48</f>
        <v>0</v>
      </c>
      <c r="O42" s="141">
        <f>[14]FORMALWEAR!$D48</f>
        <v>0</v>
      </c>
      <c r="P42" s="141">
        <f>[14]FORMALWEAR!$E48</f>
        <v>0</v>
      </c>
      <c r="Q42" s="141">
        <f>[14]FORMALWEAR!$F48</f>
        <v>0</v>
      </c>
      <c r="R42" s="112">
        <f t="shared" si="3"/>
        <v>0</v>
      </c>
      <c r="S42" s="22">
        <f>[14]FORMALWEAR!$G48</f>
        <v>20.5</v>
      </c>
      <c r="T42" s="120">
        <f>[15]FORMALWEAR!$C48</f>
        <v>0</v>
      </c>
      <c r="U42" s="141">
        <f>[15]FORMALWEAR!$D48</f>
        <v>0</v>
      </c>
      <c r="V42" s="141">
        <f>[15]FORMALWEAR!$E48</f>
        <v>0</v>
      </c>
      <c r="W42" s="141">
        <f>[15]FORMALWEAR!$F48</f>
        <v>0</v>
      </c>
      <c r="X42" s="112">
        <f t="shared" si="4"/>
        <v>0</v>
      </c>
      <c r="Y42" s="22">
        <f>[15]FORMALWEAR!$G48</f>
        <v>20.5</v>
      </c>
      <c r="Z42" s="120">
        <f>[16]FORMALWEAR!$C48</f>
        <v>0</v>
      </c>
      <c r="AA42" s="141">
        <f>[16]FORMALWEAR!$D48</f>
        <v>0</v>
      </c>
      <c r="AB42" s="141">
        <f>[16]FORMALWEAR!$E48</f>
        <v>0</v>
      </c>
      <c r="AC42" s="141">
        <f>[16]FORMALWEAR!$F48</f>
        <v>0</v>
      </c>
      <c r="AD42" s="112">
        <f t="shared" si="5"/>
        <v>0</v>
      </c>
      <c r="AE42" s="22">
        <f>[16]FORMALWEAR!$G48</f>
        <v>20.5</v>
      </c>
      <c r="AF42" s="27">
        <f t="shared" si="0"/>
        <v>102.5</v>
      </c>
      <c r="AG42" s="23">
        <f t="shared" si="6"/>
        <v>20.5</v>
      </c>
    </row>
    <row r="43" spans="1:33" ht="15.75" thickBot="1" x14ac:dyDescent="0.3">
      <c r="A43" s="39" t="s">
        <v>107</v>
      </c>
      <c r="B43" s="121">
        <f>[12]FORMALWEAR!$C49</f>
        <v>0</v>
      </c>
      <c r="C43" s="142">
        <f>[12]FORMALWEAR!$D49</f>
        <v>0</v>
      </c>
      <c r="D43" s="142">
        <f>[12]FORMALWEAR!$E49</f>
        <v>0</v>
      </c>
      <c r="E43" s="142">
        <f>[12]FORMALWEAR!$F49</f>
        <v>0</v>
      </c>
      <c r="F43" s="112">
        <f t="shared" si="1"/>
        <v>0</v>
      </c>
      <c r="G43" s="24">
        <f>[12]FORMALWEAR!$G49</f>
        <v>20.5</v>
      </c>
      <c r="H43" s="121">
        <f>[13]FORMALWEAR!$C49</f>
        <v>0</v>
      </c>
      <c r="I43" s="142">
        <f>[13]FORMALWEAR!$D49</f>
        <v>0</v>
      </c>
      <c r="J43" s="142">
        <f>[13]FORMALWEAR!$E49</f>
        <v>0</v>
      </c>
      <c r="K43" s="142">
        <f>[13]FORMALWEAR!$F49</f>
        <v>0</v>
      </c>
      <c r="L43" s="112">
        <f t="shared" si="2"/>
        <v>0</v>
      </c>
      <c r="M43" s="24">
        <f>[13]FORMALWEAR!$G49</f>
        <v>20.5</v>
      </c>
      <c r="N43" s="121">
        <f>[14]FORMALWEAR!$C49</f>
        <v>0</v>
      </c>
      <c r="O43" s="142">
        <f>[14]FORMALWEAR!$D49</f>
        <v>0</v>
      </c>
      <c r="P43" s="142">
        <f>[14]FORMALWEAR!$E49</f>
        <v>0</v>
      </c>
      <c r="Q43" s="142">
        <f>[14]FORMALWEAR!$F49</f>
        <v>0</v>
      </c>
      <c r="R43" s="112">
        <f t="shared" si="3"/>
        <v>0</v>
      </c>
      <c r="S43" s="24">
        <f>[14]FORMALWEAR!$G49</f>
        <v>20.5</v>
      </c>
      <c r="T43" s="121">
        <f>[15]FORMALWEAR!$C49</f>
        <v>0</v>
      </c>
      <c r="U43" s="142">
        <f>[15]FORMALWEAR!$D49</f>
        <v>0</v>
      </c>
      <c r="V43" s="142">
        <f>[15]FORMALWEAR!$E49</f>
        <v>0</v>
      </c>
      <c r="W43" s="142">
        <f>[15]FORMALWEAR!$F49</f>
        <v>0</v>
      </c>
      <c r="X43" s="112">
        <f t="shared" si="4"/>
        <v>0</v>
      </c>
      <c r="Y43" s="24">
        <f>[15]FORMALWEAR!$G49</f>
        <v>20.5</v>
      </c>
      <c r="Z43" s="121">
        <f>[16]FORMALWEAR!$C49</f>
        <v>0</v>
      </c>
      <c r="AA43" s="142">
        <f>[16]FORMALWEAR!$D49</f>
        <v>0</v>
      </c>
      <c r="AB43" s="142">
        <f>[16]FORMALWEAR!$E49</f>
        <v>0</v>
      </c>
      <c r="AC43" s="142">
        <f>[16]FORMALWEAR!$F49</f>
        <v>0</v>
      </c>
      <c r="AD43" s="112">
        <f t="shared" si="5"/>
        <v>0</v>
      </c>
      <c r="AE43" s="24">
        <f>[16]FORMALWEAR!$G49</f>
        <v>20.5</v>
      </c>
      <c r="AF43" s="16">
        <f t="shared" si="0"/>
        <v>102.5</v>
      </c>
      <c r="AG43" s="25">
        <f t="shared" si="6"/>
        <v>20.5</v>
      </c>
    </row>
  </sheetData>
  <mergeCells count="13">
    <mergeCell ref="A1:A3"/>
    <mergeCell ref="AF1:AF3"/>
    <mergeCell ref="AG1:AG3"/>
    <mergeCell ref="G2:G3"/>
    <mergeCell ref="B1:G1"/>
    <mergeCell ref="H1:M1"/>
    <mergeCell ref="M2:M3"/>
    <mergeCell ref="N1:S1"/>
    <mergeCell ref="S2:S3"/>
    <mergeCell ref="T1:Y1"/>
    <mergeCell ref="Y2:Y3"/>
    <mergeCell ref="Z1:AE1"/>
    <mergeCell ref="AE2:AE3"/>
  </mergeCell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tabSelected="1" zoomScale="85" zoomScaleNormal="85" workbookViewId="0">
      <selection activeCell="AV7" sqref="AV7"/>
    </sheetView>
  </sheetViews>
  <sheetFormatPr defaultRowHeight="15" outlineLevelCol="1" x14ac:dyDescent="0.25"/>
  <cols>
    <col min="1" max="1" width="30.140625" bestFit="1" customWidth="1"/>
    <col min="2" max="2" width="12.85546875" hidden="1" customWidth="1" outlineLevel="1"/>
    <col min="3" max="3" width="11.42578125" hidden="1" customWidth="1" outlineLevel="1"/>
    <col min="4" max="4" width="8.42578125" hidden="1" customWidth="1" outlineLevel="1"/>
    <col min="5" max="5" width="24.140625" hidden="1" customWidth="1" outlineLevel="1"/>
    <col min="6" max="6" width="9.42578125" hidden="1" customWidth="1" outlineLevel="1"/>
    <col min="7" max="7" width="24" hidden="1" customWidth="1" outlineLevel="1"/>
    <col min="8" max="8" width="12.7109375" bestFit="1" customWidth="1" collapsed="1"/>
    <col min="9" max="9" width="9.28515625" bestFit="1" customWidth="1"/>
    <col min="10" max="10" width="12.85546875" hidden="1" customWidth="1" outlineLevel="1"/>
    <col min="11" max="11" width="11.42578125" hidden="1" customWidth="1" outlineLevel="1"/>
    <col min="12" max="12" width="8.42578125" hidden="1" customWidth="1" outlineLevel="1"/>
    <col min="13" max="13" width="24.140625" hidden="1" customWidth="1" outlineLevel="1"/>
    <col min="14" max="14" width="9.42578125" hidden="1" customWidth="1" outlineLevel="1"/>
    <col min="15" max="15" width="24" hidden="1" customWidth="1" outlineLevel="1"/>
    <col min="16" max="16" width="12.7109375" bestFit="1" customWidth="1" collapsed="1"/>
    <col min="17" max="17" width="9.28515625" bestFit="1" customWidth="1"/>
    <col min="18" max="18" width="12.85546875" hidden="1" customWidth="1" outlineLevel="1"/>
    <col min="19" max="19" width="11.42578125" hidden="1" customWidth="1" outlineLevel="1"/>
    <col min="20" max="20" width="8.42578125" hidden="1" customWidth="1" outlineLevel="1"/>
    <col min="21" max="21" width="24.140625" hidden="1" customWidth="1" outlineLevel="1"/>
    <col min="22" max="22" width="9.42578125" hidden="1" customWidth="1" outlineLevel="1"/>
    <col min="23" max="23" width="24" hidden="1" customWidth="1" outlineLevel="1"/>
    <col min="24" max="24" width="12.7109375" bestFit="1" customWidth="1" collapsed="1"/>
    <col min="25" max="25" width="9.28515625" bestFit="1" customWidth="1"/>
    <col min="26" max="26" width="12.85546875" hidden="1" customWidth="1" outlineLevel="1"/>
    <col min="27" max="27" width="11.42578125" hidden="1" customWidth="1" outlineLevel="1"/>
    <col min="28" max="28" width="8.42578125" hidden="1" customWidth="1" outlineLevel="1"/>
    <col min="29" max="29" width="24.140625" hidden="1" customWidth="1" outlineLevel="1"/>
    <col min="30" max="30" width="9.42578125" hidden="1" customWidth="1" outlineLevel="1"/>
    <col min="31" max="31" width="24" hidden="1" customWidth="1" outlineLevel="1"/>
    <col min="32" max="32" width="12.7109375" bestFit="1" customWidth="1" collapsed="1"/>
    <col min="33" max="33" width="9.28515625" bestFit="1" customWidth="1"/>
    <col min="34" max="34" width="12.85546875" hidden="1" customWidth="1" outlineLevel="1"/>
    <col min="35" max="35" width="11.42578125" hidden="1" customWidth="1" outlineLevel="1"/>
    <col min="36" max="36" width="8.42578125" hidden="1" customWidth="1" outlineLevel="1"/>
    <col min="37" max="37" width="24.140625" hidden="1" customWidth="1" outlineLevel="1"/>
    <col min="38" max="38" width="9.42578125" hidden="1" customWidth="1" outlineLevel="1"/>
    <col min="39" max="39" width="24" hidden="1" customWidth="1" outlineLevel="1"/>
    <col min="40" max="40" width="12.7109375" bestFit="1" customWidth="1" collapsed="1"/>
    <col min="41" max="41" width="9.28515625" bestFit="1" customWidth="1"/>
    <col min="43" max="43" width="12" customWidth="1"/>
    <col min="44" max="44" width="12.5703125" customWidth="1"/>
    <col min="48" max="48" width="29.28515625" bestFit="1" customWidth="1"/>
  </cols>
  <sheetData>
    <row r="1" spans="1:48" ht="15.75" thickBot="1" x14ac:dyDescent="0.3">
      <c r="A1" s="185" t="s">
        <v>58</v>
      </c>
      <c r="B1" s="179" t="s">
        <v>4</v>
      </c>
      <c r="C1" s="180"/>
      <c r="D1" s="180"/>
      <c r="E1" s="180"/>
      <c r="F1" s="180"/>
      <c r="G1" s="180"/>
      <c r="H1" s="180"/>
      <c r="I1" s="182"/>
      <c r="J1" s="179" t="s">
        <v>5</v>
      </c>
      <c r="K1" s="180"/>
      <c r="L1" s="180"/>
      <c r="M1" s="180"/>
      <c r="N1" s="180"/>
      <c r="O1" s="180"/>
      <c r="P1" s="180"/>
      <c r="Q1" s="182"/>
      <c r="R1" s="179" t="s">
        <v>6</v>
      </c>
      <c r="S1" s="180"/>
      <c r="T1" s="180"/>
      <c r="U1" s="180"/>
      <c r="V1" s="180"/>
      <c r="W1" s="180"/>
      <c r="X1" s="180"/>
      <c r="Y1" s="182"/>
      <c r="Z1" s="179" t="s">
        <v>53</v>
      </c>
      <c r="AA1" s="180"/>
      <c r="AB1" s="180"/>
      <c r="AC1" s="180"/>
      <c r="AD1" s="180"/>
      <c r="AE1" s="180"/>
      <c r="AF1" s="180"/>
      <c r="AG1" s="182"/>
      <c r="AH1" s="179" t="s">
        <v>54</v>
      </c>
      <c r="AI1" s="180"/>
      <c r="AJ1" s="180"/>
      <c r="AK1" s="180"/>
      <c r="AL1" s="180"/>
      <c r="AM1" s="180"/>
      <c r="AN1" s="180"/>
      <c r="AO1" s="181"/>
      <c r="AP1" s="189" t="s">
        <v>191</v>
      </c>
      <c r="AQ1" s="195" t="s">
        <v>195</v>
      </c>
      <c r="AR1" s="197" t="s">
        <v>194</v>
      </c>
      <c r="AS1" s="189" t="s">
        <v>196</v>
      </c>
      <c r="AT1" s="192" t="s">
        <v>57</v>
      </c>
    </row>
    <row r="2" spans="1:48" x14ac:dyDescent="0.25">
      <c r="A2" s="186"/>
      <c r="B2" s="151" t="s">
        <v>185</v>
      </c>
      <c r="C2" s="152" t="s">
        <v>186</v>
      </c>
      <c r="D2" s="152" t="s">
        <v>187</v>
      </c>
      <c r="E2" s="152" t="s">
        <v>192</v>
      </c>
      <c r="F2" s="152" t="s">
        <v>188</v>
      </c>
      <c r="G2" s="157" t="s">
        <v>189</v>
      </c>
      <c r="H2" s="149" t="s">
        <v>191</v>
      </c>
      <c r="I2" s="170" t="s">
        <v>190</v>
      </c>
      <c r="J2" s="151" t="s">
        <v>185</v>
      </c>
      <c r="K2" s="152" t="s">
        <v>186</v>
      </c>
      <c r="L2" s="152" t="s">
        <v>187</v>
      </c>
      <c r="M2" s="152" t="s">
        <v>192</v>
      </c>
      <c r="N2" s="152" t="s">
        <v>188</v>
      </c>
      <c r="O2" s="157" t="s">
        <v>189</v>
      </c>
      <c r="P2" s="149" t="s">
        <v>191</v>
      </c>
      <c r="Q2" s="170" t="s">
        <v>190</v>
      </c>
      <c r="R2" s="151" t="s">
        <v>185</v>
      </c>
      <c r="S2" s="152" t="s">
        <v>186</v>
      </c>
      <c r="T2" s="152" t="s">
        <v>187</v>
      </c>
      <c r="U2" s="152" t="s">
        <v>192</v>
      </c>
      <c r="V2" s="152" t="s">
        <v>188</v>
      </c>
      <c r="W2" s="157" t="s">
        <v>189</v>
      </c>
      <c r="X2" s="149" t="s">
        <v>191</v>
      </c>
      <c r="Y2" s="170" t="s">
        <v>190</v>
      </c>
      <c r="Z2" s="151" t="s">
        <v>185</v>
      </c>
      <c r="AA2" s="152" t="s">
        <v>186</v>
      </c>
      <c r="AB2" s="152" t="s">
        <v>187</v>
      </c>
      <c r="AC2" s="152" t="s">
        <v>192</v>
      </c>
      <c r="AD2" s="152" t="s">
        <v>188</v>
      </c>
      <c r="AE2" s="157" t="s">
        <v>189</v>
      </c>
      <c r="AF2" s="149" t="s">
        <v>191</v>
      </c>
      <c r="AG2" s="170" t="s">
        <v>190</v>
      </c>
      <c r="AH2" s="151" t="s">
        <v>185</v>
      </c>
      <c r="AI2" s="152" t="s">
        <v>186</v>
      </c>
      <c r="AJ2" s="152" t="s">
        <v>187</v>
      </c>
      <c r="AK2" s="152" t="s">
        <v>192</v>
      </c>
      <c r="AL2" s="152" t="s">
        <v>188</v>
      </c>
      <c r="AM2" s="157" t="s">
        <v>189</v>
      </c>
      <c r="AN2" s="149" t="s">
        <v>191</v>
      </c>
      <c r="AO2" s="178" t="s">
        <v>190</v>
      </c>
      <c r="AP2" s="190"/>
      <c r="AQ2" s="196"/>
      <c r="AR2" s="198"/>
      <c r="AS2" s="190"/>
      <c r="AT2" s="193"/>
      <c r="AV2" s="90" t="s">
        <v>197</v>
      </c>
    </row>
    <row r="3" spans="1:48" ht="15.75" thickBot="1" x14ac:dyDescent="0.3">
      <c r="A3" s="187"/>
      <c r="B3" s="6">
        <v>10</v>
      </c>
      <c r="C3" s="32">
        <v>15</v>
      </c>
      <c r="D3" s="32">
        <v>10</v>
      </c>
      <c r="E3" s="32">
        <v>15</v>
      </c>
      <c r="F3" s="32">
        <v>10</v>
      </c>
      <c r="G3" s="114">
        <v>40</v>
      </c>
      <c r="H3" s="25">
        <f>SUM(B3:G3)</f>
        <v>100</v>
      </c>
      <c r="I3" s="172"/>
      <c r="J3" s="6">
        <v>10</v>
      </c>
      <c r="K3" s="32">
        <v>15</v>
      </c>
      <c r="L3" s="32">
        <v>10</v>
      </c>
      <c r="M3" s="32">
        <v>15</v>
      </c>
      <c r="N3" s="32">
        <v>10</v>
      </c>
      <c r="O3" s="114">
        <v>40</v>
      </c>
      <c r="P3" s="25">
        <f>SUM(J3:O3)</f>
        <v>100</v>
      </c>
      <c r="Q3" s="172"/>
      <c r="R3" s="6">
        <v>10</v>
      </c>
      <c r="S3" s="32">
        <v>15</v>
      </c>
      <c r="T3" s="32">
        <v>10</v>
      </c>
      <c r="U3" s="32">
        <v>15</v>
      </c>
      <c r="V3" s="32">
        <v>10</v>
      </c>
      <c r="W3" s="114">
        <v>40</v>
      </c>
      <c r="X3" s="25">
        <f>SUM(R3:W3)</f>
        <v>100</v>
      </c>
      <c r="Y3" s="172"/>
      <c r="Z3" s="6">
        <v>10</v>
      </c>
      <c r="AA3" s="32">
        <v>15</v>
      </c>
      <c r="AB3" s="32">
        <v>10</v>
      </c>
      <c r="AC3" s="32">
        <v>15</v>
      </c>
      <c r="AD3" s="32">
        <v>10</v>
      </c>
      <c r="AE3" s="114">
        <v>40</v>
      </c>
      <c r="AF3" s="25">
        <f>SUM(Z3:AE3)</f>
        <v>100</v>
      </c>
      <c r="AG3" s="172"/>
      <c r="AH3" s="6">
        <v>10</v>
      </c>
      <c r="AI3" s="32">
        <v>15</v>
      </c>
      <c r="AJ3" s="32">
        <v>10</v>
      </c>
      <c r="AK3" s="32">
        <v>15</v>
      </c>
      <c r="AL3" s="32">
        <v>10</v>
      </c>
      <c r="AM3" s="114">
        <v>40</v>
      </c>
      <c r="AN3" s="25">
        <f>SUM(AH3:AM3)</f>
        <v>100</v>
      </c>
      <c r="AO3" s="188"/>
      <c r="AP3" s="6">
        <f>SUM(H3,P3,X3,AF3,AN3)</f>
        <v>500</v>
      </c>
      <c r="AQ3" s="32">
        <v>100</v>
      </c>
      <c r="AR3" s="114">
        <v>40</v>
      </c>
      <c r="AS3" s="191"/>
      <c r="AT3" s="194"/>
    </row>
    <row r="4" spans="1:48" x14ac:dyDescent="0.25">
      <c r="A4" s="160" t="s">
        <v>70</v>
      </c>
      <c r="B4" s="18"/>
      <c r="C4" s="33">
        <f>'PRE-SWIMWEAR'!$F4</f>
        <v>11.549999999999999</v>
      </c>
      <c r="D4" s="33"/>
      <c r="E4" s="33"/>
      <c r="F4" s="33"/>
      <c r="G4" s="155"/>
      <c r="H4" s="20">
        <f t="shared" ref="H4:H42" si="0">SUM(B4:G4)</f>
        <v>11.549999999999999</v>
      </c>
      <c r="I4" s="26">
        <f>_xlfn.RANK.AVG(H4,H$4:H$43)</f>
        <v>20.5</v>
      </c>
      <c r="J4" s="18"/>
      <c r="K4" s="33">
        <f>'PRE-SWIMWEAR'!$L4</f>
        <v>11.549999999999999</v>
      </c>
      <c r="L4" s="33"/>
      <c r="M4" s="33"/>
      <c r="N4" s="33"/>
      <c r="O4" s="155"/>
      <c r="P4" s="20">
        <f t="shared" ref="P4:P42" si="1">SUM(J4:O4)</f>
        <v>11.549999999999999</v>
      </c>
      <c r="Q4" s="26">
        <f>_xlfn.RANK.AVG(P4,P$4:P$43)</f>
        <v>27.5</v>
      </c>
      <c r="R4" s="18"/>
      <c r="S4" s="33">
        <f>'PRE-SWIMWEAR'!$R4</f>
        <v>13.064999999999998</v>
      </c>
      <c r="T4" s="33"/>
      <c r="U4" s="33"/>
      <c r="V4" s="33"/>
      <c r="W4" s="155"/>
      <c r="X4" s="20">
        <f t="shared" ref="X4:X42" si="2">SUM(R4:W4)</f>
        <v>13.064999999999998</v>
      </c>
      <c r="Y4" s="26">
        <f>_xlfn.RANK.AVG(X4,X$4:X$43)</f>
        <v>13</v>
      </c>
      <c r="Z4" s="161"/>
      <c r="AA4" s="162">
        <f>AVERAGE($C4,$K4,$S4)</f>
        <v>12.054999999999998</v>
      </c>
      <c r="AB4" s="162"/>
      <c r="AC4" s="162"/>
      <c r="AD4" s="162"/>
      <c r="AE4" s="54"/>
      <c r="AF4" s="20">
        <f t="shared" ref="AF4:AF42" si="3">SUM(Z4:AE4)</f>
        <v>12.054999999999998</v>
      </c>
      <c r="AG4" s="26">
        <f>_xlfn.RANK.AVG(AF4,AF$4:AF$43)</f>
        <v>19</v>
      </c>
      <c r="AH4" s="18"/>
      <c r="AI4" s="33">
        <f>AVERAGE($C4,$K4,$S4)</f>
        <v>12.054999999999998</v>
      </c>
      <c r="AJ4" s="33"/>
      <c r="AK4" s="33"/>
      <c r="AL4" s="33"/>
      <c r="AM4" s="155"/>
      <c r="AN4" s="20">
        <f t="shared" ref="AN4:AN42" si="4">SUM(AH4:AM4)</f>
        <v>12.054999999999998</v>
      </c>
      <c r="AO4" s="158">
        <f>_xlfn.RANK.AVG(AN4,AN$4:AN$43)</f>
        <v>19</v>
      </c>
      <c r="AP4" s="18">
        <f t="shared" ref="AP4:AP43" si="5">SUM(H4,P4,X4,AF4,AN4)</f>
        <v>60.274999999999991</v>
      </c>
      <c r="AQ4" s="33">
        <f>AP4/(AP$3/AQ$3)</f>
        <v>12.054999999999998</v>
      </c>
      <c r="AR4" s="116">
        <f>AQ4*(AR$3/AQ$3)</f>
        <v>4.8219999999999992</v>
      </c>
      <c r="AS4" s="18">
        <f>SUM(I4,Q4,Y4,AG4,AO4)</f>
        <v>99</v>
      </c>
      <c r="AT4" s="150">
        <f>_xlfn.RANK.AVG(AS4,$AS$4:$AS$43,1)</f>
        <v>19</v>
      </c>
    </row>
    <row r="5" spans="1:48" x14ac:dyDescent="0.25">
      <c r="A5" s="63" t="s">
        <v>71</v>
      </c>
      <c r="B5" s="21"/>
      <c r="C5" s="30">
        <f>'PRE-SWIMWEAR'!$F5</f>
        <v>12.75</v>
      </c>
      <c r="D5" s="30"/>
      <c r="E5" s="30"/>
      <c r="F5" s="30"/>
      <c r="G5" s="156"/>
      <c r="H5" s="23">
        <f t="shared" si="0"/>
        <v>12.75</v>
      </c>
      <c r="I5" s="27">
        <f t="shared" ref="I5:I43" si="6">_xlfn.RANK.AVG(H5,H$4:H$43)</f>
        <v>4.5</v>
      </c>
      <c r="J5" s="21"/>
      <c r="K5" s="30">
        <f>'PRE-SWIMWEAR'!$L5</f>
        <v>11.25</v>
      </c>
      <c r="L5" s="30"/>
      <c r="M5" s="30"/>
      <c r="N5" s="30"/>
      <c r="O5" s="156"/>
      <c r="P5" s="23">
        <f t="shared" si="1"/>
        <v>11.25</v>
      </c>
      <c r="Q5" s="27">
        <f t="shared" ref="Q5:Q43" si="7">_xlfn.RANK.AVG(P5,P$4:P$43)</f>
        <v>35.5</v>
      </c>
      <c r="R5" s="21"/>
      <c r="S5" s="33">
        <f>'PRE-SWIMWEAR'!$R5</f>
        <v>11.324999999999999</v>
      </c>
      <c r="T5" s="30"/>
      <c r="U5" s="30"/>
      <c r="V5" s="30"/>
      <c r="W5" s="156"/>
      <c r="X5" s="23">
        <f t="shared" si="2"/>
        <v>11.324999999999999</v>
      </c>
      <c r="Y5" s="27">
        <f t="shared" ref="Y5:Y43" si="8">_xlfn.RANK.AVG(X5,X$4:X$43)</f>
        <v>35</v>
      </c>
      <c r="Z5" s="21"/>
      <c r="AA5" s="33">
        <f t="shared" ref="AA5:AA43" si="9">AVERAGE($C5,$K5,$S5)</f>
        <v>11.775</v>
      </c>
      <c r="AB5" s="30"/>
      <c r="AC5" s="30"/>
      <c r="AD5" s="30"/>
      <c r="AE5" s="22"/>
      <c r="AF5" s="23">
        <f t="shared" si="3"/>
        <v>11.775</v>
      </c>
      <c r="AG5" s="27">
        <f t="shared" ref="AG5:AG43" si="10">_xlfn.RANK.AVG(AF5,AF$4:AF$43)</f>
        <v>27</v>
      </c>
      <c r="AH5" s="21"/>
      <c r="AI5" s="30">
        <f t="shared" ref="AI5:AI43" si="11">AVERAGE($C5,$K5,$S5)</f>
        <v>11.775</v>
      </c>
      <c r="AJ5" s="30"/>
      <c r="AK5" s="30"/>
      <c r="AL5" s="30"/>
      <c r="AM5" s="156"/>
      <c r="AN5" s="23">
        <f t="shared" si="4"/>
        <v>11.775</v>
      </c>
      <c r="AO5" s="159">
        <f t="shared" ref="AO5:AO43" si="12">_xlfn.RANK.AVG(AN5,AN$4:AN$43)</f>
        <v>27</v>
      </c>
      <c r="AP5" s="21">
        <f t="shared" si="5"/>
        <v>58.875</v>
      </c>
      <c r="AQ5" s="30">
        <f t="shared" ref="AQ5:AQ43" si="13">AP5/(AP$3/AQ$3)</f>
        <v>11.775</v>
      </c>
      <c r="AR5" s="117">
        <f t="shared" ref="AR5:AR43" si="14">AQ5*(AR$3/AQ$3)</f>
        <v>4.71</v>
      </c>
      <c r="AS5" s="21">
        <f t="shared" ref="AS5:AS43" si="15">SUM(I5,Q5,Y5,AG5,AO5)</f>
        <v>129</v>
      </c>
      <c r="AT5" s="147">
        <f t="shared" ref="AT5:AT43" si="16">_xlfn.RANK.AVG(AS5,$AS$4:$AS$43,1)</f>
        <v>26</v>
      </c>
    </row>
    <row r="6" spans="1:48" x14ac:dyDescent="0.25">
      <c r="A6" s="63" t="s">
        <v>108</v>
      </c>
      <c r="B6" s="21"/>
      <c r="C6" s="30" t="str">
        <f>'PRE-SWIMWEAR'!$F6</f>
        <v>-</v>
      </c>
      <c r="D6" s="30"/>
      <c r="E6" s="30"/>
      <c r="F6" s="30"/>
      <c r="G6" s="156"/>
      <c r="H6" s="23">
        <f t="shared" si="0"/>
        <v>0</v>
      </c>
      <c r="I6" s="27">
        <f t="shared" si="6"/>
        <v>39.5</v>
      </c>
      <c r="J6" s="21"/>
      <c r="K6" s="30" t="str">
        <f>'PRE-SWIMWEAR'!$L6</f>
        <v>-</v>
      </c>
      <c r="L6" s="30"/>
      <c r="M6" s="30"/>
      <c r="N6" s="30"/>
      <c r="O6" s="156"/>
      <c r="P6" s="23">
        <f t="shared" si="1"/>
        <v>0</v>
      </c>
      <c r="Q6" s="27">
        <f t="shared" si="7"/>
        <v>39.5</v>
      </c>
      <c r="R6" s="21"/>
      <c r="S6" s="33" t="str">
        <f>'PRE-SWIMWEAR'!$R6</f>
        <v>-</v>
      </c>
      <c r="T6" s="30"/>
      <c r="U6" s="30"/>
      <c r="V6" s="30"/>
      <c r="W6" s="156"/>
      <c r="X6" s="23">
        <f t="shared" si="2"/>
        <v>0</v>
      </c>
      <c r="Y6" s="27">
        <f t="shared" si="8"/>
        <v>39.5</v>
      </c>
      <c r="Z6" s="21"/>
      <c r="AA6" s="208" t="s">
        <v>109</v>
      </c>
      <c r="AB6" s="30"/>
      <c r="AC6" s="30"/>
      <c r="AD6" s="30"/>
      <c r="AE6" s="22"/>
      <c r="AF6" s="23">
        <f t="shared" si="3"/>
        <v>0</v>
      </c>
      <c r="AG6" s="27">
        <f t="shared" si="10"/>
        <v>39.5</v>
      </c>
      <c r="AH6" s="21"/>
      <c r="AI6" s="30" t="s">
        <v>109</v>
      </c>
      <c r="AJ6" s="30"/>
      <c r="AK6" s="30"/>
      <c r="AL6" s="30"/>
      <c r="AM6" s="156"/>
      <c r="AN6" s="23">
        <f t="shared" si="4"/>
        <v>0</v>
      </c>
      <c r="AO6" s="159">
        <f t="shared" si="12"/>
        <v>39.5</v>
      </c>
      <c r="AP6" s="21">
        <f t="shared" si="5"/>
        <v>0</v>
      </c>
      <c r="AQ6" s="30">
        <f t="shared" si="13"/>
        <v>0</v>
      </c>
      <c r="AR6" s="117">
        <f t="shared" si="14"/>
        <v>0</v>
      </c>
      <c r="AS6" s="21">
        <f t="shared" si="15"/>
        <v>197.5</v>
      </c>
      <c r="AT6" s="147">
        <f t="shared" si="16"/>
        <v>39.5</v>
      </c>
    </row>
    <row r="7" spans="1:48" x14ac:dyDescent="0.25">
      <c r="A7" s="63" t="s">
        <v>72</v>
      </c>
      <c r="B7" s="21"/>
      <c r="C7" s="30">
        <f>'PRE-SWIMWEAR'!$F7</f>
        <v>11.4</v>
      </c>
      <c r="D7" s="30"/>
      <c r="E7" s="30"/>
      <c r="F7" s="30"/>
      <c r="G7" s="156"/>
      <c r="H7" s="23">
        <f t="shared" si="0"/>
        <v>11.4</v>
      </c>
      <c r="I7" s="27">
        <f t="shared" si="6"/>
        <v>24</v>
      </c>
      <c r="J7" s="21"/>
      <c r="K7" s="30">
        <f>'PRE-SWIMWEAR'!$L7</f>
        <v>12.149999999999999</v>
      </c>
      <c r="L7" s="30"/>
      <c r="M7" s="30"/>
      <c r="N7" s="30"/>
      <c r="O7" s="156"/>
      <c r="P7" s="23">
        <f t="shared" si="1"/>
        <v>12.149999999999999</v>
      </c>
      <c r="Q7" s="27">
        <f t="shared" si="7"/>
        <v>18.5</v>
      </c>
      <c r="R7" s="21"/>
      <c r="S7" s="33">
        <f>'PRE-SWIMWEAR'!$R7</f>
        <v>11.295</v>
      </c>
      <c r="T7" s="30"/>
      <c r="U7" s="30"/>
      <c r="V7" s="30"/>
      <c r="W7" s="156"/>
      <c r="X7" s="23">
        <f t="shared" si="2"/>
        <v>11.295</v>
      </c>
      <c r="Y7" s="27">
        <f t="shared" si="8"/>
        <v>36.5</v>
      </c>
      <c r="Z7" s="21"/>
      <c r="AA7" s="33">
        <f t="shared" si="9"/>
        <v>11.615</v>
      </c>
      <c r="AB7" s="30"/>
      <c r="AC7" s="30"/>
      <c r="AD7" s="30"/>
      <c r="AE7" s="22"/>
      <c r="AF7" s="23">
        <f t="shared" si="3"/>
        <v>11.615</v>
      </c>
      <c r="AG7" s="27">
        <f t="shared" si="10"/>
        <v>33</v>
      </c>
      <c r="AH7" s="21"/>
      <c r="AI7" s="30">
        <f t="shared" si="11"/>
        <v>11.615</v>
      </c>
      <c r="AJ7" s="30"/>
      <c r="AK7" s="30"/>
      <c r="AL7" s="30"/>
      <c r="AM7" s="156"/>
      <c r="AN7" s="23">
        <f t="shared" si="4"/>
        <v>11.615</v>
      </c>
      <c r="AO7" s="159">
        <f t="shared" si="12"/>
        <v>33</v>
      </c>
      <c r="AP7" s="21">
        <f t="shared" si="5"/>
        <v>58.075000000000003</v>
      </c>
      <c r="AQ7" s="30">
        <f t="shared" si="13"/>
        <v>11.615</v>
      </c>
      <c r="AR7" s="117">
        <f t="shared" si="14"/>
        <v>4.6459999999999999</v>
      </c>
      <c r="AS7" s="21">
        <f t="shared" si="15"/>
        <v>145</v>
      </c>
      <c r="AT7" s="147">
        <f t="shared" si="16"/>
        <v>31</v>
      </c>
    </row>
    <row r="8" spans="1:48" x14ac:dyDescent="0.25">
      <c r="A8" s="63" t="s">
        <v>73</v>
      </c>
      <c r="B8" s="21"/>
      <c r="C8" s="30">
        <f>'PRE-SWIMWEAR'!$F8</f>
        <v>11.4</v>
      </c>
      <c r="D8" s="30"/>
      <c r="E8" s="30"/>
      <c r="F8" s="30"/>
      <c r="G8" s="156"/>
      <c r="H8" s="23">
        <f t="shared" si="0"/>
        <v>11.4</v>
      </c>
      <c r="I8" s="27">
        <f t="shared" si="6"/>
        <v>24</v>
      </c>
      <c r="J8" s="21"/>
      <c r="K8" s="30">
        <f>'PRE-SWIMWEAR'!$L8</f>
        <v>12</v>
      </c>
      <c r="L8" s="30"/>
      <c r="M8" s="30"/>
      <c r="N8" s="30"/>
      <c r="O8" s="156"/>
      <c r="P8" s="23">
        <f t="shared" si="1"/>
        <v>12</v>
      </c>
      <c r="Q8" s="27">
        <f t="shared" si="7"/>
        <v>21.5</v>
      </c>
      <c r="R8" s="21"/>
      <c r="S8" s="33">
        <f>'PRE-SWIMWEAR'!$R8</f>
        <v>11.834999999999999</v>
      </c>
      <c r="T8" s="30"/>
      <c r="U8" s="30"/>
      <c r="V8" s="30"/>
      <c r="W8" s="156"/>
      <c r="X8" s="23">
        <f t="shared" si="2"/>
        <v>11.834999999999999</v>
      </c>
      <c r="Y8" s="27">
        <f t="shared" si="8"/>
        <v>26</v>
      </c>
      <c r="Z8" s="21"/>
      <c r="AA8" s="33">
        <f t="shared" si="9"/>
        <v>11.744999999999999</v>
      </c>
      <c r="AB8" s="30"/>
      <c r="AC8" s="30"/>
      <c r="AD8" s="30"/>
      <c r="AE8" s="22"/>
      <c r="AF8" s="23">
        <f t="shared" si="3"/>
        <v>11.744999999999999</v>
      </c>
      <c r="AG8" s="27">
        <f t="shared" si="10"/>
        <v>29</v>
      </c>
      <c r="AH8" s="21"/>
      <c r="AI8" s="30">
        <f t="shared" si="11"/>
        <v>11.744999999999999</v>
      </c>
      <c r="AJ8" s="30"/>
      <c r="AK8" s="30"/>
      <c r="AL8" s="30"/>
      <c r="AM8" s="156"/>
      <c r="AN8" s="23">
        <f t="shared" si="4"/>
        <v>11.744999999999999</v>
      </c>
      <c r="AO8" s="159">
        <f t="shared" si="12"/>
        <v>29</v>
      </c>
      <c r="AP8" s="21">
        <f t="shared" si="5"/>
        <v>58.724999999999994</v>
      </c>
      <c r="AQ8" s="30">
        <f t="shared" si="13"/>
        <v>11.744999999999999</v>
      </c>
      <c r="AR8" s="117">
        <f t="shared" si="14"/>
        <v>4.6979999999999995</v>
      </c>
      <c r="AS8" s="21">
        <f t="shared" si="15"/>
        <v>129.5</v>
      </c>
      <c r="AT8" s="147">
        <f t="shared" si="16"/>
        <v>27</v>
      </c>
    </row>
    <row r="9" spans="1:48" x14ac:dyDescent="0.25">
      <c r="A9" s="63" t="s">
        <v>74</v>
      </c>
      <c r="B9" s="21"/>
      <c r="C9" s="30">
        <f>'PRE-SWIMWEAR'!$F9</f>
        <v>14.399999999999999</v>
      </c>
      <c r="D9" s="30"/>
      <c r="E9" s="30"/>
      <c r="F9" s="30"/>
      <c r="G9" s="156"/>
      <c r="H9" s="23">
        <f t="shared" si="0"/>
        <v>14.399999999999999</v>
      </c>
      <c r="I9" s="27">
        <f t="shared" si="6"/>
        <v>1</v>
      </c>
      <c r="J9" s="21"/>
      <c r="K9" s="30">
        <f>'PRE-SWIMWEAR'!$L9</f>
        <v>13.649999999999999</v>
      </c>
      <c r="L9" s="30"/>
      <c r="M9" s="30"/>
      <c r="N9" s="30"/>
      <c r="O9" s="156"/>
      <c r="P9" s="23">
        <f t="shared" si="1"/>
        <v>13.649999999999999</v>
      </c>
      <c r="Q9" s="27">
        <f t="shared" si="7"/>
        <v>4</v>
      </c>
      <c r="R9" s="21"/>
      <c r="S9" s="33">
        <f>'PRE-SWIMWEAR'!$R9</f>
        <v>13.95</v>
      </c>
      <c r="T9" s="30"/>
      <c r="U9" s="30"/>
      <c r="V9" s="30"/>
      <c r="W9" s="156"/>
      <c r="X9" s="23">
        <f t="shared" si="2"/>
        <v>13.95</v>
      </c>
      <c r="Y9" s="27">
        <f t="shared" si="8"/>
        <v>4</v>
      </c>
      <c r="Z9" s="21"/>
      <c r="AA9" s="33">
        <f t="shared" si="9"/>
        <v>14</v>
      </c>
      <c r="AB9" s="30"/>
      <c r="AC9" s="30"/>
      <c r="AD9" s="30"/>
      <c r="AE9" s="22"/>
      <c r="AF9" s="23">
        <f t="shared" si="3"/>
        <v>14</v>
      </c>
      <c r="AG9" s="27">
        <f t="shared" si="10"/>
        <v>1</v>
      </c>
      <c r="AH9" s="21"/>
      <c r="AI9" s="30">
        <f t="shared" si="11"/>
        <v>14</v>
      </c>
      <c r="AJ9" s="30"/>
      <c r="AK9" s="30"/>
      <c r="AL9" s="30"/>
      <c r="AM9" s="156"/>
      <c r="AN9" s="23">
        <f t="shared" si="4"/>
        <v>14</v>
      </c>
      <c r="AO9" s="159">
        <f t="shared" si="12"/>
        <v>1</v>
      </c>
      <c r="AP9" s="21">
        <f t="shared" si="5"/>
        <v>70</v>
      </c>
      <c r="AQ9" s="30">
        <f t="shared" si="13"/>
        <v>14</v>
      </c>
      <c r="AR9" s="117">
        <f t="shared" si="14"/>
        <v>5.6000000000000005</v>
      </c>
      <c r="AS9" s="21">
        <f t="shared" si="15"/>
        <v>11</v>
      </c>
      <c r="AT9" s="147">
        <f t="shared" si="16"/>
        <v>1.5</v>
      </c>
    </row>
    <row r="10" spans="1:48" x14ac:dyDescent="0.25">
      <c r="A10" s="63" t="s">
        <v>75</v>
      </c>
      <c r="B10" s="21"/>
      <c r="C10" s="30">
        <f>'PRE-SWIMWEAR'!$F10</f>
        <v>11.25</v>
      </c>
      <c r="D10" s="30"/>
      <c r="E10" s="30"/>
      <c r="F10" s="30"/>
      <c r="G10" s="156"/>
      <c r="H10" s="23">
        <f t="shared" si="0"/>
        <v>11.25</v>
      </c>
      <c r="I10" s="27">
        <f t="shared" si="6"/>
        <v>32.5</v>
      </c>
      <c r="J10" s="21"/>
      <c r="K10" s="30">
        <f>'PRE-SWIMWEAR'!$L10</f>
        <v>11.25</v>
      </c>
      <c r="L10" s="30"/>
      <c r="M10" s="30"/>
      <c r="N10" s="30"/>
      <c r="O10" s="156"/>
      <c r="P10" s="23">
        <f t="shared" si="1"/>
        <v>11.25</v>
      </c>
      <c r="Q10" s="27">
        <f t="shared" si="7"/>
        <v>35.5</v>
      </c>
      <c r="R10" s="21"/>
      <c r="S10" s="33">
        <f>'PRE-SWIMWEAR'!$R10</f>
        <v>12.615</v>
      </c>
      <c r="T10" s="30"/>
      <c r="U10" s="30"/>
      <c r="V10" s="30"/>
      <c r="W10" s="156"/>
      <c r="X10" s="23">
        <f t="shared" si="2"/>
        <v>12.615</v>
      </c>
      <c r="Y10" s="27">
        <f t="shared" si="8"/>
        <v>19</v>
      </c>
      <c r="Z10" s="21"/>
      <c r="AA10" s="33">
        <f t="shared" si="9"/>
        <v>11.705</v>
      </c>
      <c r="AB10" s="30"/>
      <c r="AC10" s="30"/>
      <c r="AD10" s="30"/>
      <c r="AE10" s="22"/>
      <c r="AF10" s="23">
        <f t="shared" si="3"/>
        <v>11.705</v>
      </c>
      <c r="AG10" s="27">
        <f t="shared" si="10"/>
        <v>30</v>
      </c>
      <c r="AH10" s="21"/>
      <c r="AI10" s="30">
        <f t="shared" si="11"/>
        <v>11.705</v>
      </c>
      <c r="AJ10" s="30"/>
      <c r="AK10" s="30"/>
      <c r="AL10" s="30"/>
      <c r="AM10" s="156"/>
      <c r="AN10" s="23">
        <f t="shared" si="4"/>
        <v>11.705</v>
      </c>
      <c r="AO10" s="159">
        <f t="shared" si="12"/>
        <v>30</v>
      </c>
      <c r="AP10" s="21">
        <f t="shared" si="5"/>
        <v>58.524999999999999</v>
      </c>
      <c r="AQ10" s="30">
        <f t="shared" si="13"/>
        <v>11.705</v>
      </c>
      <c r="AR10" s="117">
        <f t="shared" si="14"/>
        <v>4.6820000000000004</v>
      </c>
      <c r="AS10" s="21">
        <f t="shared" si="15"/>
        <v>147</v>
      </c>
      <c r="AT10" s="147">
        <f t="shared" si="16"/>
        <v>32</v>
      </c>
    </row>
    <row r="11" spans="1:48" x14ac:dyDescent="0.25">
      <c r="A11" s="63" t="s">
        <v>76</v>
      </c>
      <c r="B11" s="21"/>
      <c r="C11" s="30">
        <f>'PRE-SWIMWEAR'!$F11</f>
        <v>12.6</v>
      </c>
      <c r="D11" s="30"/>
      <c r="E11" s="30"/>
      <c r="F11" s="30"/>
      <c r="G11" s="156"/>
      <c r="H11" s="23">
        <f t="shared" si="0"/>
        <v>12.6</v>
      </c>
      <c r="I11" s="27">
        <f t="shared" si="6"/>
        <v>6.5</v>
      </c>
      <c r="J11" s="21"/>
      <c r="K11" s="30">
        <f>'PRE-SWIMWEAR'!$L11</f>
        <v>11.4</v>
      </c>
      <c r="L11" s="30"/>
      <c r="M11" s="30"/>
      <c r="N11" s="30"/>
      <c r="O11" s="156"/>
      <c r="P11" s="23">
        <f t="shared" si="1"/>
        <v>11.4</v>
      </c>
      <c r="Q11" s="27">
        <f t="shared" si="7"/>
        <v>31</v>
      </c>
      <c r="R11" s="21"/>
      <c r="S11" s="33">
        <f>'PRE-SWIMWEAR'!$R11</f>
        <v>13.095000000000001</v>
      </c>
      <c r="T11" s="30"/>
      <c r="U11" s="30"/>
      <c r="V11" s="30"/>
      <c r="W11" s="156"/>
      <c r="X11" s="23">
        <f t="shared" si="2"/>
        <v>13.095000000000001</v>
      </c>
      <c r="Y11" s="27">
        <f t="shared" si="8"/>
        <v>11</v>
      </c>
      <c r="Z11" s="21"/>
      <c r="AA11" s="33">
        <f t="shared" si="9"/>
        <v>12.365</v>
      </c>
      <c r="AB11" s="30"/>
      <c r="AC11" s="30"/>
      <c r="AD11" s="30"/>
      <c r="AE11" s="22"/>
      <c r="AF11" s="23">
        <f t="shared" si="3"/>
        <v>12.365</v>
      </c>
      <c r="AG11" s="27">
        <f t="shared" si="10"/>
        <v>16</v>
      </c>
      <c r="AH11" s="21"/>
      <c r="AI11" s="30">
        <f t="shared" si="11"/>
        <v>12.365</v>
      </c>
      <c r="AJ11" s="30"/>
      <c r="AK11" s="30"/>
      <c r="AL11" s="30"/>
      <c r="AM11" s="156"/>
      <c r="AN11" s="23">
        <f t="shared" si="4"/>
        <v>12.365</v>
      </c>
      <c r="AO11" s="159">
        <f t="shared" si="12"/>
        <v>16</v>
      </c>
      <c r="AP11" s="21">
        <f t="shared" si="5"/>
        <v>61.825000000000003</v>
      </c>
      <c r="AQ11" s="30">
        <f t="shared" si="13"/>
        <v>12.365</v>
      </c>
      <c r="AR11" s="117">
        <f t="shared" si="14"/>
        <v>4.9460000000000006</v>
      </c>
      <c r="AS11" s="21">
        <f t="shared" si="15"/>
        <v>80.5</v>
      </c>
      <c r="AT11" s="147">
        <f t="shared" si="16"/>
        <v>14.5</v>
      </c>
    </row>
    <row r="12" spans="1:48" x14ac:dyDescent="0.25">
      <c r="A12" s="63" t="s">
        <v>77</v>
      </c>
      <c r="B12" s="21"/>
      <c r="C12" s="30">
        <f>'PRE-SWIMWEAR'!$F12</f>
        <v>11.25</v>
      </c>
      <c r="D12" s="30"/>
      <c r="E12" s="30"/>
      <c r="F12" s="30"/>
      <c r="G12" s="156"/>
      <c r="H12" s="23">
        <f t="shared" si="0"/>
        <v>11.25</v>
      </c>
      <c r="I12" s="27">
        <f t="shared" si="6"/>
        <v>32.5</v>
      </c>
      <c r="J12" s="21"/>
      <c r="K12" s="30">
        <f>'PRE-SWIMWEAR'!$L12</f>
        <v>12</v>
      </c>
      <c r="L12" s="30"/>
      <c r="M12" s="30"/>
      <c r="N12" s="30"/>
      <c r="O12" s="156"/>
      <c r="P12" s="23">
        <f t="shared" si="1"/>
        <v>12</v>
      </c>
      <c r="Q12" s="27">
        <f t="shared" si="7"/>
        <v>21.5</v>
      </c>
      <c r="R12" s="21"/>
      <c r="S12" s="33">
        <f>'PRE-SWIMWEAR'!$R12</f>
        <v>12.044999999999998</v>
      </c>
      <c r="T12" s="30"/>
      <c r="U12" s="30"/>
      <c r="V12" s="30"/>
      <c r="W12" s="156"/>
      <c r="X12" s="23">
        <f t="shared" si="2"/>
        <v>12.044999999999998</v>
      </c>
      <c r="Y12" s="27">
        <f t="shared" si="8"/>
        <v>24</v>
      </c>
      <c r="Z12" s="21"/>
      <c r="AA12" s="33">
        <f t="shared" si="9"/>
        <v>11.765000000000001</v>
      </c>
      <c r="AB12" s="30"/>
      <c r="AC12" s="30"/>
      <c r="AD12" s="30"/>
      <c r="AE12" s="22"/>
      <c r="AF12" s="23">
        <f t="shared" si="3"/>
        <v>11.765000000000001</v>
      </c>
      <c r="AG12" s="27">
        <f t="shared" si="10"/>
        <v>28</v>
      </c>
      <c r="AH12" s="21"/>
      <c r="AI12" s="30">
        <f t="shared" si="11"/>
        <v>11.765000000000001</v>
      </c>
      <c r="AJ12" s="30"/>
      <c r="AK12" s="30"/>
      <c r="AL12" s="30"/>
      <c r="AM12" s="156"/>
      <c r="AN12" s="23">
        <f t="shared" si="4"/>
        <v>11.765000000000001</v>
      </c>
      <c r="AO12" s="159">
        <f t="shared" si="12"/>
        <v>28</v>
      </c>
      <c r="AP12" s="21">
        <f t="shared" si="5"/>
        <v>58.825000000000003</v>
      </c>
      <c r="AQ12" s="30">
        <f t="shared" si="13"/>
        <v>11.765000000000001</v>
      </c>
      <c r="AR12" s="117">
        <f t="shared" si="14"/>
        <v>4.7060000000000004</v>
      </c>
      <c r="AS12" s="21">
        <f t="shared" si="15"/>
        <v>134</v>
      </c>
      <c r="AT12" s="147">
        <f t="shared" si="16"/>
        <v>30</v>
      </c>
    </row>
    <row r="13" spans="1:48" x14ac:dyDescent="0.25">
      <c r="A13" s="63" t="s">
        <v>78</v>
      </c>
      <c r="B13" s="21"/>
      <c r="C13" s="30">
        <f>'PRE-SWIMWEAR'!$F13</f>
        <v>11.25</v>
      </c>
      <c r="D13" s="30"/>
      <c r="E13" s="30"/>
      <c r="F13" s="30"/>
      <c r="G13" s="156"/>
      <c r="H13" s="23">
        <f t="shared" si="0"/>
        <v>11.25</v>
      </c>
      <c r="I13" s="27">
        <f t="shared" si="6"/>
        <v>32.5</v>
      </c>
      <c r="J13" s="21"/>
      <c r="K13" s="30">
        <f>'PRE-SWIMWEAR'!$L13</f>
        <v>13.2</v>
      </c>
      <c r="L13" s="30"/>
      <c r="M13" s="30"/>
      <c r="N13" s="30"/>
      <c r="O13" s="156"/>
      <c r="P13" s="23">
        <f t="shared" si="1"/>
        <v>13.2</v>
      </c>
      <c r="Q13" s="27">
        <f t="shared" si="7"/>
        <v>7</v>
      </c>
      <c r="R13" s="21"/>
      <c r="S13" s="33">
        <f>'PRE-SWIMWEAR'!$R13</f>
        <v>12.795000000000002</v>
      </c>
      <c r="T13" s="30"/>
      <c r="U13" s="30"/>
      <c r="V13" s="30"/>
      <c r="W13" s="156"/>
      <c r="X13" s="23">
        <f t="shared" si="2"/>
        <v>12.795000000000002</v>
      </c>
      <c r="Y13" s="27">
        <f t="shared" si="8"/>
        <v>15</v>
      </c>
      <c r="Z13" s="21"/>
      <c r="AA13" s="33">
        <f t="shared" si="9"/>
        <v>12.415000000000001</v>
      </c>
      <c r="AB13" s="30"/>
      <c r="AC13" s="30"/>
      <c r="AD13" s="30"/>
      <c r="AE13" s="22"/>
      <c r="AF13" s="23">
        <f t="shared" si="3"/>
        <v>12.415000000000001</v>
      </c>
      <c r="AG13" s="27">
        <f t="shared" si="10"/>
        <v>13</v>
      </c>
      <c r="AH13" s="21"/>
      <c r="AI13" s="30">
        <f t="shared" si="11"/>
        <v>12.415000000000001</v>
      </c>
      <c r="AJ13" s="30"/>
      <c r="AK13" s="30"/>
      <c r="AL13" s="30"/>
      <c r="AM13" s="156"/>
      <c r="AN13" s="23">
        <f t="shared" si="4"/>
        <v>12.415000000000001</v>
      </c>
      <c r="AO13" s="159">
        <f t="shared" si="12"/>
        <v>13</v>
      </c>
      <c r="AP13" s="21">
        <f t="shared" si="5"/>
        <v>62.075000000000003</v>
      </c>
      <c r="AQ13" s="30">
        <f t="shared" si="13"/>
        <v>12.415000000000001</v>
      </c>
      <c r="AR13" s="117">
        <f t="shared" si="14"/>
        <v>4.9660000000000011</v>
      </c>
      <c r="AS13" s="21">
        <f t="shared" si="15"/>
        <v>80.5</v>
      </c>
      <c r="AT13" s="147">
        <f t="shared" si="16"/>
        <v>14.5</v>
      </c>
    </row>
    <row r="14" spans="1:48" x14ac:dyDescent="0.25">
      <c r="A14" s="63" t="s">
        <v>79</v>
      </c>
      <c r="B14" s="21"/>
      <c r="C14" s="30">
        <f>'PRE-SWIMWEAR'!$F14</f>
        <v>11.25</v>
      </c>
      <c r="D14" s="30"/>
      <c r="E14" s="30"/>
      <c r="F14" s="30"/>
      <c r="G14" s="156"/>
      <c r="H14" s="23">
        <f t="shared" si="0"/>
        <v>11.25</v>
      </c>
      <c r="I14" s="27">
        <f t="shared" si="6"/>
        <v>32.5</v>
      </c>
      <c r="J14" s="21"/>
      <c r="K14" s="30">
        <f>'PRE-SWIMWEAR'!$L14</f>
        <v>11.25</v>
      </c>
      <c r="L14" s="30"/>
      <c r="M14" s="30"/>
      <c r="N14" s="30"/>
      <c r="O14" s="156"/>
      <c r="P14" s="23">
        <f t="shared" si="1"/>
        <v>11.25</v>
      </c>
      <c r="Q14" s="27">
        <f t="shared" si="7"/>
        <v>35.5</v>
      </c>
      <c r="R14" s="21"/>
      <c r="S14" s="33">
        <f>'PRE-SWIMWEAR'!$R14</f>
        <v>11.444999999999999</v>
      </c>
      <c r="T14" s="30"/>
      <c r="U14" s="30"/>
      <c r="V14" s="30"/>
      <c r="W14" s="156"/>
      <c r="X14" s="23">
        <f t="shared" si="2"/>
        <v>11.444999999999999</v>
      </c>
      <c r="Y14" s="27">
        <f t="shared" si="8"/>
        <v>32</v>
      </c>
      <c r="Z14" s="21"/>
      <c r="AA14" s="33">
        <f t="shared" si="9"/>
        <v>11.315</v>
      </c>
      <c r="AB14" s="30"/>
      <c r="AC14" s="30"/>
      <c r="AD14" s="30"/>
      <c r="AE14" s="22"/>
      <c r="AF14" s="23">
        <f t="shared" si="3"/>
        <v>11.315</v>
      </c>
      <c r="AG14" s="27">
        <f t="shared" si="10"/>
        <v>37</v>
      </c>
      <c r="AH14" s="21"/>
      <c r="AI14" s="30">
        <f t="shared" si="11"/>
        <v>11.315</v>
      </c>
      <c r="AJ14" s="30"/>
      <c r="AK14" s="30"/>
      <c r="AL14" s="30"/>
      <c r="AM14" s="156"/>
      <c r="AN14" s="23">
        <f t="shared" si="4"/>
        <v>11.315</v>
      </c>
      <c r="AO14" s="159">
        <f t="shared" si="12"/>
        <v>37</v>
      </c>
      <c r="AP14" s="21">
        <f t="shared" si="5"/>
        <v>56.574999999999996</v>
      </c>
      <c r="AQ14" s="30">
        <f t="shared" si="13"/>
        <v>11.315</v>
      </c>
      <c r="AR14" s="117">
        <f t="shared" si="14"/>
        <v>4.5259999999999998</v>
      </c>
      <c r="AS14" s="21">
        <f t="shared" si="15"/>
        <v>174</v>
      </c>
      <c r="AT14" s="147">
        <f t="shared" si="16"/>
        <v>37</v>
      </c>
    </row>
    <row r="15" spans="1:48" x14ac:dyDescent="0.25">
      <c r="A15" s="63" t="s">
        <v>80</v>
      </c>
      <c r="B15" s="21"/>
      <c r="C15" s="30">
        <f>'PRE-SWIMWEAR'!$F15</f>
        <v>11.549999999999999</v>
      </c>
      <c r="D15" s="30"/>
      <c r="E15" s="30"/>
      <c r="F15" s="30"/>
      <c r="G15" s="156"/>
      <c r="H15" s="23">
        <f t="shared" si="0"/>
        <v>11.549999999999999</v>
      </c>
      <c r="I15" s="27">
        <f t="shared" si="6"/>
        <v>20.5</v>
      </c>
      <c r="J15" s="21"/>
      <c r="K15" s="30">
        <f>'PRE-SWIMWEAR'!$L15</f>
        <v>12.899999999999999</v>
      </c>
      <c r="L15" s="30"/>
      <c r="M15" s="30"/>
      <c r="N15" s="30"/>
      <c r="O15" s="156"/>
      <c r="P15" s="23">
        <f t="shared" si="1"/>
        <v>12.899999999999999</v>
      </c>
      <c r="Q15" s="27">
        <f t="shared" si="7"/>
        <v>10.5</v>
      </c>
      <c r="R15" s="21"/>
      <c r="S15" s="33">
        <f>'PRE-SWIMWEAR'!$R15</f>
        <v>12.285</v>
      </c>
      <c r="T15" s="30"/>
      <c r="U15" s="30"/>
      <c r="V15" s="30"/>
      <c r="W15" s="156"/>
      <c r="X15" s="23">
        <f t="shared" si="2"/>
        <v>12.285</v>
      </c>
      <c r="Y15" s="27">
        <f t="shared" si="8"/>
        <v>22</v>
      </c>
      <c r="Z15" s="21"/>
      <c r="AA15" s="33">
        <f t="shared" si="9"/>
        <v>12.244999999999999</v>
      </c>
      <c r="AB15" s="30"/>
      <c r="AC15" s="30"/>
      <c r="AD15" s="30"/>
      <c r="AE15" s="22"/>
      <c r="AF15" s="23">
        <f t="shared" si="3"/>
        <v>12.244999999999999</v>
      </c>
      <c r="AG15" s="27">
        <f t="shared" si="10"/>
        <v>18</v>
      </c>
      <c r="AH15" s="21"/>
      <c r="AI15" s="30">
        <f t="shared" si="11"/>
        <v>12.244999999999999</v>
      </c>
      <c r="AJ15" s="30"/>
      <c r="AK15" s="30"/>
      <c r="AL15" s="30"/>
      <c r="AM15" s="156"/>
      <c r="AN15" s="23">
        <f t="shared" si="4"/>
        <v>12.244999999999999</v>
      </c>
      <c r="AO15" s="159">
        <f t="shared" si="12"/>
        <v>18</v>
      </c>
      <c r="AP15" s="21">
        <f t="shared" si="5"/>
        <v>61.224999999999994</v>
      </c>
      <c r="AQ15" s="30">
        <f t="shared" si="13"/>
        <v>12.244999999999999</v>
      </c>
      <c r="AR15" s="117">
        <f t="shared" si="14"/>
        <v>4.8979999999999997</v>
      </c>
      <c r="AS15" s="21">
        <f t="shared" si="15"/>
        <v>89</v>
      </c>
      <c r="AT15" s="147">
        <f t="shared" si="16"/>
        <v>18</v>
      </c>
    </row>
    <row r="16" spans="1:48" x14ac:dyDescent="0.25">
      <c r="A16" s="63" t="s">
        <v>81</v>
      </c>
      <c r="B16" s="21"/>
      <c r="C16" s="30">
        <f>'PRE-SWIMWEAR'!$F16</f>
        <v>12</v>
      </c>
      <c r="D16" s="30"/>
      <c r="E16" s="30"/>
      <c r="F16" s="30"/>
      <c r="G16" s="156"/>
      <c r="H16" s="23">
        <f t="shared" si="0"/>
        <v>12</v>
      </c>
      <c r="I16" s="27">
        <f t="shared" si="6"/>
        <v>12</v>
      </c>
      <c r="J16" s="21"/>
      <c r="K16" s="30">
        <f>'PRE-SWIMWEAR'!$L16</f>
        <v>11.4</v>
      </c>
      <c r="L16" s="30"/>
      <c r="M16" s="30"/>
      <c r="N16" s="30"/>
      <c r="O16" s="156"/>
      <c r="P16" s="23">
        <f t="shared" si="1"/>
        <v>11.4</v>
      </c>
      <c r="Q16" s="27">
        <f t="shared" si="7"/>
        <v>31</v>
      </c>
      <c r="R16" s="21"/>
      <c r="S16" s="33">
        <f>'PRE-SWIMWEAR'!$R16</f>
        <v>13.589999999999998</v>
      </c>
      <c r="T16" s="30"/>
      <c r="U16" s="30"/>
      <c r="V16" s="30"/>
      <c r="W16" s="156"/>
      <c r="X16" s="23">
        <f t="shared" si="2"/>
        <v>13.589999999999998</v>
      </c>
      <c r="Y16" s="27">
        <f t="shared" si="8"/>
        <v>6</v>
      </c>
      <c r="Z16" s="21"/>
      <c r="AA16" s="33">
        <f t="shared" si="9"/>
        <v>12.329999999999998</v>
      </c>
      <c r="AB16" s="30"/>
      <c r="AC16" s="30"/>
      <c r="AD16" s="30"/>
      <c r="AE16" s="22"/>
      <c r="AF16" s="23">
        <f t="shared" si="3"/>
        <v>12.329999999999998</v>
      </c>
      <c r="AG16" s="27">
        <f t="shared" si="10"/>
        <v>17</v>
      </c>
      <c r="AH16" s="21"/>
      <c r="AI16" s="30">
        <f t="shared" si="11"/>
        <v>12.329999999999998</v>
      </c>
      <c r="AJ16" s="30"/>
      <c r="AK16" s="30"/>
      <c r="AL16" s="30"/>
      <c r="AM16" s="156"/>
      <c r="AN16" s="23">
        <f t="shared" si="4"/>
        <v>12.329999999999998</v>
      </c>
      <c r="AO16" s="159">
        <f t="shared" si="12"/>
        <v>17</v>
      </c>
      <c r="AP16" s="21">
        <f t="shared" si="5"/>
        <v>61.649999999999991</v>
      </c>
      <c r="AQ16" s="30">
        <f t="shared" si="13"/>
        <v>12.329999999999998</v>
      </c>
      <c r="AR16" s="117">
        <f t="shared" si="14"/>
        <v>4.9319999999999995</v>
      </c>
      <c r="AS16" s="21">
        <f t="shared" si="15"/>
        <v>83</v>
      </c>
      <c r="AT16" s="147">
        <f t="shared" si="16"/>
        <v>16</v>
      </c>
    </row>
    <row r="17" spans="1:46" x14ac:dyDescent="0.25">
      <c r="A17" s="63" t="s">
        <v>82</v>
      </c>
      <c r="B17" s="21"/>
      <c r="C17" s="30">
        <f>'PRE-SWIMWEAR'!$F17</f>
        <v>11.4</v>
      </c>
      <c r="D17" s="30"/>
      <c r="E17" s="30"/>
      <c r="F17" s="30"/>
      <c r="G17" s="156"/>
      <c r="H17" s="23">
        <f t="shared" si="0"/>
        <v>11.4</v>
      </c>
      <c r="I17" s="27">
        <f t="shared" si="6"/>
        <v>24</v>
      </c>
      <c r="J17" s="21"/>
      <c r="K17" s="30">
        <f>'PRE-SWIMWEAR'!$L17</f>
        <v>12.6</v>
      </c>
      <c r="L17" s="30"/>
      <c r="M17" s="30"/>
      <c r="N17" s="30"/>
      <c r="O17" s="156"/>
      <c r="P17" s="23">
        <f t="shared" si="1"/>
        <v>12.6</v>
      </c>
      <c r="Q17" s="27">
        <f t="shared" si="7"/>
        <v>13.5</v>
      </c>
      <c r="R17" s="21"/>
      <c r="S17" s="33">
        <f>'PRE-SWIMWEAR'!$R17</f>
        <v>13.23</v>
      </c>
      <c r="T17" s="30"/>
      <c r="U17" s="30"/>
      <c r="V17" s="30"/>
      <c r="W17" s="156"/>
      <c r="X17" s="23">
        <f t="shared" si="2"/>
        <v>13.23</v>
      </c>
      <c r="Y17" s="27">
        <f t="shared" si="8"/>
        <v>9</v>
      </c>
      <c r="Z17" s="21"/>
      <c r="AA17" s="33">
        <f t="shared" si="9"/>
        <v>12.410000000000002</v>
      </c>
      <c r="AB17" s="30"/>
      <c r="AC17" s="30"/>
      <c r="AD17" s="30"/>
      <c r="AE17" s="22"/>
      <c r="AF17" s="23">
        <f t="shared" si="3"/>
        <v>12.410000000000002</v>
      </c>
      <c r="AG17" s="27">
        <f t="shared" si="10"/>
        <v>14</v>
      </c>
      <c r="AH17" s="21"/>
      <c r="AI17" s="30">
        <f t="shared" si="11"/>
        <v>12.410000000000002</v>
      </c>
      <c r="AJ17" s="30"/>
      <c r="AK17" s="30"/>
      <c r="AL17" s="30"/>
      <c r="AM17" s="156"/>
      <c r="AN17" s="23">
        <f t="shared" si="4"/>
        <v>12.410000000000002</v>
      </c>
      <c r="AO17" s="159">
        <f t="shared" si="12"/>
        <v>14</v>
      </c>
      <c r="AP17" s="21">
        <f t="shared" si="5"/>
        <v>62.050000000000011</v>
      </c>
      <c r="AQ17" s="30">
        <f t="shared" si="13"/>
        <v>12.410000000000002</v>
      </c>
      <c r="AR17" s="117">
        <f t="shared" si="14"/>
        <v>4.9640000000000013</v>
      </c>
      <c r="AS17" s="21">
        <f t="shared" si="15"/>
        <v>74.5</v>
      </c>
      <c r="AT17" s="147">
        <f t="shared" si="16"/>
        <v>12</v>
      </c>
    </row>
    <row r="18" spans="1:46" x14ac:dyDescent="0.25">
      <c r="A18" s="63" t="s">
        <v>83</v>
      </c>
      <c r="B18" s="21"/>
      <c r="C18" s="30">
        <f>'PRE-SWIMWEAR'!$F18</f>
        <v>11.25</v>
      </c>
      <c r="D18" s="30"/>
      <c r="E18" s="30"/>
      <c r="F18" s="30"/>
      <c r="G18" s="156"/>
      <c r="H18" s="23">
        <f t="shared" si="0"/>
        <v>11.25</v>
      </c>
      <c r="I18" s="27">
        <f t="shared" si="6"/>
        <v>32.5</v>
      </c>
      <c r="J18" s="21"/>
      <c r="K18" s="30">
        <f>'PRE-SWIMWEAR'!$L18</f>
        <v>11.4</v>
      </c>
      <c r="L18" s="30"/>
      <c r="M18" s="30"/>
      <c r="N18" s="30"/>
      <c r="O18" s="156"/>
      <c r="P18" s="23">
        <f t="shared" si="1"/>
        <v>11.4</v>
      </c>
      <c r="Q18" s="27">
        <f t="shared" si="7"/>
        <v>31</v>
      </c>
      <c r="R18" s="21"/>
      <c r="S18" s="33">
        <f>'PRE-SWIMWEAR'!$R18</f>
        <v>12.239999999999998</v>
      </c>
      <c r="T18" s="30"/>
      <c r="U18" s="30"/>
      <c r="V18" s="30"/>
      <c r="W18" s="156"/>
      <c r="X18" s="23">
        <f t="shared" si="2"/>
        <v>12.239999999999998</v>
      </c>
      <c r="Y18" s="27">
        <f t="shared" si="8"/>
        <v>23</v>
      </c>
      <c r="Z18" s="21"/>
      <c r="AA18" s="33">
        <f t="shared" si="9"/>
        <v>11.63</v>
      </c>
      <c r="AB18" s="30"/>
      <c r="AC18" s="30"/>
      <c r="AD18" s="30"/>
      <c r="AE18" s="22"/>
      <c r="AF18" s="23">
        <f t="shared" si="3"/>
        <v>11.63</v>
      </c>
      <c r="AG18" s="27">
        <f t="shared" si="10"/>
        <v>32</v>
      </c>
      <c r="AH18" s="21"/>
      <c r="AI18" s="30">
        <f t="shared" si="11"/>
        <v>11.63</v>
      </c>
      <c r="AJ18" s="30"/>
      <c r="AK18" s="30"/>
      <c r="AL18" s="30"/>
      <c r="AM18" s="156"/>
      <c r="AN18" s="23">
        <f t="shared" si="4"/>
        <v>11.63</v>
      </c>
      <c r="AO18" s="159">
        <f t="shared" si="12"/>
        <v>32</v>
      </c>
      <c r="AP18" s="21">
        <f t="shared" si="5"/>
        <v>58.150000000000006</v>
      </c>
      <c r="AQ18" s="30">
        <f t="shared" si="13"/>
        <v>11.63</v>
      </c>
      <c r="AR18" s="117">
        <f t="shared" si="14"/>
        <v>4.6520000000000001</v>
      </c>
      <c r="AS18" s="21">
        <f t="shared" si="15"/>
        <v>150.5</v>
      </c>
      <c r="AT18" s="147">
        <f t="shared" si="16"/>
        <v>34</v>
      </c>
    </row>
    <row r="19" spans="1:46" x14ac:dyDescent="0.25">
      <c r="A19" s="63" t="s">
        <v>84</v>
      </c>
      <c r="B19" s="21"/>
      <c r="C19" s="30">
        <f>'PRE-SWIMWEAR'!$F19</f>
        <v>12.899999999999999</v>
      </c>
      <c r="D19" s="30"/>
      <c r="E19" s="30"/>
      <c r="F19" s="30"/>
      <c r="G19" s="156"/>
      <c r="H19" s="23">
        <f t="shared" si="0"/>
        <v>12.899999999999999</v>
      </c>
      <c r="I19" s="27">
        <f t="shared" si="6"/>
        <v>3</v>
      </c>
      <c r="J19" s="21"/>
      <c r="K19" s="30">
        <f>'PRE-SWIMWEAR'!$L19</f>
        <v>13.95</v>
      </c>
      <c r="L19" s="30"/>
      <c r="M19" s="30"/>
      <c r="N19" s="30"/>
      <c r="O19" s="156"/>
      <c r="P19" s="23">
        <f t="shared" si="1"/>
        <v>13.95</v>
      </c>
      <c r="Q19" s="27">
        <f t="shared" si="7"/>
        <v>2</v>
      </c>
      <c r="R19" s="21"/>
      <c r="S19" s="33">
        <f>'PRE-SWIMWEAR'!$R19</f>
        <v>14.774999999999999</v>
      </c>
      <c r="T19" s="30"/>
      <c r="U19" s="30"/>
      <c r="V19" s="30"/>
      <c r="W19" s="156"/>
      <c r="X19" s="23">
        <f t="shared" si="2"/>
        <v>14.774999999999999</v>
      </c>
      <c r="Y19" s="27">
        <f t="shared" si="8"/>
        <v>2</v>
      </c>
      <c r="Z19" s="21"/>
      <c r="AA19" s="33">
        <f t="shared" si="9"/>
        <v>13.875</v>
      </c>
      <c r="AB19" s="30"/>
      <c r="AC19" s="30"/>
      <c r="AD19" s="30"/>
      <c r="AE19" s="22"/>
      <c r="AF19" s="23">
        <f t="shared" si="3"/>
        <v>13.875</v>
      </c>
      <c r="AG19" s="27">
        <f t="shared" si="10"/>
        <v>2</v>
      </c>
      <c r="AH19" s="21"/>
      <c r="AI19" s="30">
        <f t="shared" si="11"/>
        <v>13.875</v>
      </c>
      <c r="AJ19" s="30"/>
      <c r="AK19" s="30"/>
      <c r="AL19" s="30"/>
      <c r="AM19" s="156"/>
      <c r="AN19" s="23">
        <f t="shared" si="4"/>
        <v>13.875</v>
      </c>
      <c r="AO19" s="159">
        <f t="shared" si="12"/>
        <v>2</v>
      </c>
      <c r="AP19" s="21">
        <f t="shared" si="5"/>
        <v>69.375</v>
      </c>
      <c r="AQ19" s="30">
        <f t="shared" si="13"/>
        <v>13.875</v>
      </c>
      <c r="AR19" s="117">
        <f t="shared" si="14"/>
        <v>5.5500000000000007</v>
      </c>
      <c r="AS19" s="21">
        <f t="shared" si="15"/>
        <v>11</v>
      </c>
      <c r="AT19" s="147">
        <f t="shared" si="16"/>
        <v>1.5</v>
      </c>
    </row>
    <row r="20" spans="1:46" x14ac:dyDescent="0.25">
      <c r="A20" s="63" t="s">
        <v>85</v>
      </c>
      <c r="B20" s="21"/>
      <c r="C20" s="30">
        <f>'PRE-SWIMWEAR'!$F20</f>
        <v>11.4</v>
      </c>
      <c r="D20" s="30"/>
      <c r="E20" s="30"/>
      <c r="F20" s="30"/>
      <c r="G20" s="156"/>
      <c r="H20" s="23">
        <f t="shared" si="0"/>
        <v>11.4</v>
      </c>
      <c r="I20" s="27">
        <f t="shared" si="6"/>
        <v>24</v>
      </c>
      <c r="J20" s="21"/>
      <c r="K20" s="30">
        <f>'PRE-SWIMWEAR'!$L20</f>
        <v>11.549999999999999</v>
      </c>
      <c r="L20" s="30"/>
      <c r="M20" s="30"/>
      <c r="N20" s="30"/>
      <c r="O20" s="156"/>
      <c r="P20" s="23">
        <f t="shared" si="1"/>
        <v>11.549999999999999</v>
      </c>
      <c r="Q20" s="27">
        <f t="shared" si="7"/>
        <v>27.5</v>
      </c>
      <c r="R20" s="21"/>
      <c r="S20" s="33">
        <f>'PRE-SWIMWEAR'!$R20</f>
        <v>11.52</v>
      </c>
      <c r="T20" s="30"/>
      <c r="U20" s="30"/>
      <c r="V20" s="30"/>
      <c r="W20" s="156"/>
      <c r="X20" s="23">
        <f t="shared" si="2"/>
        <v>11.52</v>
      </c>
      <c r="Y20" s="27">
        <f t="shared" si="8"/>
        <v>31</v>
      </c>
      <c r="Z20" s="21"/>
      <c r="AA20" s="33">
        <f t="shared" si="9"/>
        <v>11.49</v>
      </c>
      <c r="AB20" s="30"/>
      <c r="AC20" s="30"/>
      <c r="AD20" s="30"/>
      <c r="AE20" s="22"/>
      <c r="AF20" s="23">
        <f t="shared" si="3"/>
        <v>11.49</v>
      </c>
      <c r="AG20" s="27">
        <f t="shared" si="10"/>
        <v>36</v>
      </c>
      <c r="AH20" s="21"/>
      <c r="AI20" s="30">
        <f t="shared" si="11"/>
        <v>11.49</v>
      </c>
      <c r="AJ20" s="30"/>
      <c r="AK20" s="30"/>
      <c r="AL20" s="30"/>
      <c r="AM20" s="156"/>
      <c r="AN20" s="23">
        <f t="shared" si="4"/>
        <v>11.49</v>
      </c>
      <c r="AO20" s="159">
        <f t="shared" si="12"/>
        <v>36</v>
      </c>
      <c r="AP20" s="21">
        <f t="shared" si="5"/>
        <v>57.45</v>
      </c>
      <c r="AQ20" s="30">
        <f t="shared" si="13"/>
        <v>11.49</v>
      </c>
      <c r="AR20" s="117">
        <f t="shared" si="14"/>
        <v>4.5960000000000001</v>
      </c>
      <c r="AS20" s="21">
        <f t="shared" si="15"/>
        <v>154.5</v>
      </c>
      <c r="AT20" s="147">
        <f t="shared" si="16"/>
        <v>36</v>
      </c>
    </row>
    <row r="21" spans="1:46" x14ac:dyDescent="0.25">
      <c r="A21" s="63" t="s">
        <v>86</v>
      </c>
      <c r="B21" s="21"/>
      <c r="C21" s="30">
        <f>'PRE-SWIMWEAR'!$F21</f>
        <v>12.45</v>
      </c>
      <c r="D21" s="30"/>
      <c r="E21" s="30"/>
      <c r="F21" s="30"/>
      <c r="G21" s="156"/>
      <c r="H21" s="23">
        <f t="shared" si="0"/>
        <v>12.45</v>
      </c>
      <c r="I21" s="27">
        <f t="shared" si="6"/>
        <v>8</v>
      </c>
      <c r="J21" s="21"/>
      <c r="K21" s="30">
        <f>'PRE-SWIMWEAR'!$L21</f>
        <v>13.799999999999999</v>
      </c>
      <c r="L21" s="30"/>
      <c r="M21" s="30"/>
      <c r="N21" s="30"/>
      <c r="O21" s="156"/>
      <c r="P21" s="23">
        <f t="shared" si="1"/>
        <v>13.799999999999999</v>
      </c>
      <c r="Q21" s="27">
        <f t="shared" si="7"/>
        <v>3</v>
      </c>
      <c r="R21" s="21"/>
      <c r="S21" s="33">
        <f>'PRE-SWIMWEAR'!$R21</f>
        <v>13.56</v>
      </c>
      <c r="T21" s="30"/>
      <c r="U21" s="30"/>
      <c r="V21" s="30"/>
      <c r="W21" s="156"/>
      <c r="X21" s="23">
        <f t="shared" si="2"/>
        <v>13.56</v>
      </c>
      <c r="Y21" s="27">
        <f t="shared" si="8"/>
        <v>7</v>
      </c>
      <c r="Z21" s="21"/>
      <c r="AA21" s="33">
        <f t="shared" si="9"/>
        <v>13.270000000000001</v>
      </c>
      <c r="AB21" s="30"/>
      <c r="AC21" s="30"/>
      <c r="AD21" s="30"/>
      <c r="AE21" s="22"/>
      <c r="AF21" s="23">
        <f t="shared" si="3"/>
        <v>13.270000000000001</v>
      </c>
      <c r="AG21" s="27">
        <f t="shared" si="10"/>
        <v>4</v>
      </c>
      <c r="AH21" s="21"/>
      <c r="AI21" s="30">
        <f t="shared" si="11"/>
        <v>13.270000000000001</v>
      </c>
      <c r="AJ21" s="30"/>
      <c r="AK21" s="30"/>
      <c r="AL21" s="30"/>
      <c r="AM21" s="156"/>
      <c r="AN21" s="23">
        <f t="shared" si="4"/>
        <v>13.270000000000001</v>
      </c>
      <c r="AO21" s="159">
        <f t="shared" si="12"/>
        <v>4</v>
      </c>
      <c r="AP21" s="21">
        <f t="shared" si="5"/>
        <v>66.350000000000009</v>
      </c>
      <c r="AQ21" s="30">
        <f t="shared" si="13"/>
        <v>13.270000000000001</v>
      </c>
      <c r="AR21" s="117">
        <f t="shared" si="14"/>
        <v>5.3080000000000007</v>
      </c>
      <c r="AS21" s="21">
        <f t="shared" si="15"/>
        <v>26</v>
      </c>
      <c r="AT21" s="147">
        <f t="shared" si="16"/>
        <v>4</v>
      </c>
    </row>
    <row r="22" spans="1:46" x14ac:dyDescent="0.25">
      <c r="A22" s="63" t="s">
        <v>87</v>
      </c>
      <c r="B22" s="21"/>
      <c r="C22" s="30">
        <f>'PRE-SWIMWEAR'!$F22</f>
        <v>11.7</v>
      </c>
      <c r="D22" s="30"/>
      <c r="E22" s="30"/>
      <c r="F22" s="30"/>
      <c r="G22" s="156"/>
      <c r="H22" s="23">
        <f t="shared" si="0"/>
        <v>11.7</v>
      </c>
      <c r="I22" s="27">
        <f t="shared" si="6"/>
        <v>18</v>
      </c>
      <c r="J22" s="21"/>
      <c r="K22" s="30">
        <f>'PRE-SWIMWEAR'!$L22</f>
        <v>12.45</v>
      </c>
      <c r="L22" s="30"/>
      <c r="M22" s="30"/>
      <c r="N22" s="30"/>
      <c r="O22" s="156"/>
      <c r="P22" s="23">
        <f t="shared" si="1"/>
        <v>12.45</v>
      </c>
      <c r="Q22" s="27">
        <f t="shared" si="7"/>
        <v>15.5</v>
      </c>
      <c r="R22" s="21"/>
      <c r="S22" s="33">
        <f>'PRE-SWIMWEAR'!$R22</f>
        <v>13.184999999999999</v>
      </c>
      <c r="T22" s="30"/>
      <c r="U22" s="30"/>
      <c r="V22" s="30"/>
      <c r="W22" s="156"/>
      <c r="X22" s="23">
        <f t="shared" si="2"/>
        <v>13.184999999999999</v>
      </c>
      <c r="Y22" s="27">
        <f t="shared" si="8"/>
        <v>10</v>
      </c>
      <c r="Z22" s="21"/>
      <c r="AA22" s="33">
        <f t="shared" si="9"/>
        <v>12.444999999999999</v>
      </c>
      <c r="AB22" s="30"/>
      <c r="AC22" s="30"/>
      <c r="AD22" s="30"/>
      <c r="AE22" s="22"/>
      <c r="AF22" s="23">
        <f t="shared" si="3"/>
        <v>12.444999999999999</v>
      </c>
      <c r="AG22" s="27">
        <f t="shared" si="10"/>
        <v>11</v>
      </c>
      <c r="AH22" s="21"/>
      <c r="AI22" s="30">
        <f t="shared" si="11"/>
        <v>12.444999999999999</v>
      </c>
      <c r="AJ22" s="30"/>
      <c r="AK22" s="30"/>
      <c r="AL22" s="30"/>
      <c r="AM22" s="156"/>
      <c r="AN22" s="23">
        <f t="shared" si="4"/>
        <v>12.444999999999999</v>
      </c>
      <c r="AO22" s="159">
        <f t="shared" si="12"/>
        <v>11</v>
      </c>
      <c r="AP22" s="21">
        <f t="shared" si="5"/>
        <v>62.224999999999994</v>
      </c>
      <c r="AQ22" s="30">
        <f t="shared" si="13"/>
        <v>12.444999999999999</v>
      </c>
      <c r="AR22" s="117">
        <f t="shared" si="14"/>
        <v>4.9779999999999998</v>
      </c>
      <c r="AS22" s="21">
        <f t="shared" si="15"/>
        <v>65.5</v>
      </c>
      <c r="AT22" s="147">
        <f t="shared" si="16"/>
        <v>10</v>
      </c>
    </row>
    <row r="23" spans="1:46" x14ac:dyDescent="0.25">
      <c r="A23" s="63" t="s">
        <v>88</v>
      </c>
      <c r="B23" s="21"/>
      <c r="C23" s="30">
        <f>'PRE-SWIMWEAR'!$F23</f>
        <v>11.25</v>
      </c>
      <c r="D23" s="30"/>
      <c r="E23" s="30"/>
      <c r="F23" s="30"/>
      <c r="G23" s="156"/>
      <c r="H23" s="23">
        <f t="shared" si="0"/>
        <v>11.25</v>
      </c>
      <c r="I23" s="27">
        <f t="shared" si="6"/>
        <v>32.5</v>
      </c>
      <c r="J23" s="21"/>
      <c r="K23" s="30">
        <f>'PRE-SWIMWEAR'!$L23</f>
        <v>12.299999999999999</v>
      </c>
      <c r="L23" s="30"/>
      <c r="M23" s="30"/>
      <c r="N23" s="30"/>
      <c r="O23" s="156"/>
      <c r="P23" s="23">
        <f t="shared" si="1"/>
        <v>12.299999999999999</v>
      </c>
      <c r="Q23" s="27">
        <f t="shared" si="7"/>
        <v>17</v>
      </c>
      <c r="R23" s="21"/>
      <c r="S23" s="33">
        <f>'PRE-SWIMWEAR'!$R23</f>
        <v>13.71</v>
      </c>
      <c r="T23" s="30"/>
      <c r="U23" s="30"/>
      <c r="V23" s="30"/>
      <c r="W23" s="156"/>
      <c r="X23" s="23">
        <f t="shared" si="2"/>
        <v>13.71</v>
      </c>
      <c r="Y23" s="27">
        <f t="shared" si="8"/>
        <v>5</v>
      </c>
      <c r="Z23" s="21"/>
      <c r="AA23" s="33">
        <f t="shared" si="9"/>
        <v>12.42</v>
      </c>
      <c r="AB23" s="30"/>
      <c r="AC23" s="30"/>
      <c r="AD23" s="30"/>
      <c r="AE23" s="22"/>
      <c r="AF23" s="23">
        <f t="shared" si="3"/>
        <v>12.42</v>
      </c>
      <c r="AG23" s="27">
        <f t="shared" si="10"/>
        <v>12</v>
      </c>
      <c r="AH23" s="21"/>
      <c r="AI23" s="30">
        <f t="shared" si="11"/>
        <v>12.42</v>
      </c>
      <c r="AJ23" s="30"/>
      <c r="AK23" s="30"/>
      <c r="AL23" s="30"/>
      <c r="AM23" s="156"/>
      <c r="AN23" s="23">
        <f t="shared" si="4"/>
        <v>12.42</v>
      </c>
      <c r="AO23" s="159">
        <f t="shared" si="12"/>
        <v>12</v>
      </c>
      <c r="AP23" s="21">
        <f t="shared" si="5"/>
        <v>62.1</v>
      </c>
      <c r="AQ23" s="30">
        <f t="shared" si="13"/>
        <v>12.42</v>
      </c>
      <c r="AR23" s="117">
        <f t="shared" si="14"/>
        <v>4.968</v>
      </c>
      <c r="AS23" s="21">
        <f t="shared" si="15"/>
        <v>78.5</v>
      </c>
      <c r="AT23" s="147">
        <f t="shared" si="16"/>
        <v>13</v>
      </c>
    </row>
    <row r="24" spans="1:46" x14ac:dyDescent="0.25">
      <c r="A24" s="63" t="s">
        <v>89</v>
      </c>
      <c r="B24" s="21"/>
      <c r="C24" s="30">
        <f>'PRE-SWIMWEAR'!$F24</f>
        <v>11.7</v>
      </c>
      <c r="D24" s="30"/>
      <c r="E24" s="30"/>
      <c r="F24" s="30"/>
      <c r="G24" s="156"/>
      <c r="H24" s="23">
        <f t="shared" si="0"/>
        <v>11.7</v>
      </c>
      <c r="I24" s="27">
        <f t="shared" si="6"/>
        <v>18</v>
      </c>
      <c r="J24" s="21"/>
      <c r="K24" s="30">
        <f>'PRE-SWIMWEAR'!$L24</f>
        <v>11.25</v>
      </c>
      <c r="L24" s="30"/>
      <c r="M24" s="30"/>
      <c r="N24" s="30"/>
      <c r="O24" s="156"/>
      <c r="P24" s="23">
        <f t="shared" si="1"/>
        <v>11.25</v>
      </c>
      <c r="Q24" s="27">
        <f t="shared" si="7"/>
        <v>35.5</v>
      </c>
      <c r="R24" s="21"/>
      <c r="S24" s="33">
        <f>'PRE-SWIMWEAR'!$R24</f>
        <v>11.714999999999998</v>
      </c>
      <c r="T24" s="30"/>
      <c r="U24" s="30"/>
      <c r="V24" s="30"/>
      <c r="W24" s="156"/>
      <c r="X24" s="23">
        <f t="shared" si="2"/>
        <v>11.714999999999998</v>
      </c>
      <c r="Y24" s="27">
        <f t="shared" si="8"/>
        <v>30</v>
      </c>
      <c r="Z24" s="21"/>
      <c r="AA24" s="33">
        <f t="shared" si="9"/>
        <v>11.555</v>
      </c>
      <c r="AB24" s="30"/>
      <c r="AC24" s="30"/>
      <c r="AD24" s="30"/>
      <c r="AE24" s="22"/>
      <c r="AF24" s="23">
        <f t="shared" si="3"/>
        <v>11.555</v>
      </c>
      <c r="AG24" s="27">
        <f t="shared" si="10"/>
        <v>35</v>
      </c>
      <c r="AH24" s="21"/>
      <c r="AI24" s="30">
        <f t="shared" si="11"/>
        <v>11.555</v>
      </c>
      <c r="AJ24" s="30"/>
      <c r="AK24" s="30"/>
      <c r="AL24" s="30"/>
      <c r="AM24" s="156"/>
      <c r="AN24" s="23">
        <f t="shared" si="4"/>
        <v>11.555</v>
      </c>
      <c r="AO24" s="159">
        <f t="shared" si="12"/>
        <v>35</v>
      </c>
      <c r="AP24" s="21">
        <f t="shared" si="5"/>
        <v>57.774999999999999</v>
      </c>
      <c r="AQ24" s="30">
        <f t="shared" si="13"/>
        <v>11.555</v>
      </c>
      <c r="AR24" s="117">
        <f t="shared" si="14"/>
        <v>4.6219999999999999</v>
      </c>
      <c r="AS24" s="21">
        <f t="shared" si="15"/>
        <v>153.5</v>
      </c>
      <c r="AT24" s="147">
        <f t="shared" si="16"/>
        <v>35</v>
      </c>
    </row>
    <row r="25" spans="1:46" x14ac:dyDescent="0.25">
      <c r="A25" s="63" t="s">
        <v>90</v>
      </c>
      <c r="B25" s="21"/>
      <c r="C25" s="30">
        <f>'PRE-SWIMWEAR'!$F25</f>
        <v>12</v>
      </c>
      <c r="D25" s="30"/>
      <c r="E25" s="30"/>
      <c r="F25" s="30"/>
      <c r="G25" s="156"/>
      <c r="H25" s="23">
        <f t="shared" si="0"/>
        <v>12</v>
      </c>
      <c r="I25" s="27">
        <f t="shared" si="6"/>
        <v>12</v>
      </c>
      <c r="J25" s="21"/>
      <c r="K25" s="30">
        <f>'PRE-SWIMWEAR'!$L25</f>
        <v>13.5</v>
      </c>
      <c r="L25" s="30"/>
      <c r="M25" s="30"/>
      <c r="N25" s="30"/>
      <c r="O25" s="156"/>
      <c r="P25" s="23">
        <f t="shared" si="1"/>
        <v>13.5</v>
      </c>
      <c r="Q25" s="27">
        <f t="shared" si="7"/>
        <v>5</v>
      </c>
      <c r="R25" s="21"/>
      <c r="S25" s="33">
        <f>'PRE-SWIMWEAR'!$R25</f>
        <v>12.375</v>
      </c>
      <c r="T25" s="30"/>
      <c r="U25" s="30"/>
      <c r="V25" s="30"/>
      <c r="W25" s="156"/>
      <c r="X25" s="23">
        <f t="shared" si="2"/>
        <v>12.375</v>
      </c>
      <c r="Y25" s="27">
        <f t="shared" si="8"/>
        <v>21</v>
      </c>
      <c r="Z25" s="21"/>
      <c r="AA25" s="33">
        <f t="shared" si="9"/>
        <v>12.625</v>
      </c>
      <c r="AB25" s="30"/>
      <c r="AC25" s="30"/>
      <c r="AD25" s="30"/>
      <c r="AE25" s="22"/>
      <c r="AF25" s="23">
        <f t="shared" si="3"/>
        <v>12.625</v>
      </c>
      <c r="AG25" s="27">
        <f t="shared" si="10"/>
        <v>7</v>
      </c>
      <c r="AH25" s="21"/>
      <c r="AI25" s="30">
        <f t="shared" si="11"/>
        <v>12.625</v>
      </c>
      <c r="AJ25" s="30"/>
      <c r="AK25" s="30"/>
      <c r="AL25" s="30"/>
      <c r="AM25" s="156"/>
      <c r="AN25" s="23">
        <f t="shared" si="4"/>
        <v>12.625</v>
      </c>
      <c r="AO25" s="159">
        <f t="shared" si="12"/>
        <v>7</v>
      </c>
      <c r="AP25" s="21">
        <f t="shared" si="5"/>
        <v>63.125</v>
      </c>
      <c r="AQ25" s="30">
        <f t="shared" si="13"/>
        <v>12.625</v>
      </c>
      <c r="AR25" s="117">
        <f t="shared" si="14"/>
        <v>5.0500000000000007</v>
      </c>
      <c r="AS25" s="21">
        <f t="shared" si="15"/>
        <v>52</v>
      </c>
      <c r="AT25" s="147">
        <f t="shared" si="16"/>
        <v>7</v>
      </c>
    </row>
    <row r="26" spans="1:46" x14ac:dyDescent="0.25">
      <c r="A26" s="63" t="s">
        <v>91</v>
      </c>
      <c r="B26" s="21"/>
      <c r="C26" s="30">
        <f>'PRE-SWIMWEAR'!$F26</f>
        <v>11.25</v>
      </c>
      <c r="D26" s="30"/>
      <c r="E26" s="30"/>
      <c r="F26" s="30"/>
      <c r="G26" s="156"/>
      <c r="H26" s="23">
        <f t="shared" si="0"/>
        <v>11.25</v>
      </c>
      <c r="I26" s="27">
        <f t="shared" si="6"/>
        <v>32.5</v>
      </c>
      <c r="J26" s="21"/>
      <c r="K26" s="30">
        <f>'PRE-SWIMWEAR'!$L26</f>
        <v>13.2</v>
      </c>
      <c r="L26" s="30"/>
      <c r="M26" s="30"/>
      <c r="N26" s="30"/>
      <c r="O26" s="156"/>
      <c r="P26" s="23">
        <f t="shared" si="1"/>
        <v>13.2</v>
      </c>
      <c r="Q26" s="27">
        <f t="shared" si="7"/>
        <v>7</v>
      </c>
      <c r="R26" s="21"/>
      <c r="S26" s="33">
        <f>'PRE-SWIMWEAR'!$R26</f>
        <v>13.08</v>
      </c>
      <c r="T26" s="30"/>
      <c r="U26" s="30"/>
      <c r="V26" s="30"/>
      <c r="W26" s="156"/>
      <c r="X26" s="23">
        <f t="shared" si="2"/>
        <v>13.08</v>
      </c>
      <c r="Y26" s="27">
        <f t="shared" si="8"/>
        <v>12</v>
      </c>
      <c r="Z26" s="21"/>
      <c r="AA26" s="33">
        <f t="shared" si="9"/>
        <v>12.51</v>
      </c>
      <c r="AB26" s="30"/>
      <c r="AC26" s="30"/>
      <c r="AD26" s="30"/>
      <c r="AE26" s="22"/>
      <c r="AF26" s="23">
        <f t="shared" si="3"/>
        <v>12.51</v>
      </c>
      <c r="AG26" s="27">
        <f t="shared" si="10"/>
        <v>10</v>
      </c>
      <c r="AH26" s="21"/>
      <c r="AI26" s="30">
        <f t="shared" si="11"/>
        <v>12.51</v>
      </c>
      <c r="AJ26" s="30"/>
      <c r="AK26" s="30"/>
      <c r="AL26" s="30"/>
      <c r="AM26" s="156"/>
      <c r="AN26" s="23">
        <f t="shared" si="4"/>
        <v>12.51</v>
      </c>
      <c r="AO26" s="159">
        <f t="shared" si="12"/>
        <v>10</v>
      </c>
      <c r="AP26" s="21">
        <f t="shared" si="5"/>
        <v>62.55</v>
      </c>
      <c r="AQ26" s="30">
        <f t="shared" si="13"/>
        <v>12.51</v>
      </c>
      <c r="AR26" s="117">
        <f t="shared" si="14"/>
        <v>5.0040000000000004</v>
      </c>
      <c r="AS26" s="21">
        <f t="shared" si="15"/>
        <v>71.5</v>
      </c>
      <c r="AT26" s="147">
        <f t="shared" si="16"/>
        <v>11</v>
      </c>
    </row>
    <row r="27" spans="1:46" x14ac:dyDescent="0.25">
      <c r="A27" s="63" t="s">
        <v>92</v>
      </c>
      <c r="B27" s="21"/>
      <c r="C27" s="30">
        <f>'PRE-SWIMWEAR'!$F27</f>
        <v>12</v>
      </c>
      <c r="D27" s="30"/>
      <c r="E27" s="30"/>
      <c r="F27" s="30"/>
      <c r="G27" s="156"/>
      <c r="H27" s="23">
        <f t="shared" si="0"/>
        <v>12</v>
      </c>
      <c r="I27" s="27">
        <f t="shared" si="6"/>
        <v>12</v>
      </c>
      <c r="J27" s="21"/>
      <c r="K27" s="30">
        <f>'PRE-SWIMWEAR'!$L27</f>
        <v>12</v>
      </c>
      <c r="L27" s="30"/>
      <c r="M27" s="30"/>
      <c r="N27" s="30"/>
      <c r="O27" s="156"/>
      <c r="P27" s="23">
        <f t="shared" si="1"/>
        <v>12</v>
      </c>
      <c r="Q27" s="27">
        <f t="shared" si="7"/>
        <v>21.5</v>
      </c>
      <c r="R27" s="21"/>
      <c r="S27" s="33">
        <f>'PRE-SWIMWEAR'!$R27</f>
        <v>11.73</v>
      </c>
      <c r="T27" s="30"/>
      <c r="U27" s="30"/>
      <c r="V27" s="30"/>
      <c r="W27" s="156"/>
      <c r="X27" s="23">
        <f t="shared" si="2"/>
        <v>11.73</v>
      </c>
      <c r="Y27" s="27">
        <f t="shared" si="8"/>
        <v>28.5</v>
      </c>
      <c r="Z27" s="21"/>
      <c r="AA27" s="33">
        <f t="shared" si="9"/>
        <v>11.910000000000002</v>
      </c>
      <c r="AB27" s="30"/>
      <c r="AC27" s="30"/>
      <c r="AD27" s="30"/>
      <c r="AE27" s="22"/>
      <c r="AF27" s="23">
        <f t="shared" si="3"/>
        <v>11.910000000000002</v>
      </c>
      <c r="AG27" s="27">
        <f t="shared" si="10"/>
        <v>23.5</v>
      </c>
      <c r="AH27" s="21"/>
      <c r="AI27" s="30">
        <f t="shared" si="11"/>
        <v>11.910000000000002</v>
      </c>
      <c r="AJ27" s="30"/>
      <c r="AK27" s="30"/>
      <c r="AL27" s="30"/>
      <c r="AM27" s="156"/>
      <c r="AN27" s="23">
        <f t="shared" si="4"/>
        <v>11.910000000000002</v>
      </c>
      <c r="AO27" s="159">
        <f t="shared" si="12"/>
        <v>23.5</v>
      </c>
      <c r="AP27" s="21">
        <f t="shared" si="5"/>
        <v>59.550000000000011</v>
      </c>
      <c r="AQ27" s="30">
        <f t="shared" si="13"/>
        <v>11.910000000000002</v>
      </c>
      <c r="AR27" s="117">
        <f t="shared" si="14"/>
        <v>4.7640000000000011</v>
      </c>
      <c r="AS27" s="21">
        <f t="shared" si="15"/>
        <v>109</v>
      </c>
      <c r="AT27" s="147">
        <f t="shared" si="16"/>
        <v>21</v>
      </c>
    </row>
    <row r="28" spans="1:46" x14ac:dyDescent="0.25">
      <c r="A28" s="63" t="s">
        <v>93</v>
      </c>
      <c r="B28" s="21"/>
      <c r="C28" s="30">
        <f>'PRE-SWIMWEAR'!$F28</f>
        <v>11.25</v>
      </c>
      <c r="D28" s="30"/>
      <c r="E28" s="30"/>
      <c r="F28" s="30"/>
      <c r="G28" s="156"/>
      <c r="H28" s="23">
        <f t="shared" si="0"/>
        <v>11.25</v>
      </c>
      <c r="I28" s="27">
        <f t="shared" si="6"/>
        <v>32.5</v>
      </c>
      <c r="J28" s="21"/>
      <c r="K28" s="30">
        <f>'PRE-SWIMWEAR'!$L28</f>
        <v>11.85</v>
      </c>
      <c r="L28" s="30"/>
      <c r="M28" s="30"/>
      <c r="N28" s="30"/>
      <c r="O28" s="156"/>
      <c r="P28" s="23">
        <f t="shared" si="1"/>
        <v>11.85</v>
      </c>
      <c r="Q28" s="27">
        <f t="shared" si="7"/>
        <v>24</v>
      </c>
      <c r="R28" s="21"/>
      <c r="S28" s="33">
        <f>'PRE-SWIMWEAR'!$R28</f>
        <v>12.645</v>
      </c>
      <c r="T28" s="30"/>
      <c r="U28" s="30"/>
      <c r="V28" s="30"/>
      <c r="W28" s="156"/>
      <c r="X28" s="23">
        <f t="shared" si="2"/>
        <v>12.645</v>
      </c>
      <c r="Y28" s="27">
        <f t="shared" si="8"/>
        <v>17</v>
      </c>
      <c r="Z28" s="21"/>
      <c r="AA28" s="33">
        <f t="shared" si="9"/>
        <v>11.915000000000001</v>
      </c>
      <c r="AB28" s="30"/>
      <c r="AC28" s="30"/>
      <c r="AD28" s="30"/>
      <c r="AE28" s="22"/>
      <c r="AF28" s="23">
        <f t="shared" si="3"/>
        <v>11.915000000000001</v>
      </c>
      <c r="AG28" s="27">
        <f t="shared" si="10"/>
        <v>21</v>
      </c>
      <c r="AH28" s="21"/>
      <c r="AI28" s="30">
        <f t="shared" si="11"/>
        <v>11.915000000000001</v>
      </c>
      <c r="AJ28" s="30"/>
      <c r="AK28" s="30"/>
      <c r="AL28" s="30"/>
      <c r="AM28" s="156"/>
      <c r="AN28" s="23">
        <f t="shared" si="4"/>
        <v>11.915000000000001</v>
      </c>
      <c r="AO28" s="159">
        <f t="shared" si="12"/>
        <v>21</v>
      </c>
      <c r="AP28" s="21">
        <f t="shared" si="5"/>
        <v>59.575000000000003</v>
      </c>
      <c r="AQ28" s="30">
        <f t="shared" si="13"/>
        <v>11.915000000000001</v>
      </c>
      <c r="AR28" s="117">
        <f t="shared" si="14"/>
        <v>4.7660000000000009</v>
      </c>
      <c r="AS28" s="21">
        <f t="shared" si="15"/>
        <v>115.5</v>
      </c>
      <c r="AT28" s="147">
        <f t="shared" si="16"/>
        <v>23</v>
      </c>
    </row>
    <row r="29" spans="1:46" x14ac:dyDescent="0.25">
      <c r="A29" s="63" t="s">
        <v>108</v>
      </c>
      <c r="B29" s="21"/>
      <c r="C29" s="30" t="str">
        <f>'PRE-SWIMWEAR'!$F29</f>
        <v>-</v>
      </c>
      <c r="D29" s="30"/>
      <c r="E29" s="30"/>
      <c r="F29" s="30"/>
      <c r="G29" s="156"/>
      <c r="H29" s="23">
        <f t="shared" si="0"/>
        <v>0</v>
      </c>
      <c r="I29" s="27">
        <f t="shared" si="6"/>
        <v>39.5</v>
      </c>
      <c r="J29" s="21"/>
      <c r="K29" s="30" t="str">
        <f>'PRE-SWIMWEAR'!$L29</f>
        <v>-</v>
      </c>
      <c r="L29" s="30"/>
      <c r="M29" s="30"/>
      <c r="N29" s="30"/>
      <c r="O29" s="156"/>
      <c r="P29" s="23">
        <f t="shared" si="1"/>
        <v>0</v>
      </c>
      <c r="Q29" s="27">
        <f t="shared" si="7"/>
        <v>39.5</v>
      </c>
      <c r="R29" s="21"/>
      <c r="S29" s="33" t="str">
        <f>'PRE-SWIMWEAR'!$R29</f>
        <v>-</v>
      </c>
      <c r="T29" s="30"/>
      <c r="U29" s="30"/>
      <c r="V29" s="30"/>
      <c r="W29" s="156"/>
      <c r="X29" s="23">
        <f t="shared" si="2"/>
        <v>0</v>
      </c>
      <c r="Y29" s="27">
        <f t="shared" si="8"/>
        <v>39.5</v>
      </c>
      <c r="Z29" s="21"/>
      <c r="AA29" s="208" t="s">
        <v>109</v>
      </c>
      <c r="AB29" s="30"/>
      <c r="AC29" s="30"/>
      <c r="AD29" s="30"/>
      <c r="AE29" s="22"/>
      <c r="AF29" s="23">
        <f t="shared" si="3"/>
        <v>0</v>
      </c>
      <c r="AG29" s="27">
        <f t="shared" si="10"/>
        <v>39.5</v>
      </c>
      <c r="AH29" s="21"/>
      <c r="AI29" s="30" t="s">
        <v>109</v>
      </c>
      <c r="AJ29" s="30"/>
      <c r="AK29" s="30"/>
      <c r="AL29" s="30"/>
      <c r="AM29" s="156"/>
      <c r="AN29" s="23">
        <f t="shared" si="4"/>
        <v>0</v>
      </c>
      <c r="AO29" s="159">
        <f t="shared" si="12"/>
        <v>39.5</v>
      </c>
      <c r="AP29" s="21">
        <f t="shared" si="5"/>
        <v>0</v>
      </c>
      <c r="AQ29" s="30">
        <f t="shared" si="13"/>
        <v>0</v>
      </c>
      <c r="AR29" s="117">
        <f t="shared" si="14"/>
        <v>0</v>
      </c>
      <c r="AS29" s="21">
        <f t="shared" si="15"/>
        <v>197.5</v>
      </c>
      <c r="AT29" s="147">
        <f t="shared" si="16"/>
        <v>39.5</v>
      </c>
    </row>
    <row r="30" spans="1:46" x14ac:dyDescent="0.25">
      <c r="A30" s="63" t="s">
        <v>94</v>
      </c>
      <c r="B30" s="21"/>
      <c r="C30" s="30">
        <f>'PRE-SWIMWEAR'!$F30</f>
        <v>12.149999999999999</v>
      </c>
      <c r="D30" s="30"/>
      <c r="E30" s="30"/>
      <c r="F30" s="30"/>
      <c r="G30" s="156"/>
      <c r="H30" s="23">
        <f t="shared" si="0"/>
        <v>12.149999999999999</v>
      </c>
      <c r="I30" s="27">
        <f t="shared" si="6"/>
        <v>9.5</v>
      </c>
      <c r="J30" s="21"/>
      <c r="K30" s="30">
        <f>'PRE-SWIMWEAR'!$L30</f>
        <v>12</v>
      </c>
      <c r="L30" s="30"/>
      <c r="M30" s="30"/>
      <c r="N30" s="30"/>
      <c r="O30" s="156"/>
      <c r="P30" s="23">
        <f t="shared" si="1"/>
        <v>12</v>
      </c>
      <c r="Q30" s="27">
        <f t="shared" si="7"/>
        <v>21.5</v>
      </c>
      <c r="R30" s="21"/>
      <c r="S30" s="33">
        <f>'PRE-SWIMWEAR'!$R30</f>
        <v>11.73</v>
      </c>
      <c r="T30" s="30"/>
      <c r="U30" s="30"/>
      <c r="V30" s="30"/>
      <c r="W30" s="156"/>
      <c r="X30" s="23">
        <f t="shared" si="2"/>
        <v>11.73</v>
      </c>
      <c r="Y30" s="27">
        <f t="shared" si="8"/>
        <v>28.5</v>
      </c>
      <c r="Z30" s="21"/>
      <c r="AA30" s="33">
        <f t="shared" si="9"/>
        <v>11.959999999999999</v>
      </c>
      <c r="AB30" s="30"/>
      <c r="AC30" s="30"/>
      <c r="AD30" s="30"/>
      <c r="AE30" s="22"/>
      <c r="AF30" s="23">
        <f t="shared" si="3"/>
        <v>11.959999999999999</v>
      </c>
      <c r="AG30" s="27">
        <f t="shared" si="10"/>
        <v>20</v>
      </c>
      <c r="AH30" s="21"/>
      <c r="AI30" s="30">
        <f t="shared" si="11"/>
        <v>11.959999999999999</v>
      </c>
      <c r="AJ30" s="30"/>
      <c r="AK30" s="30"/>
      <c r="AL30" s="30"/>
      <c r="AM30" s="156"/>
      <c r="AN30" s="23">
        <f t="shared" si="4"/>
        <v>11.959999999999999</v>
      </c>
      <c r="AO30" s="159">
        <f t="shared" si="12"/>
        <v>20</v>
      </c>
      <c r="AP30" s="21">
        <f t="shared" si="5"/>
        <v>59.8</v>
      </c>
      <c r="AQ30" s="30">
        <f t="shared" si="13"/>
        <v>11.959999999999999</v>
      </c>
      <c r="AR30" s="117">
        <f t="shared" si="14"/>
        <v>4.7839999999999998</v>
      </c>
      <c r="AS30" s="21">
        <f t="shared" si="15"/>
        <v>99.5</v>
      </c>
      <c r="AT30" s="147">
        <f t="shared" si="16"/>
        <v>20</v>
      </c>
    </row>
    <row r="31" spans="1:46" x14ac:dyDescent="0.25">
      <c r="A31" s="63" t="s">
        <v>95</v>
      </c>
      <c r="B31" s="21"/>
      <c r="C31" s="30">
        <f>'PRE-SWIMWEAR'!$F31</f>
        <v>12.75</v>
      </c>
      <c r="D31" s="30"/>
      <c r="E31" s="30"/>
      <c r="F31" s="30"/>
      <c r="G31" s="156"/>
      <c r="H31" s="23">
        <f t="shared" si="0"/>
        <v>12.75</v>
      </c>
      <c r="I31" s="27">
        <f t="shared" si="6"/>
        <v>4.5</v>
      </c>
      <c r="J31" s="21"/>
      <c r="K31" s="30">
        <f>'PRE-SWIMWEAR'!$L31</f>
        <v>12.45</v>
      </c>
      <c r="L31" s="30"/>
      <c r="M31" s="30"/>
      <c r="N31" s="30"/>
      <c r="O31" s="156"/>
      <c r="P31" s="23">
        <f t="shared" si="1"/>
        <v>12.45</v>
      </c>
      <c r="Q31" s="27">
        <f t="shared" si="7"/>
        <v>15.5</v>
      </c>
      <c r="R31" s="21"/>
      <c r="S31" s="33">
        <f>'PRE-SWIMWEAR'!$R31</f>
        <v>12.494999999999999</v>
      </c>
      <c r="T31" s="30"/>
      <c r="U31" s="30"/>
      <c r="V31" s="30"/>
      <c r="W31" s="156"/>
      <c r="X31" s="23">
        <f t="shared" si="2"/>
        <v>12.494999999999999</v>
      </c>
      <c r="Y31" s="27">
        <f t="shared" si="8"/>
        <v>20</v>
      </c>
      <c r="Z31" s="21"/>
      <c r="AA31" s="33">
        <f t="shared" si="9"/>
        <v>12.565</v>
      </c>
      <c r="AB31" s="30"/>
      <c r="AC31" s="30"/>
      <c r="AD31" s="30"/>
      <c r="AE31" s="22"/>
      <c r="AF31" s="23">
        <f t="shared" si="3"/>
        <v>12.565</v>
      </c>
      <c r="AG31" s="27">
        <f t="shared" si="10"/>
        <v>9</v>
      </c>
      <c r="AH31" s="21"/>
      <c r="AI31" s="30">
        <f t="shared" si="11"/>
        <v>12.565</v>
      </c>
      <c r="AJ31" s="30"/>
      <c r="AK31" s="30"/>
      <c r="AL31" s="30"/>
      <c r="AM31" s="156"/>
      <c r="AN31" s="23">
        <f t="shared" si="4"/>
        <v>12.565</v>
      </c>
      <c r="AO31" s="159">
        <f t="shared" si="12"/>
        <v>9</v>
      </c>
      <c r="AP31" s="21">
        <f t="shared" si="5"/>
        <v>62.824999999999996</v>
      </c>
      <c r="AQ31" s="30">
        <f t="shared" si="13"/>
        <v>12.565</v>
      </c>
      <c r="AR31" s="117">
        <f t="shared" si="14"/>
        <v>5.0259999999999998</v>
      </c>
      <c r="AS31" s="21">
        <f t="shared" si="15"/>
        <v>58</v>
      </c>
      <c r="AT31" s="147">
        <f t="shared" si="16"/>
        <v>9</v>
      </c>
    </row>
    <row r="32" spans="1:46" x14ac:dyDescent="0.25">
      <c r="A32" s="63" t="s">
        <v>96</v>
      </c>
      <c r="B32" s="21"/>
      <c r="C32" s="30">
        <f>'PRE-SWIMWEAR'!$F32</f>
        <v>11.25</v>
      </c>
      <c r="D32" s="30"/>
      <c r="E32" s="30"/>
      <c r="F32" s="30"/>
      <c r="G32" s="156"/>
      <c r="H32" s="23">
        <f t="shared" si="0"/>
        <v>11.25</v>
      </c>
      <c r="I32" s="27">
        <f t="shared" si="6"/>
        <v>32.5</v>
      </c>
      <c r="J32" s="21"/>
      <c r="K32" s="30">
        <f>'PRE-SWIMWEAR'!$L32</f>
        <v>12.75</v>
      </c>
      <c r="L32" s="30"/>
      <c r="M32" s="30"/>
      <c r="N32" s="30"/>
      <c r="O32" s="156"/>
      <c r="P32" s="23">
        <f t="shared" si="1"/>
        <v>12.75</v>
      </c>
      <c r="Q32" s="27">
        <f t="shared" si="7"/>
        <v>12</v>
      </c>
      <c r="R32" s="21"/>
      <c r="S32" s="33">
        <f>'PRE-SWIMWEAR'!$R32</f>
        <v>11.355</v>
      </c>
      <c r="T32" s="30"/>
      <c r="U32" s="30"/>
      <c r="V32" s="30"/>
      <c r="W32" s="156"/>
      <c r="X32" s="23">
        <f t="shared" si="2"/>
        <v>11.355</v>
      </c>
      <c r="Y32" s="27">
        <f t="shared" si="8"/>
        <v>34</v>
      </c>
      <c r="Z32" s="21"/>
      <c r="AA32" s="33">
        <f t="shared" si="9"/>
        <v>11.785000000000002</v>
      </c>
      <c r="AB32" s="30"/>
      <c r="AC32" s="30"/>
      <c r="AD32" s="30"/>
      <c r="AE32" s="22"/>
      <c r="AF32" s="23">
        <f t="shared" si="3"/>
        <v>11.785000000000002</v>
      </c>
      <c r="AG32" s="27">
        <f t="shared" si="10"/>
        <v>26</v>
      </c>
      <c r="AH32" s="21"/>
      <c r="AI32" s="30">
        <f t="shared" si="11"/>
        <v>11.785000000000002</v>
      </c>
      <c r="AJ32" s="30"/>
      <c r="AK32" s="30"/>
      <c r="AL32" s="30"/>
      <c r="AM32" s="156"/>
      <c r="AN32" s="23">
        <f t="shared" si="4"/>
        <v>11.785000000000002</v>
      </c>
      <c r="AO32" s="159">
        <f t="shared" si="12"/>
        <v>26</v>
      </c>
      <c r="AP32" s="21">
        <f t="shared" si="5"/>
        <v>58.925000000000011</v>
      </c>
      <c r="AQ32" s="30">
        <f t="shared" si="13"/>
        <v>11.785000000000002</v>
      </c>
      <c r="AR32" s="117">
        <f t="shared" si="14"/>
        <v>4.7140000000000013</v>
      </c>
      <c r="AS32" s="21">
        <f t="shared" si="15"/>
        <v>130.5</v>
      </c>
      <c r="AT32" s="147">
        <f t="shared" si="16"/>
        <v>28</v>
      </c>
    </row>
    <row r="33" spans="1:46" x14ac:dyDescent="0.25">
      <c r="A33" s="63" t="s">
        <v>97</v>
      </c>
      <c r="B33" s="21"/>
      <c r="C33" s="30">
        <f>'PRE-SWIMWEAR'!$F33</f>
        <v>11.85</v>
      </c>
      <c r="D33" s="30"/>
      <c r="E33" s="30"/>
      <c r="F33" s="30"/>
      <c r="G33" s="156"/>
      <c r="H33" s="23">
        <f t="shared" si="0"/>
        <v>11.85</v>
      </c>
      <c r="I33" s="27">
        <f t="shared" si="6"/>
        <v>15</v>
      </c>
      <c r="J33" s="21"/>
      <c r="K33" s="30">
        <f>'PRE-SWIMWEAR'!$L33</f>
        <v>12.899999999999999</v>
      </c>
      <c r="L33" s="30"/>
      <c r="M33" s="30"/>
      <c r="N33" s="30"/>
      <c r="O33" s="156"/>
      <c r="P33" s="23">
        <f t="shared" si="1"/>
        <v>12.899999999999999</v>
      </c>
      <c r="Q33" s="27">
        <f t="shared" si="7"/>
        <v>10.5</v>
      </c>
      <c r="R33" s="21"/>
      <c r="S33" s="33">
        <f>'PRE-SWIMWEAR'!$R33</f>
        <v>14.024999999999999</v>
      </c>
      <c r="T33" s="30"/>
      <c r="U33" s="30"/>
      <c r="V33" s="30"/>
      <c r="W33" s="156"/>
      <c r="X33" s="23">
        <f t="shared" si="2"/>
        <v>14.024999999999999</v>
      </c>
      <c r="Y33" s="27">
        <f t="shared" si="8"/>
        <v>3</v>
      </c>
      <c r="Z33" s="21"/>
      <c r="AA33" s="33">
        <f t="shared" si="9"/>
        <v>12.924999999999999</v>
      </c>
      <c r="AB33" s="30"/>
      <c r="AC33" s="30"/>
      <c r="AD33" s="30"/>
      <c r="AE33" s="22"/>
      <c r="AF33" s="23">
        <f t="shared" si="3"/>
        <v>12.924999999999999</v>
      </c>
      <c r="AG33" s="27">
        <f t="shared" si="10"/>
        <v>6</v>
      </c>
      <c r="AH33" s="21"/>
      <c r="AI33" s="30">
        <f t="shared" si="11"/>
        <v>12.924999999999999</v>
      </c>
      <c r="AJ33" s="30"/>
      <c r="AK33" s="30"/>
      <c r="AL33" s="30"/>
      <c r="AM33" s="156"/>
      <c r="AN33" s="23">
        <f t="shared" si="4"/>
        <v>12.924999999999999</v>
      </c>
      <c r="AO33" s="159">
        <f t="shared" si="12"/>
        <v>6</v>
      </c>
      <c r="AP33" s="21">
        <f t="shared" si="5"/>
        <v>64.625</v>
      </c>
      <c r="AQ33" s="30">
        <f t="shared" si="13"/>
        <v>12.925000000000001</v>
      </c>
      <c r="AR33" s="117">
        <f t="shared" si="14"/>
        <v>5.1700000000000008</v>
      </c>
      <c r="AS33" s="21">
        <f t="shared" si="15"/>
        <v>40.5</v>
      </c>
      <c r="AT33" s="147">
        <f t="shared" si="16"/>
        <v>6</v>
      </c>
    </row>
    <row r="34" spans="1:46" x14ac:dyDescent="0.25">
      <c r="A34" s="63" t="s">
        <v>98</v>
      </c>
      <c r="B34" s="21"/>
      <c r="C34" s="30">
        <f>'PRE-SWIMWEAR'!$F34</f>
        <v>12.149999999999999</v>
      </c>
      <c r="D34" s="30"/>
      <c r="E34" s="30"/>
      <c r="F34" s="30"/>
      <c r="G34" s="156"/>
      <c r="H34" s="23">
        <f t="shared" si="0"/>
        <v>12.149999999999999</v>
      </c>
      <c r="I34" s="27">
        <f t="shared" si="6"/>
        <v>9.5</v>
      </c>
      <c r="J34" s="21"/>
      <c r="K34" s="30">
        <f>'PRE-SWIMWEAR'!$L34</f>
        <v>11.549999999999999</v>
      </c>
      <c r="L34" s="30"/>
      <c r="M34" s="30"/>
      <c r="N34" s="30"/>
      <c r="O34" s="156"/>
      <c r="P34" s="23">
        <f t="shared" si="1"/>
        <v>11.549999999999999</v>
      </c>
      <c r="Q34" s="27">
        <f t="shared" si="7"/>
        <v>27.5</v>
      </c>
      <c r="R34" s="21"/>
      <c r="S34" s="33">
        <f>'PRE-SWIMWEAR'!$R34</f>
        <v>11.414999999999999</v>
      </c>
      <c r="T34" s="30"/>
      <c r="U34" s="30"/>
      <c r="V34" s="30"/>
      <c r="W34" s="156"/>
      <c r="X34" s="23">
        <f t="shared" si="2"/>
        <v>11.414999999999999</v>
      </c>
      <c r="Y34" s="27">
        <f t="shared" si="8"/>
        <v>33</v>
      </c>
      <c r="Z34" s="21"/>
      <c r="AA34" s="33">
        <f t="shared" si="9"/>
        <v>11.704999999999998</v>
      </c>
      <c r="AB34" s="30"/>
      <c r="AC34" s="30"/>
      <c r="AD34" s="30"/>
      <c r="AE34" s="22"/>
      <c r="AF34" s="23">
        <f t="shared" si="3"/>
        <v>11.704999999999998</v>
      </c>
      <c r="AG34" s="27">
        <f t="shared" si="10"/>
        <v>31</v>
      </c>
      <c r="AH34" s="21"/>
      <c r="AI34" s="30">
        <f t="shared" si="11"/>
        <v>11.704999999999998</v>
      </c>
      <c r="AJ34" s="30"/>
      <c r="AK34" s="30"/>
      <c r="AL34" s="30"/>
      <c r="AM34" s="156"/>
      <c r="AN34" s="23">
        <f t="shared" si="4"/>
        <v>11.704999999999998</v>
      </c>
      <c r="AO34" s="159">
        <f t="shared" si="12"/>
        <v>31</v>
      </c>
      <c r="AP34" s="21">
        <f t="shared" si="5"/>
        <v>58.524999999999991</v>
      </c>
      <c r="AQ34" s="30">
        <f t="shared" si="13"/>
        <v>11.704999999999998</v>
      </c>
      <c r="AR34" s="117">
        <f t="shared" si="14"/>
        <v>4.6819999999999995</v>
      </c>
      <c r="AS34" s="21">
        <f t="shared" si="15"/>
        <v>132</v>
      </c>
      <c r="AT34" s="147">
        <f t="shared" si="16"/>
        <v>29</v>
      </c>
    </row>
    <row r="35" spans="1:46" x14ac:dyDescent="0.25">
      <c r="A35" s="63" t="s">
        <v>99</v>
      </c>
      <c r="B35" s="21"/>
      <c r="C35" s="30">
        <f>'PRE-SWIMWEAR'!$F35</f>
        <v>11.25</v>
      </c>
      <c r="D35" s="30"/>
      <c r="E35" s="30"/>
      <c r="F35" s="30"/>
      <c r="G35" s="156"/>
      <c r="H35" s="23">
        <f t="shared" si="0"/>
        <v>11.25</v>
      </c>
      <c r="I35" s="27">
        <f t="shared" si="6"/>
        <v>32.5</v>
      </c>
      <c r="J35" s="21"/>
      <c r="K35" s="30">
        <f>'PRE-SWIMWEAR'!$L35</f>
        <v>12.6</v>
      </c>
      <c r="L35" s="30"/>
      <c r="M35" s="30"/>
      <c r="N35" s="30"/>
      <c r="O35" s="156"/>
      <c r="P35" s="23">
        <f t="shared" si="1"/>
        <v>12.6</v>
      </c>
      <c r="Q35" s="27">
        <f t="shared" si="7"/>
        <v>13.5</v>
      </c>
      <c r="R35" s="21"/>
      <c r="S35" s="33">
        <f>'PRE-SWIMWEAR'!$R35</f>
        <v>13.26</v>
      </c>
      <c r="T35" s="30"/>
      <c r="U35" s="30"/>
      <c r="V35" s="30"/>
      <c r="W35" s="156"/>
      <c r="X35" s="23">
        <f t="shared" si="2"/>
        <v>13.26</v>
      </c>
      <c r="Y35" s="27">
        <f t="shared" si="8"/>
        <v>8</v>
      </c>
      <c r="Z35" s="21"/>
      <c r="AA35" s="33">
        <f t="shared" si="9"/>
        <v>12.37</v>
      </c>
      <c r="AB35" s="30"/>
      <c r="AC35" s="30"/>
      <c r="AD35" s="30"/>
      <c r="AE35" s="22"/>
      <c r="AF35" s="23">
        <f t="shared" si="3"/>
        <v>12.37</v>
      </c>
      <c r="AG35" s="27">
        <f t="shared" si="10"/>
        <v>15</v>
      </c>
      <c r="AH35" s="21"/>
      <c r="AI35" s="30">
        <f t="shared" si="11"/>
        <v>12.37</v>
      </c>
      <c r="AJ35" s="30"/>
      <c r="AK35" s="30"/>
      <c r="AL35" s="30"/>
      <c r="AM35" s="156"/>
      <c r="AN35" s="23">
        <f t="shared" si="4"/>
        <v>12.37</v>
      </c>
      <c r="AO35" s="159">
        <f t="shared" si="12"/>
        <v>15</v>
      </c>
      <c r="AP35" s="21">
        <f t="shared" si="5"/>
        <v>61.849999999999994</v>
      </c>
      <c r="AQ35" s="30">
        <f t="shared" si="13"/>
        <v>12.37</v>
      </c>
      <c r="AR35" s="117">
        <f t="shared" si="14"/>
        <v>4.9480000000000004</v>
      </c>
      <c r="AS35" s="21">
        <f t="shared" si="15"/>
        <v>84</v>
      </c>
      <c r="AT35" s="147">
        <f t="shared" si="16"/>
        <v>17</v>
      </c>
    </row>
    <row r="36" spans="1:46" x14ac:dyDescent="0.25">
      <c r="A36" s="63" t="s">
        <v>100</v>
      </c>
      <c r="B36" s="21"/>
      <c r="C36" s="30">
        <f>'PRE-SWIMWEAR'!$F36</f>
        <v>11.7</v>
      </c>
      <c r="D36" s="30"/>
      <c r="E36" s="30"/>
      <c r="F36" s="30"/>
      <c r="G36" s="156"/>
      <c r="H36" s="23">
        <f t="shared" si="0"/>
        <v>11.7</v>
      </c>
      <c r="I36" s="27">
        <f t="shared" si="6"/>
        <v>18</v>
      </c>
      <c r="J36" s="21"/>
      <c r="K36" s="30">
        <f>'PRE-SWIMWEAR'!$L36</f>
        <v>11.25</v>
      </c>
      <c r="L36" s="30"/>
      <c r="M36" s="30"/>
      <c r="N36" s="30"/>
      <c r="O36" s="156"/>
      <c r="P36" s="23">
        <f t="shared" si="1"/>
        <v>11.25</v>
      </c>
      <c r="Q36" s="27">
        <f t="shared" si="7"/>
        <v>35.5</v>
      </c>
      <c r="R36" s="21"/>
      <c r="S36" s="33">
        <f>'PRE-SWIMWEAR'!$R36</f>
        <v>11.819999999999999</v>
      </c>
      <c r="T36" s="30"/>
      <c r="U36" s="30"/>
      <c r="V36" s="30"/>
      <c r="W36" s="156"/>
      <c r="X36" s="23">
        <f t="shared" si="2"/>
        <v>11.819999999999999</v>
      </c>
      <c r="Y36" s="27">
        <f t="shared" si="8"/>
        <v>27</v>
      </c>
      <c r="Z36" s="21"/>
      <c r="AA36" s="33">
        <f t="shared" si="9"/>
        <v>11.589999999999998</v>
      </c>
      <c r="AB36" s="30"/>
      <c r="AC36" s="30"/>
      <c r="AD36" s="30"/>
      <c r="AE36" s="22"/>
      <c r="AF36" s="23">
        <f t="shared" si="3"/>
        <v>11.589999999999998</v>
      </c>
      <c r="AG36" s="27">
        <f t="shared" si="10"/>
        <v>34</v>
      </c>
      <c r="AH36" s="21"/>
      <c r="AI36" s="30">
        <f t="shared" si="11"/>
        <v>11.589999999999998</v>
      </c>
      <c r="AJ36" s="30"/>
      <c r="AK36" s="30"/>
      <c r="AL36" s="30"/>
      <c r="AM36" s="156"/>
      <c r="AN36" s="23">
        <f t="shared" si="4"/>
        <v>11.589999999999998</v>
      </c>
      <c r="AO36" s="159">
        <f t="shared" si="12"/>
        <v>34</v>
      </c>
      <c r="AP36" s="21">
        <f t="shared" si="5"/>
        <v>57.949999999999989</v>
      </c>
      <c r="AQ36" s="30">
        <f t="shared" si="13"/>
        <v>11.589999999999998</v>
      </c>
      <c r="AR36" s="117">
        <f t="shared" si="14"/>
        <v>4.6359999999999992</v>
      </c>
      <c r="AS36" s="21">
        <f t="shared" si="15"/>
        <v>148.5</v>
      </c>
      <c r="AT36" s="147">
        <f t="shared" si="16"/>
        <v>33</v>
      </c>
    </row>
    <row r="37" spans="1:46" x14ac:dyDescent="0.25">
      <c r="A37" s="63" t="s">
        <v>101</v>
      </c>
      <c r="B37" s="21"/>
      <c r="C37" s="30">
        <f>'PRE-SWIMWEAR'!$F37</f>
        <v>12.6</v>
      </c>
      <c r="D37" s="30"/>
      <c r="E37" s="30"/>
      <c r="F37" s="30"/>
      <c r="G37" s="156"/>
      <c r="H37" s="23">
        <f t="shared" si="0"/>
        <v>12.6</v>
      </c>
      <c r="I37" s="27">
        <f t="shared" si="6"/>
        <v>6.5</v>
      </c>
      <c r="J37" s="21"/>
      <c r="K37" s="30">
        <f>'PRE-SWIMWEAR'!$L37</f>
        <v>12.149999999999999</v>
      </c>
      <c r="L37" s="30"/>
      <c r="M37" s="30"/>
      <c r="N37" s="30"/>
      <c r="O37" s="156"/>
      <c r="P37" s="23">
        <f t="shared" si="1"/>
        <v>12.149999999999999</v>
      </c>
      <c r="Q37" s="27">
        <f t="shared" si="7"/>
        <v>18.5</v>
      </c>
      <c r="R37" s="21"/>
      <c r="S37" s="33">
        <f>'PRE-SWIMWEAR'!$R37</f>
        <v>14.85</v>
      </c>
      <c r="T37" s="30"/>
      <c r="U37" s="30"/>
      <c r="V37" s="30"/>
      <c r="W37" s="156"/>
      <c r="X37" s="23">
        <f t="shared" si="2"/>
        <v>14.85</v>
      </c>
      <c r="Y37" s="27">
        <f t="shared" si="8"/>
        <v>1</v>
      </c>
      <c r="Z37" s="21"/>
      <c r="AA37" s="33">
        <f t="shared" si="9"/>
        <v>13.200000000000001</v>
      </c>
      <c r="AB37" s="30"/>
      <c r="AC37" s="30"/>
      <c r="AD37" s="30"/>
      <c r="AE37" s="22"/>
      <c r="AF37" s="23">
        <f t="shared" si="3"/>
        <v>13.200000000000001</v>
      </c>
      <c r="AG37" s="27">
        <f t="shared" si="10"/>
        <v>5</v>
      </c>
      <c r="AH37" s="21"/>
      <c r="AI37" s="30">
        <f t="shared" si="11"/>
        <v>13.200000000000001</v>
      </c>
      <c r="AJ37" s="30"/>
      <c r="AK37" s="30"/>
      <c r="AL37" s="30"/>
      <c r="AM37" s="156"/>
      <c r="AN37" s="23">
        <f t="shared" si="4"/>
        <v>13.200000000000001</v>
      </c>
      <c r="AO37" s="159">
        <f t="shared" si="12"/>
        <v>5</v>
      </c>
      <c r="AP37" s="21">
        <f t="shared" si="5"/>
        <v>66</v>
      </c>
      <c r="AQ37" s="30">
        <f t="shared" si="13"/>
        <v>13.2</v>
      </c>
      <c r="AR37" s="117">
        <f t="shared" si="14"/>
        <v>5.28</v>
      </c>
      <c r="AS37" s="21">
        <f t="shared" si="15"/>
        <v>36</v>
      </c>
      <c r="AT37" s="147">
        <f t="shared" si="16"/>
        <v>5</v>
      </c>
    </row>
    <row r="38" spans="1:46" x14ac:dyDescent="0.25">
      <c r="A38" s="63" t="s">
        <v>102</v>
      </c>
      <c r="B38" s="21"/>
      <c r="C38" s="30">
        <f>'PRE-SWIMWEAR'!$F38</f>
        <v>11.85</v>
      </c>
      <c r="D38" s="30"/>
      <c r="E38" s="30"/>
      <c r="F38" s="30"/>
      <c r="G38" s="156"/>
      <c r="H38" s="23">
        <f t="shared" si="0"/>
        <v>11.85</v>
      </c>
      <c r="I38" s="27">
        <f t="shared" si="6"/>
        <v>15</v>
      </c>
      <c r="J38" s="21"/>
      <c r="K38" s="30">
        <f>'PRE-SWIMWEAR'!$L38</f>
        <v>13.049999999999999</v>
      </c>
      <c r="L38" s="30"/>
      <c r="M38" s="30"/>
      <c r="N38" s="30"/>
      <c r="O38" s="156"/>
      <c r="P38" s="23">
        <f t="shared" si="1"/>
        <v>13.049999999999999</v>
      </c>
      <c r="Q38" s="27">
        <f t="shared" si="7"/>
        <v>9</v>
      </c>
      <c r="R38" s="21"/>
      <c r="S38" s="33">
        <f>'PRE-SWIMWEAR'!$R38</f>
        <v>12.915000000000001</v>
      </c>
      <c r="T38" s="30"/>
      <c r="U38" s="30"/>
      <c r="V38" s="30"/>
      <c r="W38" s="156"/>
      <c r="X38" s="23">
        <f t="shared" si="2"/>
        <v>12.915000000000001</v>
      </c>
      <c r="Y38" s="27">
        <f t="shared" si="8"/>
        <v>14</v>
      </c>
      <c r="Z38" s="21"/>
      <c r="AA38" s="33">
        <f t="shared" si="9"/>
        <v>12.604999999999999</v>
      </c>
      <c r="AB38" s="30"/>
      <c r="AC38" s="30"/>
      <c r="AD38" s="30"/>
      <c r="AE38" s="22"/>
      <c r="AF38" s="23">
        <f t="shared" si="3"/>
        <v>12.604999999999999</v>
      </c>
      <c r="AG38" s="27">
        <f t="shared" si="10"/>
        <v>8</v>
      </c>
      <c r="AH38" s="21"/>
      <c r="AI38" s="30">
        <f t="shared" si="11"/>
        <v>12.604999999999999</v>
      </c>
      <c r="AJ38" s="30"/>
      <c r="AK38" s="30"/>
      <c r="AL38" s="30"/>
      <c r="AM38" s="156"/>
      <c r="AN38" s="23">
        <f t="shared" si="4"/>
        <v>12.604999999999999</v>
      </c>
      <c r="AO38" s="159">
        <f t="shared" si="12"/>
        <v>8</v>
      </c>
      <c r="AP38" s="21">
        <f t="shared" si="5"/>
        <v>63.024999999999991</v>
      </c>
      <c r="AQ38" s="30">
        <f t="shared" si="13"/>
        <v>12.604999999999999</v>
      </c>
      <c r="AR38" s="117">
        <f t="shared" si="14"/>
        <v>5.0419999999999998</v>
      </c>
      <c r="AS38" s="21">
        <f t="shared" si="15"/>
        <v>54</v>
      </c>
      <c r="AT38" s="147">
        <f t="shared" si="16"/>
        <v>8</v>
      </c>
    </row>
    <row r="39" spans="1:46" x14ac:dyDescent="0.25">
      <c r="A39" s="63" t="s">
        <v>103</v>
      </c>
      <c r="B39" s="21"/>
      <c r="C39" s="30">
        <f>'PRE-SWIMWEAR'!$F39</f>
        <v>11.25</v>
      </c>
      <c r="D39" s="30"/>
      <c r="E39" s="30"/>
      <c r="F39" s="30"/>
      <c r="G39" s="156"/>
      <c r="H39" s="23">
        <f t="shared" si="0"/>
        <v>11.25</v>
      </c>
      <c r="I39" s="27">
        <f t="shared" si="6"/>
        <v>32.5</v>
      </c>
      <c r="J39" s="21"/>
      <c r="K39" s="30">
        <f>'PRE-SWIMWEAR'!$L39</f>
        <v>13.2</v>
      </c>
      <c r="L39" s="30"/>
      <c r="M39" s="30"/>
      <c r="N39" s="30"/>
      <c r="O39" s="156"/>
      <c r="P39" s="23">
        <f t="shared" si="1"/>
        <v>13.2</v>
      </c>
      <c r="Q39" s="27">
        <f t="shared" si="7"/>
        <v>7</v>
      </c>
      <c r="R39" s="21"/>
      <c r="S39" s="33">
        <f>'PRE-SWIMWEAR'!$R39</f>
        <v>11.295</v>
      </c>
      <c r="T39" s="30"/>
      <c r="U39" s="30"/>
      <c r="V39" s="30"/>
      <c r="W39" s="156"/>
      <c r="X39" s="23">
        <f t="shared" si="2"/>
        <v>11.295</v>
      </c>
      <c r="Y39" s="27">
        <f t="shared" si="8"/>
        <v>36.5</v>
      </c>
      <c r="Z39" s="21"/>
      <c r="AA39" s="33">
        <f t="shared" si="9"/>
        <v>11.914999999999999</v>
      </c>
      <c r="AB39" s="30"/>
      <c r="AC39" s="30"/>
      <c r="AD39" s="30"/>
      <c r="AE39" s="22"/>
      <c r="AF39" s="23">
        <f t="shared" si="3"/>
        <v>11.914999999999999</v>
      </c>
      <c r="AG39" s="27">
        <f t="shared" si="10"/>
        <v>22</v>
      </c>
      <c r="AH39" s="21"/>
      <c r="AI39" s="30">
        <f t="shared" si="11"/>
        <v>11.914999999999999</v>
      </c>
      <c r="AJ39" s="30"/>
      <c r="AK39" s="30"/>
      <c r="AL39" s="30"/>
      <c r="AM39" s="156"/>
      <c r="AN39" s="23">
        <f t="shared" si="4"/>
        <v>11.914999999999999</v>
      </c>
      <c r="AO39" s="159">
        <f t="shared" si="12"/>
        <v>22</v>
      </c>
      <c r="AP39" s="21">
        <f t="shared" si="5"/>
        <v>59.574999999999996</v>
      </c>
      <c r="AQ39" s="30">
        <f t="shared" si="13"/>
        <v>11.914999999999999</v>
      </c>
      <c r="AR39" s="117">
        <f t="shared" si="14"/>
        <v>4.766</v>
      </c>
      <c r="AS39" s="21">
        <f t="shared" si="15"/>
        <v>120</v>
      </c>
      <c r="AT39" s="147">
        <f t="shared" si="16"/>
        <v>25</v>
      </c>
    </row>
    <row r="40" spans="1:46" x14ac:dyDescent="0.25">
      <c r="A40" s="63" t="s">
        <v>104</v>
      </c>
      <c r="B40" s="21"/>
      <c r="C40" s="30">
        <f>'PRE-SWIMWEAR'!$F40</f>
        <v>13.95</v>
      </c>
      <c r="D40" s="30"/>
      <c r="E40" s="30"/>
      <c r="F40" s="30"/>
      <c r="G40" s="156"/>
      <c r="H40" s="23">
        <f t="shared" si="0"/>
        <v>13.95</v>
      </c>
      <c r="I40" s="27">
        <f t="shared" si="6"/>
        <v>2</v>
      </c>
      <c r="J40" s="21"/>
      <c r="K40" s="30">
        <f>'PRE-SWIMWEAR'!$L40</f>
        <v>14.549999999999999</v>
      </c>
      <c r="L40" s="30"/>
      <c r="M40" s="30"/>
      <c r="N40" s="30"/>
      <c r="O40" s="156"/>
      <c r="P40" s="23">
        <f t="shared" si="1"/>
        <v>14.549999999999999</v>
      </c>
      <c r="Q40" s="27">
        <f t="shared" si="7"/>
        <v>1</v>
      </c>
      <c r="R40" s="21"/>
      <c r="S40" s="33">
        <f>'PRE-SWIMWEAR'!$R40</f>
        <v>12.719999999999999</v>
      </c>
      <c r="T40" s="30"/>
      <c r="U40" s="30"/>
      <c r="V40" s="30"/>
      <c r="W40" s="156"/>
      <c r="X40" s="23">
        <f t="shared" si="2"/>
        <v>12.719999999999999</v>
      </c>
      <c r="Y40" s="27">
        <f t="shared" si="8"/>
        <v>16</v>
      </c>
      <c r="Z40" s="21"/>
      <c r="AA40" s="33">
        <f t="shared" si="9"/>
        <v>13.74</v>
      </c>
      <c r="AB40" s="30"/>
      <c r="AC40" s="30"/>
      <c r="AD40" s="30"/>
      <c r="AE40" s="22"/>
      <c r="AF40" s="23">
        <f t="shared" si="3"/>
        <v>13.74</v>
      </c>
      <c r="AG40" s="27">
        <f t="shared" si="10"/>
        <v>3</v>
      </c>
      <c r="AH40" s="21"/>
      <c r="AI40" s="30">
        <f t="shared" si="11"/>
        <v>13.74</v>
      </c>
      <c r="AJ40" s="30"/>
      <c r="AK40" s="30"/>
      <c r="AL40" s="30"/>
      <c r="AM40" s="156"/>
      <c r="AN40" s="23">
        <f t="shared" si="4"/>
        <v>13.74</v>
      </c>
      <c r="AO40" s="159">
        <f t="shared" si="12"/>
        <v>3</v>
      </c>
      <c r="AP40" s="21">
        <f t="shared" si="5"/>
        <v>68.7</v>
      </c>
      <c r="AQ40" s="30">
        <f t="shared" si="13"/>
        <v>13.74</v>
      </c>
      <c r="AR40" s="117">
        <f t="shared" si="14"/>
        <v>5.4960000000000004</v>
      </c>
      <c r="AS40" s="21">
        <f t="shared" si="15"/>
        <v>25</v>
      </c>
      <c r="AT40" s="147">
        <f t="shared" si="16"/>
        <v>3</v>
      </c>
    </row>
    <row r="41" spans="1:46" x14ac:dyDescent="0.25">
      <c r="A41" s="63" t="s">
        <v>105</v>
      </c>
      <c r="B41" s="21"/>
      <c r="C41" s="30">
        <f>'PRE-SWIMWEAR'!$F41</f>
        <v>11.85</v>
      </c>
      <c r="D41" s="30"/>
      <c r="E41" s="30"/>
      <c r="F41" s="30"/>
      <c r="G41" s="156"/>
      <c r="H41" s="23">
        <f t="shared" si="0"/>
        <v>11.85</v>
      </c>
      <c r="I41" s="27">
        <f t="shared" si="6"/>
        <v>15</v>
      </c>
      <c r="J41" s="21"/>
      <c r="K41" s="30">
        <f>'PRE-SWIMWEAR'!$L41</f>
        <v>11.549999999999999</v>
      </c>
      <c r="L41" s="30"/>
      <c r="M41" s="30"/>
      <c r="N41" s="30"/>
      <c r="O41" s="156"/>
      <c r="P41" s="23">
        <f t="shared" si="1"/>
        <v>11.549999999999999</v>
      </c>
      <c r="Q41" s="27">
        <f t="shared" si="7"/>
        <v>27.5</v>
      </c>
      <c r="R41" s="21"/>
      <c r="S41" s="33">
        <f>'PRE-SWIMWEAR'!$R41</f>
        <v>12</v>
      </c>
      <c r="T41" s="30"/>
      <c r="U41" s="30"/>
      <c r="V41" s="30"/>
      <c r="W41" s="156"/>
      <c r="X41" s="23">
        <f t="shared" si="2"/>
        <v>12</v>
      </c>
      <c r="Y41" s="27">
        <f t="shared" si="8"/>
        <v>25</v>
      </c>
      <c r="Z41" s="21"/>
      <c r="AA41" s="33">
        <f t="shared" si="9"/>
        <v>11.799999999999999</v>
      </c>
      <c r="AB41" s="30"/>
      <c r="AC41" s="30"/>
      <c r="AD41" s="30"/>
      <c r="AE41" s="22"/>
      <c r="AF41" s="23">
        <f t="shared" si="3"/>
        <v>11.799999999999999</v>
      </c>
      <c r="AG41" s="27">
        <f t="shared" si="10"/>
        <v>25</v>
      </c>
      <c r="AH41" s="21"/>
      <c r="AI41" s="30">
        <f t="shared" si="11"/>
        <v>11.799999999999999</v>
      </c>
      <c r="AJ41" s="30"/>
      <c r="AK41" s="30"/>
      <c r="AL41" s="30"/>
      <c r="AM41" s="156"/>
      <c r="AN41" s="23">
        <f t="shared" si="4"/>
        <v>11.799999999999999</v>
      </c>
      <c r="AO41" s="159">
        <f t="shared" si="12"/>
        <v>25</v>
      </c>
      <c r="AP41" s="21">
        <f t="shared" si="5"/>
        <v>58.999999999999993</v>
      </c>
      <c r="AQ41" s="30">
        <f t="shared" si="13"/>
        <v>11.799999999999999</v>
      </c>
      <c r="AR41" s="117">
        <f t="shared" si="14"/>
        <v>4.72</v>
      </c>
      <c r="AS41" s="21">
        <f t="shared" si="15"/>
        <v>117.5</v>
      </c>
      <c r="AT41" s="147">
        <f t="shared" si="16"/>
        <v>24</v>
      </c>
    </row>
    <row r="42" spans="1:46" x14ac:dyDescent="0.25">
      <c r="A42" s="63" t="s">
        <v>106</v>
      </c>
      <c r="B42" s="21"/>
      <c r="C42" s="30">
        <f>'PRE-SWIMWEAR'!$F42</f>
        <v>11.25</v>
      </c>
      <c r="D42" s="30"/>
      <c r="E42" s="30"/>
      <c r="F42" s="30"/>
      <c r="G42" s="156"/>
      <c r="H42" s="23">
        <f t="shared" si="0"/>
        <v>11.25</v>
      </c>
      <c r="I42" s="27">
        <f t="shared" si="6"/>
        <v>32.5</v>
      </c>
      <c r="J42" s="21"/>
      <c r="K42" s="30">
        <f>'PRE-SWIMWEAR'!$L42</f>
        <v>11.25</v>
      </c>
      <c r="L42" s="30"/>
      <c r="M42" s="30"/>
      <c r="N42" s="30"/>
      <c r="O42" s="156"/>
      <c r="P42" s="23">
        <f t="shared" si="1"/>
        <v>11.25</v>
      </c>
      <c r="Q42" s="27">
        <f t="shared" si="7"/>
        <v>35.5</v>
      </c>
      <c r="R42" s="21"/>
      <c r="S42" s="33">
        <f>'PRE-SWIMWEAR'!$R42</f>
        <v>11.28</v>
      </c>
      <c r="T42" s="30"/>
      <c r="U42" s="30"/>
      <c r="V42" s="30"/>
      <c r="W42" s="156"/>
      <c r="X42" s="23">
        <f t="shared" si="2"/>
        <v>11.28</v>
      </c>
      <c r="Y42" s="27">
        <f t="shared" si="8"/>
        <v>38</v>
      </c>
      <c r="Z42" s="21"/>
      <c r="AA42" s="33">
        <f t="shared" si="9"/>
        <v>11.26</v>
      </c>
      <c r="AB42" s="30"/>
      <c r="AC42" s="30"/>
      <c r="AD42" s="30"/>
      <c r="AE42" s="22"/>
      <c r="AF42" s="23">
        <f t="shared" si="3"/>
        <v>11.26</v>
      </c>
      <c r="AG42" s="27">
        <f t="shared" si="10"/>
        <v>38</v>
      </c>
      <c r="AH42" s="21"/>
      <c r="AI42" s="30">
        <f t="shared" si="11"/>
        <v>11.26</v>
      </c>
      <c r="AJ42" s="30"/>
      <c r="AK42" s="30"/>
      <c r="AL42" s="30"/>
      <c r="AM42" s="156"/>
      <c r="AN42" s="23">
        <f t="shared" si="4"/>
        <v>11.26</v>
      </c>
      <c r="AO42" s="159">
        <f t="shared" si="12"/>
        <v>38</v>
      </c>
      <c r="AP42" s="21">
        <f t="shared" si="5"/>
        <v>56.3</v>
      </c>
      <c r="AQ42" s="30">
        <f t="shared" si="13"/>
        <v>11.26</v>
      </c>
      <c r="AR42" s="117">
        <f t="shared" si="14"/>
        <v>4.5040000000000004</v>
      </c>
      <c r="AS42" s="21">
        <f t="shared" si="15"/>
        <v>182</v>
      </c>
      <c r="AT42" s="147">
        <f t="shared" si="16"/>
        <v>38</v>
      </c>
    </row>
    <row r="43" spans="1:46" ht="15.75" thickBot="1" x14ac:dyDescent="0.3">
      <c r="A43" s="64" t="s">
        <v>107</v>
      </c>
      <c r="B43" s="6"/>
      <c r="C43" s="32">
        <f>'PRE-SWIMWEAR'!$F43</f>
        <v>11.4</v>
      </c>
      <c r="D43" s="32"/>
      <c r="E43" s="32"/>
      <c r="F43" s="32"/>
      <c r="G43" s="114"/>
      <c r="H43" s="25">
        <f t="shared" ref="H43" si="17">SUM(B43:G43)</f>
        <v>11.4</v>
      </c>
      <c r="I43" s="16">
        <f t="shared" si="6"/>
        <v>24</v>
      </c>
      <c r="J43" s="6"/>
      <c r="K43" s="32">
        <f>'PRE-SWIMWEAR'!$L43</f>
        <v>11.7</v>
      </c>
      <c r="L43" s="32"/>
      <c r="M43" s="32"/>
      <c r="N43" s="32"/>
      <c r="O43" s="114"/>
      <c r="P43" s="25">
        <f t="shared" ref="P43" si="18">SUM(J43:O43)</f>
        <v>11.7</v>
      </c>
      <c r="Q43" s="16">
        <f t="shared" si="7"/>
        <v>25</v>
      </c>
      <c r="R43" s="6"/>
      <c r="S43" s="33">
        <f>'PRE-SWIMWEAR'!$R43</f>
        <v>12.629999999999999</v>
      </c>
      <c r="T43" s="32"/>
      <c r="U43" s="32"/>
      <c r="V43" s="32"/>
      <c r="W43" s="114"/>
      <c r="X43" s="25">
        <f t="shared" ref="X43" si="19">SUM(R43:W43)</f>
        <v>12.629999999999999</v>
      </c>
      <c r="Y43" s="16">
        <f t="shared" si="8"/>
        <v>18</v>
      </c>
      <c r="Z43" s="6"/>
      <c r="AA43" s="163">
        <f t="shared" si="9"/>
        <v>11.910000000000002</v>
      </c>
      <c r="AB43" s="32"/>
      <c r="AC43" s="32"/>
      <c r="AD43" s="32"/>
      <c r="AE43" s="24"/>
      <c r="AF43" s="25">
        <f t="shared" ref="AF43" si="20">SUM(Z43:AE43)</f>
        <v>11.910000000000002</v>
      </c>
      <c r="AG43" s="16">
        <f t="shared" si="10"/>
        <v>23.5</v>
      </c>
      <c r="AH43" s="6"/>
      <c r="AI43" s="32">
        <f t="shared" si="11"/>
        <v>11.910000000000002</v>
      </c>
      <c r="AJ43" s="32"/>
      <c r="AK43" s="32"/>
      <c r="AL43" s="32"/>
      <c r="AM43" s="114"/>
      <c r="AN43" s="25">
        <f t="shared" ref="AN43" si="21">SUM(AH43:AM43)</f>
        <v>11.910000000000002</v>
      </c>
      <c r="AO43" s="124">
        <f t="shared" si="12"/>
        <v>23.5</v>
      </c>
      <c r="AP43" s="6">
        <f t="shared" si="5"/>
        <v>59.550000000000011</v>
      </c>
      <c r="AQ43" s="32">
        <f t="shared" si="13"/>
        <v>11.910000000000002</v>
      </c>
      <c r="AR43" s="118">
        <f t="shared" si="14"/>
        <v>4.7640000000000011</v>
      </c>
      <c r="AS43" s="6">
        <f t="shared" si="15"/>
        <v>114</v>
      </c>
      <c r="AT43" s="148">
        <f t="shared" si="16"/>
        <v>22</v>
      </c>
    </row>
  </sheetData>
  <mergeCells count="16">
    <mergeCell ref="AS1:AS3"/>
    <mergeCell ref="AT1:AT3"/>
    <mergeCell ref="AP1:AP2"/>
    <mergeCell ref="AQ1:AQ2"/>
    <mergeCell ref="AR1:AR2"/>
    <mergeCell ref="R1:Y1"/>
    <mergeCell ref="Y2:Y3"/>
    <mergeCell ref="Z1:AG1"/>
    <mergeCell ref="AG2:AG3"/>
    <mergeCell ref="AH1:AO1"/>
    <mergeCell ref="AO2:AO3"/>
    <mergeCell ref="B1:I1"/>
    <mergeCell ref="I2:I3"/>
    <mergeCell ref="A1:A3"/>
    <mergeCell ref="J1:Q1"/>
    <mergeCell ref="Q2:Q3"/>
  </mergeCell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20"/>
  <sheetViews>
    <sheetView workbookViewId="0">
      <selection activeCell="E3" sqref="E3"/>
    </sheetView>
  </sheetViews>
  <sheetFormatPr defaultRowHeight="15" outlineLevelCol="1" x14ac:dyDescent="0.25"/>
  <cols>
    <col min="1" max="1" width="11.28515625" bestFit="1" customWidth="1"/>
    <col min="2" max="2" width="15.5703125" customWidth="1" outlineLevel="1"/>
    <col min="3" max="3" width="11" customWidth="1" outlineLevel="1"/>
    <col min="4" max="4" width="14.5703125" customWidth="1" outlineLevel="1"/>
    <col min="5" max="5" width="6.5703125" bestFit="1" customWidth="1"/>
    <col min="6" max="6" width="6" bestFit="1" customWidth="1"/>
    <col min="7" max="7" width="15.5703125" customWidth="1" outlineLevel="1"/>
    <col min="8" max="8" width="11" customWidth="1" outlineLevel="1"/>
    <col min="9" max="9" width="14.5703125" customWidth="1" outlineLevel="1"/>
    <col min="10" max="10" width="6.5703125" bestFit="1" customWidth="1"/>
    <col min="11" max="11" width="6" bestFit="1" customWidth="1"/>
    <col min="12" max="12" width="10.5703125" customWidth="1" outlineLevel="1"/>
    <col min="13" max="13" width="11" customWidth="1" outlineLevel="1"/>
    <col min="14" max="14" width="9.140625" customWidth="1" outlineLevel="1"/>
    <col min="15" max="15" width="6.5703125" bestFit="1" customWidth="1"/>
    <col min="16" max="16" width="6" bestFit="1" customWidth="1"/>
    <col min="17" max="17" width="9.140625" customWidth="1" outlineLevel="1"/>
    <col min="18" max="18" width="8.7109375" customWidth="1" outlineLevel="1"/>
    <col min="19" max="19" width="9.140625" customWidth="1" outlineLevel="1"/>
    <col min="20" max="20" width="6.5703125" bestFit="1" customWidth="1"/>
    <col min="21" max="21" width="6" bestFit="1" customWidth="1"/>
    <col min="22" max="22" width="9.140625" customWidth="1" outlineLevel="1"/>
    <col min="23" max="23" width="8.7109375" customWidth="1" outlineLevel="1"/>
    <col min="24" max="24" width="9.140625" customWidth="1" outlineLevel="1"/>
    <col min="25" max="25" width="6.5703125" bestFit="1" customWidth="1"/>
    <col min="26" max="26" width="6" bestFit="1" customWidth="1"/>
    <col min="27" max="27" width="12" bestFit="1" customWidth="1"/>
    <col min="28" max="28" width="15" bestFit="1" customWidth="1"/>
  </cols>
  <sheetData>
    <row r="1" spans="1:28" ht="15.75" thickBot="1" x14ac:dyDescent="0.3">
      <c r="A1" s="164" t="s">
        <v>58</v>
      </c>
      <c r="B1" s="199" t="s">
        <v>4</v>
      </c>
      <c r="C1" s="200"/>
      <c r="D1" s="200"/>
      <c r="E1" s="200"/>
      <c r="F1" s="201"/>
      <c r="G1" s="199" t="s">
        <v>5</v>
      </c>
      <c r="H1" s="200"/>
      <c r="I1" s="200"/>
      <c r="J1" s="200"/>
      <c r="K1" s="201"/>
      <c r="L1" s="199" t="s">
        <v>6</v>
      </c>
      <c r="M1" s="200"/>
      <c r="N1" s="200"/>
      <c r="O1" s="200"/>
      <c r="P1" s="201"/>
      <c r="Q1" s="199" t="s">
        <v>53</v>
      </c>
      <c r="R1" s="200"/>
      <c r="S1" s="200"/>
      <c r="T1" s="200"/>
      <c r="U1" s="201"/>
      <c r="V1" s="199" t="s">
        <v>54</v>
      </c>
      <c r="W1" s="200"/>
      <c r="X1" s="200"/>
      <c r="Y1" s="200"/>
      <c r="Z1" s="200"/>
      <c r="AA1" s="170" t="s">
        <v>56</v>
      </c>
      <c r="AB1" s="164" t="s">
        <v>57</v>
      </c>
    </row>
    <row r="2" spans="1:28" ht="60" x14ac:dyDescent="0.25">
      <c r="A2" s="165"/>
      <c r="B2" s="13" t="s">
        <v>176</v>
      </c>
      <c r="C2" s="13" t="s">
        <v>177</v>
      </c>
      <c r="D2" s="13" t="s">
        <v>61</v>
      </c>
      <c r="E2" s="9" t="s">
        <v>60</v>
      </c>
      <c r="F2" s="202" t="s">
        <v>55</v>
      </c>
      <c r="G2" s="13" t="s">
        <v>61</v>
      </c>
      <c r="H2" s="13" t="s">
        <v>62</v>
      </c>
      <c r="I2" s="13" t="s">
        <v>63</v>
      </c>
      <c r="J2" s="9" t="s">
        <v>60</v>
      </c>
      <c r="K2" s="202" t="s">
        <v>55</v>
      </c>
      <c r="L2" s="13" t="s">
        <v>61</v>
      </c>
      <c r="M2" s="13" t="s">
        <v>62</v>
      </c>
      <c r="N2" s="13" t="s">
        <v>63</v>
      </c>
      <c r="O2" s="9" t="s">
        <v>60</v>
      </c>
      <c r="P2" s="202" t="s">
        <v>55</v>
      </c>
      <c r="Q2" s="13" t="s">
        <v>61</v>
      </c>
      <c r="R2" s="13" t="s">
        <v>62</v>
      </c>
      <c r="S2" s="13" t="s">
        <v>63</v>
      </c>
      <c r="T2" s="9" t="s">
        <v>60</v>
      </c>
      <c r="U2" s="202" t="s">
        <v>55</v>
      </c>
      <c r="V2" s="13" t="s">
        <v>61</v>
      </c>
      <c r="W2" s="13" t="s">
        <v>62</v>
      </c>
      <c r="X2" s="13" t="s">
        <v>63</v>
      </c>
      <c r="Y2" s="9" t="s">
        <v>60</v>
      </c>
      <c r="Z2" s="203" t="s">
        <v>55</v>
      </c>
      <c r="AA2" s="171"/>
      <c r="AB2" s="165"/>
    </row>
    <row r="3" spans="1:28" ht="15.75" thickBot="1" x14ac:dyDescent="0.3">
      <c r="A3" s="166"/>
      <c r="B3" s="10">
        <v>40</v>
      </c>
      <c r="C3" s="10">
        <v>30</v>
      </c>
      <c r="D3" s="10">
        <v>30</v>
      </c>
      <c r="E3" s="6">
        <f>SUM(B3:D3)</f>
        <v>100</v>
      </c>
      <c r="F3" s="172"/>
      <c r="G3" s="10">
        <v>40</v>
      </c>
      <c r="H3" s="10">
        <v>40</v>
      </c>
      <c r="I3" s="10">
        <v>20</v>
      </c>
      <c r="J3" s="6">
        <f>SUM(G3:I3)</f>
        <v>100</v>
      </c>
      <c r="K3" s="172"/>
      <c r="L3" s="10">
        <v>40</v>
      </c>
      <c r="M3" s="10">
        <v>40</v>
      </c>
      <c r="N3" s="10">
        <v>20</v>
      </c>
      <c r="O3" s="6">
        <f>SUM(L3:N3)</f>
        <v>100</v>
      </c>
      <c r="P3" s="172"/>
      <c r="Q3" s="10">
        <v>40</v>
      </c>
      <c r="R3" s="10">
        <v>40</v>
      </c>
      <c r="S3" s="10">
        <v>20</v>
      </c>
      <c r="T3" s="6">
        <f>SUM(Q3:S3)</f>
        <v>100</v>
      </c>
      <c r="U3" s="172"/>
      <c r="V3" s="10">
        <v>40</v>
      </c>
      <c r="W3" s="10">
        <v>40</v>
      </c>
      <c r="X3" s="10">
        <v>20</v>
      </c>
      <c r="Y3" s="6">
        <f>SUM(V3:X3)</f>
        <v>100</v>
      </c>
      <c r="Z3" s="188"/>
      <c r="AA3" s="172"/>
      <c r="AB3" s="166"/>
    </row>
    <row r="4" spans="1:28" x14ac:dyDescent="0.25">
      <c r="A4" s="3">
        <v>1</v>
      </c>
      <c r="B4" s="11"/>
      <c r="C4" s="11"/>
      <c r="D4" s="11"/>
      <c r="E4" s="7">
        <f t="shared" ref="E4:E18" si="0">SUM(B4:D4)</f>
        <v>0</v>
      </c>
      <c r="F4" s="14">
        <f t="shared" ref="F4:F18" si="1">_xlfn.RANK.AVG(E4,E$4:E$18)</f>
        <v>8</v>
      </c>
      <c r="G4" s="11"/>
      <c r="H4" s="11"/>
      <c r="I4" s="11"/>
      <c r="J4" s="7">
        <f t="shared" ref="J4:J18" si="2">SUM(G4:I4)</f>
        <v>0</v>
      </c>
      <c r="K4" s="14">
        <f t="shared" ref="K4:K18" si="3">_xlfn.RANK.AVG(J4,J$4:J$18)</f>
        <v>8</v>
      </c>
      <c r="L4" s="11"/>
      <c r="M4" s="11"/>
      <c r="N4" s="11"/>
      <c r="O4" s="7">
        <f t="shared" ref="O4:O18" si="4">SUM(L4:N4)</f>
        <v>0</v>
      </c>
      <c r="P4" s="14">
        <f t="shared" ref="P4:P18" si="5">_xlfn.RANK.AVG(O4,O$4:O$18)</f>
        <v>8</v>
      </c>
      <c r="Q4" s="11"/>
      <c r="R4" s="11"/>
      <c r="S4" s="11"/>
      <c r="T4" s="7">
        <f t="shared" ref="T4:T18" si="6">SUM(Q4:S4)</f>
        <v>0</v>
      </c>
      <c r="U4" s="14">
        <f t="shared" ref="U4:U18" si="7">_xlfn.RANK.AVG(T4,T$4:T$18)</f>
        <v>8</v>
      </c>
      <c r="V4" s="11"/>
      <c r="W4" s="11"/>
      <c r="X4" s="11"/>
      <c r="Y4" s="7">
        <f t="shared" ref="Y4:Y18" si="8">SUM(V4:X4)</f>
        <v>0</v>
      </c>
      <c r="Z4" s="28">
        <f t="shared" ref="Z4:Z18" si="9">_xlfn.RANK.AVG(Y4,Y$4:Y$18)</f>
        <v>8</v>
      </c>
      <c r="AA4" s="14">
        <f t="shared" ref="AA4:AA18" si="10">SUM(F4,K4,P4,U4,Z4)</f>
        <v>40</v>
      </c>
      <c r="AB4" s="2">
        <f t="shared" ref="AB4:AB18" si="11">_xlfn.RANK.AVG(AA4,$AA$4:$AA$18,1)</f>
        <v>8</v>
      </c>
    </row>
    <row r="5" spans="1:28" x14ac:dyDescent="0.25">
      <c r="A5" s="4">
        <v>2</v>
      </c>
      <c r="B5" s="12"/>
      <c r="C5" s="12"/>
      <c r="D5" s="12"/>
      <c r="E5" s="8">
        <f t="shared" si="0"/>
        <v>0</v>
      </c>
      <c r="F5" s="15">
        <f t="shared" si="1"/>
        <v>8</v>
      </c>
      <c r="G5" s="12"/>
      <c r="H5" s="12"/>
      <c r="I5" s="12"/>
      <c r="J5" s="8">
        <f t="shared" si="2"/>
        <v>0</v>
      </c>
      <c r="K5" s="15">
        <f t="shared" si="3"/>
        <v>8</v>
      </c>
      <c r="L5" s="12"/>
      <c r="M5" s="12"/>
      <c r="N5" s="12"/>
      <c r="O5" s="8">
        <f t="shared" si="4"/>
        <v>0</v>
      </c>
      <c r="P5" s="15">
        <f t="shared" si="5"/>
        <v>8</v>
      </c>
      <c r="Q5" s="12"/>
      <c r="R5" s="12"/>
      <c r="S5" s="12"/>
      <c r="T5" s="8">
        <f t="shared" si="6"/>
        <v>0</v>
      </c>
      <c r="U5" s="15">
        <f t="shared" si="7"/>
        <v>8</v>
      </c>
      <c r="V5" s="12"/>
      <c r="W5" s="12"/>
      <c r="X5" s="12"/>
      <c r="Y5" s="8">
        <f t="shared" si="8"/>
        <v>0</v>
      </c>
      <c r="Z5" s="29">
        <f t="shared" si="9"/>
        <v>8</v>
      </c>
      <c r="AA5" s="15">
        <f t="shared" si="10"/>
        <v>40</v>
      </c>
      <c r="AB5" s="1">
        <f t="shared" si="11"/>
        <v>8</v>
      </c>
    </row>
    <row r="6" spans="1:28" x14ac:dyDescent="0.25">
      <c r="A6" s="4">
        <v>3</v>
      </c>
      <c r="B6" s="12"/>
      <c r="C6" s="12"/>
      <c r="D6" s="12"/>
      <c r="E6" s="8">
        <f t="shared" si="0"/>
        <v>0</v>
      </c>
      <c r="F6" s="15">
        <f t="shared" si="1"/>
        <v>8</v>
      </c>
      <c r="G6" s="12"/>
      <c r="H6" s="12"/>
      <c r="I6" s="12"/>
      <c r="J6" s="8">
        <f t="shared" si="2"/>
        <v>0</v>
      </c>
      <c r="K6" s="15">
        <f t="shared" si="3"/>
        <v>8</v>
      </c>
      <c r="L6" s="12"/>
      <c r="M6" s="12"/>
      <c r="N6" s="12"/>
      <c r="O6" s="8">
        <f t="shared" si="4"/>
        <v>0</v>
      </c>
      <c r="P6" s="15">
        <f t="shared" si="5"/>
        <v>8</v>
      </c>
      <c r="Q6" s="12"/>
      <c r="R6" s="12"/>
      <c r="S6" s="12"/>
      <c r="T6" s="8">
        <f t="shared" si="6"/>
        <v>0</v>
      </c>
      <c r="U6" s="15">
        <f t="shared" si="7"/>
        <v>8</v>
      </c>
      <c r="V6" s="12"/>
      <c r="W6" s="12"/>
      <c r="X6" s="12"/>
      <c r="Y6" s="8">
        <f t="shared" si="8"/>
        <v>0</v>
      </c>
      <c r="Z6" s="29">
        <f t="shared" si="9"/>
        <v>8</v>
      </c>
      <c r="AA6" s="15">
        <f t="shared" si="10"/>
        <v>40</v>
      </c>
      <c r="AB6" s="1">
        <f t="shared" si="11"/>
        <v>8</v>
      </c>
    </row>
    <row r="7" spans="1:28" x14ac:dyDescent="0.25">
      <c r="A7" s="4">
        <v>4</v>
      </c>
      <c r="B7" s="12"/>
      <c r="C7" s="12"/>
      <c r="D7" s="12"/>
      <c r="E7" s="8">
        <f t="shared" si="0"/>
        <v>0</v>
      </c>
      <c r="F7" s="15">
        <f t="shared" si="1"/>
        <v>8</v>
      </c>
      <c r="G7" s="12"/>
      <c r="H7" s="12"/>
      <c r="I7" s="12"/>
      <c r="J7" s="8">
        <f t="shared" si="2"/>
        <v>0</v>
      </c>
      <c r="K7" s="15">
        <f t="shared" si="3"/>
        <v>8</v>
      </c>
      <c r="L7" s="12"/>
      <c r="M7" s="12"/>
      <c r="N7" s="12"/>
      <c r="O7" s="8">
        <f t="shared" si="4"/>
        <v>0</v>
      </c>
      <c r="P7" s="15">
        <f t="shared" si="5"/>
        <v>8</v>
      </c>
      <c r="Q7" s="12"/>
      <c r="R7" s="12"/>
      <c r="S7" s="12"/>
      <c r="T7" s="8">
        <f t="shared" si="6"/>
        <v>0</v>
      </c>
      <c r="U7" s="15">
        <f t="shared" si="7"/>
        <v>8</v>
      </c>
      <c r="V7" s="12"/>
      <c r="W7" s="12"/>
      <c r="X7" s="12"/>
      <c r="Y7" s="8">
        <f t="shared" si="8"/>
        <v>0</v>
      </c>
      <c r="Z7" s="29">
        <f t="shared" si="9"/>
        <v>8</v>
      </c>
      <c r="AA7" s="15">
        <f t="shared" si="10"/>
        <v>40</v>
      </c>
      <c r="AB7" s="1">
        <f t="shared" si="11"/>
        <v>8</v>
      </c>
    </row>
    <row r="8" spans="1:28" x14ac:dyDescent="0.25">
      <c r="A8" s="4">
        <v>5</v>
      </c>
      <c r="B8" s="12"/>
      <c r="C8" s="12"/>
      <c r="D8" s="12"/>
      <c r="E8" s="8">
        <f t="shared" si="0"/>
        <v>0</v>
      </c>
      <c r="F8" s="15">
        <f t="shared" si="1"/>
        <v>8</v>
      </c>
      <c r="G8" s="12"/>
      <c r="H8" s="12"/>
      <c r="I8" s="12"/>
      <c r="J8" s="8">
        <f t="shared" si="2"/>
        <v>0</v>
      </c>
      <c r="K8" s="15">
        <f t="shared" si="3"/>
        <v>8</v>
      </c>
      <c r="L8" s="12"/>
      <c r="M8" s="12"/>
      <c r="N8" s="12"/>
      <c r="O8" s="8">
        <f t="shared" si="4"/>
        <v>0</v>
      </c>
      <c r="P8" s="15">
        <f t="shared" si="5"/>
        <v>8</v>
      </c>
      <c r="Q8" s="12"/>
      <c r="R8" s="12"/>
      <c r="S8" s="12"/>
      <c r="T8" s="8">
        <f t="shared" si="6"/>
        <v>0</v>
      </c>
      <c r="U8" s="15">
        <f t="shared" si="7"/>
        <v>8</v>
      </c>
      <c r="V8" s="12"/>
      <c r="W8" s="12"/>
      <c r="X8" s="12"/>
      <c r="Y8" s="8">
        <f t="shared" si="8"/>
        <v>0</v>
      </c>
      <c r="Z8" s="29">
        <f t="shared" si="9"/>
        <v>8</v>
      </c>
      <c r="AA8" s="15">
        <f t="shared" si="10"/>
        <v>40</v>
      </c>
      <c r="AB8" s="1">
        <f t="shared" si="11"/>
        <v>8</v>
      </c>
    </row>
    <row r="9" spans="1:28" x14ac:dyDescent="0.25">
      <c r="A9" s="4">
        <v>6</v>
      </c>
      <c r="B9" s="12"/>
      <c r="C9" s="12"/>
      <c r="D9" s="12"/>
      <c r="E9" s="8">
        <f t="shared" si="0"/>
        <v>0</v>
      </c>
      <c r="F9" s="15">
        <f t="shared" si="1"/>
        <v>8</v>
      </c>
      <c r="G9" s="12"/>
      <c r="H9" s="12"/>
      <c r="I9" s="12"/>
      <c r="J9" s="8">
        <f t="shared" si="2"/>
        <v>0</v>
      </c>
      <c r="K9" s="15">
        <f t="shared" si="3"/>
        <v>8</v>
      </c>
      <c r="L9" s="12"/>
      <c r="M9" s="12"/>
      <c r="N9" s="12"/>
      <c r="O9" s="8">
        <f t="shared" si="4"/>
        <v>0</v>
      </c>
      <c r="P9" s="15">
        <f t="shared" si="5"/>
        <v>8</v>
      </c>
      <c r="Q9" s="12"/>
      <c r="R9" s="12"/>
      <c r="S9" s="12"/>
      <c r="T9" s="8">
        <f t="shared" si="6"/>
        <v>0</v>
      </c>
      <c r="U9" s="15">
        <f t="shared" si="7"/>
        <v>8</v>
      </c>
      <c r="V9" s="12"/>
      <c r="W9" s="12"/>
      <c r="X9" s="12"/>
      <c r="Y9" s="8">
        <f t="shared" si="8"/>
        <v>0</v>
      </c>
      <c r="Z9" s="29">
        <f t="shared" si="9"/>
        <v>8</v>
      </c>
      <c r="AA9" s="15">
        <f t="shared" si="10"/>
        <v>40</v>
      </c>
      <c r="AB9" s="1">
        <f t="shared" si="11"/>
        <v>8</v>
      </c>
    </row>
    <row r="10" spans="1:28" x14ac:dyDescent="0.25">
      <c r="A10" s="4">
        <v>7</v>
      </c>
      <c r="B10" s="12"/>
      <c r="C10" s="12"/>
      <c r="D10" s="12"/>
      <c r="E10" s="8">
        <f t="shared" si="0"/>
        <v>0</v>
      </c>
      <c r="F10" s="15">
        <f t="shared" si="1"/>
        <v>8</v>
      </c>
      <c r="G10" s="12"/>
      <c r="H10" s="12"/>
      <c r="I10" s="12"/>
      <c r="J10" s="8">
        <f t="shared" si="2"/>
        <v>0</v>
      </c>
      <c r="K10" s="15">
        <f t="shared" si="3"/>
        <v>8</v>
      </c>
      <c r="L10" s="12"/>
      <c r="M10" s="12"/>
      <c r="N10" s="12"/>
      <c r="O10" s="8">
        <f t="shared" si="4"/>
        <v>0</v>
      </c>
      <c r="P10" s="15">
        <f t="shared" si="5"/>
        <v>8</v>
      </c>
      <c r="Q10" s="12"/>
      <c r="R10" s="12"/>
      <c r="S10" s="12"/>
      <c r="T10" s="8">
        <f t="shared" si="6"/>
        <v>0</v>
      </c>
      <c r="U10" s="15">
        <f t="shared" si="7"/>
        <v>8</v>
      </c>
      <c r="V10" s="12"/>
      <c r="W10" s="12"/>
      <c r="X10" s="12"/>
      <c r="Y10" s="8">
        <f t="shared" si="8"/>
        <v>0</v>
      </c>
      <c r="Z10" s="29">
        <f t="shared" si="9"/>
        <v>8</v>
      </c>
      <c r="AA10" s="15">
        <f t="shared" si="10"/>
        <v>40</v>
      </c>
      <c r="AB10" s="1">
        <f t="shared" si="11"/>
        <v>8</v>
      </c>
    </row>
    <row r="11" spans="1:28" x14ac:dyDescent="0.25">
      <c r="A11" s="4">
        <v>8</v>
      </c>
      <c r="B11" s="12"/>
      <c r="C11" s="12"/>
      <c r="D11" s="12"/>
      <c r="E11" s="8">
        <f t="shared" si="0"/>
        <v>0</v>
      </c>
      <c r="F11" s="15">
        <f t="shared" si="1"/>
        <v>8</v>
      </c>
      <c r="G11" s="12"/>
      <c r="H11" s="12"/>
      <c r="I11" s="12"/>
      <c r="J11" s="8">
        <f t="shared" si="2"/>
        <v>0</v>
      </c>
      <c r="K11" s="15">
        <f t="shared" si="3"/>
        <v>8</v>
      </c>
      <c r="L11" s="12"/>
      <c r="M11" s="12"/>
      <c r="N11" s="12"/>
      <c r="O11" s="8">
        <f t="shared" si="4"/>
        <v>0</v>
      </c>
      <c r="P11" s="15">
        <f t="shared" si="5"/>
        <v>8</v>
      </c>
      <c r="Q11" s="12"/>
      <c r="R11" s="12"/>
      <c r="S11" s="12"/>
      <c r="T11" s="8">
        <f t="shared" si="6"/>
        <v>0</v>
      </c>
      <c r="U11" s="15">
        <f t="shared" si="7"/>
        <v>8</v>
      </c>
      <c r="V11" s="12"/>
      <c r="W11" s="12"/>
      <c r="X11" s="12"/>
      <c r="Y11" s="8">
        <f t="shared" si="8"/>
        <v>0</v>
      </c>
      <c r="Z11" s="29">
        <f t="shared" si="9"/>
        <v>8</v>
      </c>
      <c r="AA11" s="15">
        <f t="shared" si="10"/>
        <v>40</v>
      </c>
      <c r="AB11" s="1">
        <f t="shared" si="11"/>
        <v>8</v>
      </c>
    </row>
    <row r="12" spans="1:28" x14ac:dyDescent="0.25">
      <c r="A12" s="4">
        <v>9</v>
      </c>
      <c r="B12" s="12"/>
      <c r="C12" s="12"/>
      <c r="D12" s="12"/>
      <c r="E12" s="8">
        <f t="shared" si="0"/>
        <v>0</v>
      </c>
      <c r="F12" s="15">
        <f t="shared" si="1"/>
        <v>8</v>
      </c>
      <c r="G12" s="12"/>
      <c r="H12" s="12"/>
      <c r="I12" s="12"/>
      <c r="J12" s="8">
        <f t="shared" si="2"/>
        <v>0</v>
      </c>
      <c r="K12" s="15">
        <f t="shared" si="3"/>
        <v>8</v>
      </c>
      <c r="L12" s="12"/>
      <c r="M12" s="12"/>
      <c r="N12" s="12"/>
      <c r="O12" s="8">
        <f t="shared" si="4"/>
        <v>0</v>
      </c>
      <c r="P12" s="15">
        <f t="shared" si="5"/>
        <v>8</v>
      </c>
      <c r="Q12" s="12"/>
      <c r="R12" s="12"/>
      <c r="S12" s="12"/>
      <c r="T12" s="8">
        <f t="shared" si="6"/>
        <v>0</v>
      </c>
      <c r="U12" s="15">
        <f t="shared" si="7"/>
        <v>8</v>
      </c>
      <c r="V12" s="12"/>
      <c r="W12" s="12"/>
      <c r="X12" s="12"/>
      <c r="Y12" s="8">
        <f t="shared" si="8"/>
        <v>0</v>
      </c>
      <c r="Z12" s="29">
        <f t="shared" si="9"/>
        <v>8</v>
      </c>
      <c r="AA12" s="15">
        <f t="shared" si="10"/>
        <v>40</v>
      </c>
      <c r="AB12" s="1">
        <f t="shared" si="11"/>
        <v>8</v>
      </c>
    </row>
    <row r="13" spans="1:28" x14ac:dyDescent="0.25">
      <c r="A13" s="4">
        <v>10</v>
      </c>
      <c r="B13" s="12"/>
      <c r="C13" s="12"/>
      <c r="D13" s="12"/>
      <c r="E13" s="8">
        <f t="shared" si="0"/>
        <v>0</v>
      </c>
      <c r="F13" s="15">
        <f t="shared" si="1"/>
        <v>8</v>
      </c>
      <c r="G13" s="12"/>
      <c r="H13" s="12"/>
      <c r="I13" s="12"/>
      <c r="J13" s="8">
        <f t="shared" si="2"/>
        <v>0</v>
      </c>
      <c r="K13" s="15">
        <f t="shared" si="3"/>
        <v>8</v>
      </c>
      <c r="L13" s="12"/>
      <c r="M13" s="12"/>
      <c r="N13" s="12"/>
      <c r="O13" s="8">
        <f t="shared" si="4"/>
        <v>0</v>
      </c>
      <c r="P13" s="15">
        <f t="shared" si="5"/>
        <v>8</v>
      </c>
      <c r="Q13" s="12"/>
      <c r="R13" s="12"/>
      <c r="S13" s="12"/>
      <c r="T13" s="8">
        <f t="shared" si="6"/>
        <v>0</v>
      </c>
      <c r="U13" s="15">
        <f t="shared" si="7"/>
        <v>8</v>
      </c>
      <c r="V13" s="12"/>
      <c r="W13" s="12"/>
      <c r="X13" s="12"/>
      <c r="Y13" s="8">
        <f t="shared" si="8"/>
        <v>0</v>
      </c>
      <c r="Z13" s="29">
        <f t="shared" si="9"/>
        <v>8</v>
      </c>
      <c r="AA13" s="15">
        <f t="shared" si="10"/>
        <v>40</v>
      </c>
      <c r="AB13" s="1">
        <f t="shared" si="11"/>
        <v>8</v>
      </c>
    </row>
    <row r="14" spans="1:28" x14ac:dyDescent="0.25">
      <c r="A14" s="4">
        <v>11</v>
      </c>
      <c r="B14" s="12"/>
      <c r="C14" s="12"/>
      <c r="D14" s="12"/>
      <c r="E14" s="8">
        <f t="shared" si="0"/>
        <v>0</v>
      </c>
      <c r="F14" s="15">
        <f t="shared" si="1"/>
        <v>8</v>
      </c>
      <c r="G14" s="12"/>
      <c r="H14" s="12"/>
      <c r="I14" s="12"/>
      <c r="J14" s="8">
        <f t="shared" si="2"/>
        <v>0</v>
      </c>
      <c r="K14" s="15">
        <f t="shared" si="3"/>
        <v>8</v>
      </c>
      <c r="L14" s="12"/>
      <c r="M14" s="12"/>
      <c r="N14" s="12"/>
      <c r="O14" s="8">
        <f t="shared" si="4"/>
        <v>0</v>
      </c>
      <c r="P14" s="15">
        <f t="shared" si="5"/>
        <v>8</v>
      </c>
      <c r="Q14" s="12"/>
      <c r="R14" s="12"/>
      <c r="S14" s="12"/>
      <c r="T14" s="8">
        <f t="shared" si="6"/>
        <v>0</v>
      </c>
      <c r="U14" s="15">
        <f t="shared" si="7"/>
        <v>8</v>
      </c>
      <c r="V14" s="12"/>
      <c r="W14" s="12"/>
      <c r="X14" s="12"/>
      <c r="Y14" s="8">
        <f t="shared" si="8"/>
        <v>0</v>
      </c>
      <c r="Z14" s="29">
        <f t="shared" si="9"/>
        <v>8</v>
      </c>
      <c r="AA14" s="15">
        <f t="shared" si="10"/>
        <v>40</v>
      </c>
      <c r="AB14" s="1">
        <f t="shared" si="11"/>
        <v>8</v>
      </c>
    </row>
    <row r="15" spans="1:28" x14ac:dyDescent="0.25">
      <c r="A15" s="4">
        <v>12</v>
      </c>
      <c r="B15" s="12"/>
      <c r="C15" s="12"/>
      <c r="D15" s="12"/>
      <c r="E15" s="8">
        <f t="shared" si="0"/>
        <v>0</v>
      </c>
      <c r="F15" s="15">
        <f t="shared" si="1"/>
        <v>8</v>
      </c>
      <c r="G15" s="12"/>
      <c r="H15" s="12"/>
      <c r="I15" s="12"/>
      <c r="J15" s="8">
        <f t="shared" si="2"/>
        <v>0</v>
      </c>
      <c r="K15" s="15">
        <f t="shared" si="3"/>
        <v>8</v>
      </c>
      <c r="L15" s="12"/>
      <c r="M15" s="12"/>
      <c r="N15" s="12"/>
      <c r="O15" s="8">
        <f t="shared" si="4"/>
        <v>0</v>
      </c>
      <c r="P15" s="15">
        <f t="shared" si="5"/>
        <v>8</v>
      </c>
      <c r="Q15" s="12"/>
      <c r="R15" s="12"/>
      <c r="S15" s="12"/>
      <c r="T15" s="8">
        <f t="shared" si="6"/>
        <v>0</v>
      </c>
      <c r="U15" s="15">
        <f t="shared" si="7"/>
        <v>8</v>
      </c>
      <c r="V15" s="12"/>
      <c r="W15" s="12"/>
      <c r="X15" s="12"/>
      <c r="Y15" s="8">
        <f t="shared" si="8"/>
        <v>0</v>
      </c>
      <c r="Z15" s="29">
        <f t="shared" si="9"/>
        <v>8</v>
      </c>
      <c r="AA15" s="15">
        <f t="shared" si="10"/>
        <v>40</v>
      </c>
      <c r="AB15" s="1">
        <f t="shared" si="11"/>
        <v>8</v>
      </c>
    </row>
    <row r="16" spans="1:28" x14ac:dyDescent="0.25">
      <c r="A16" s="4">
        <v>13</v>
      </c>
      <c r="B16" s="12"/>
      <c r="C16" s="12"/>
      <c r="D16" s="12"/>
      <c r="E16" s="8">
        <f t="shared" si="0"/>
        <v>0</v>
      </c>
      <c r="F16" s="15">
        <f t="shared" si="1"/>
        <v>8</v>
      </c>
      <c r="G16" s="12"/>
      <c r="H16" s="12"/>
      <c r="I16" s="12"/>
      <c r="J16" s="8">
        <f t="shared" si="2"/>
        <v>0</v>
      </c>
      <c r="K16" s="15">
        <f t="shared" si="3"/>
        <v>8</v>
      </c>
      <c r="L16" s="12"/>
      <c r="M16" s="12"/>
      <c r="N16" s="12"/>
      <c r="O16" s="8">
        <f t="shared" si="4"/>
        <v>0</v>
      </c>
      <c r="P16" s="15">
        <f t="shared" si="5"/>
        <v>8</v>
      </c>
      <c r="Q16" s="12"/>
      <c r="R16" s="12"/>
      <c r="S16" s="12"/>
      <c r="T16" s="8">
        <f t="shared" si="6"/>
        <v>0</v>
      </c>
      <c r="U16" s="15">
        <f t="shared" si="7"/>
        <v>8</v>
      </c>
      <c r="V16" s="12"/>
      <c r="W16" s="12"/>
      <c r="X16" s="12"/>
      <c r="Y16" s="8">
        <f t="shared" si="8"/>
        <v>0</v>
      </c>
      <c r="Z16" s="29">
        <f t="shared" si="9"/>
        <v>8</v>
      </c>
      <c r="AA16" s="15">
        <f t="shared" si="10"/>
        <v>40</v>
      </c>
      <c r="AB16" s="1">
        <f t="shared" si="11"/>
        <v>8</v>
      </c>
    </row>
    <row r="17" spans="1:28" x14ac:dyDescent="0.25">
      <c r="A17" s="4">
        <v>14</v>
      </c>
      <c r="B17" s="12"/>
      <c r="C17" s="12"/>
      <c r="D17" s="12"/>
      <c r="E17" s="8">
        <f t="shared" si="0"/>
        <v>0</v>
      </c>
      <c r="F17" s="15">
        <f t="shared" si="1"/>
        <v>8</v>
      </c>
      <c r="G17" s="12"/>
      <c r="H17" s="12"/>
      <c r="I17" s="12"/>
      <c r="J17" s="8">
        <f t="shared" si="2"/>
        <v>0</v>
      </c>
      <c r="K17" s="15">
        <f t="shared" si="3"/>
        <v>8</v>
      </c>
      <c r="L17" s="12"/>
      <c r="M17" s="12"/>
      <c r="N17" s="12"/>
      <c r="O17" s="8">
        <f t="shared" si="4"/>
        <v>0</v>
      </c>
      <c r="P17" s="15">
        <f t="shared" si="5"/>
        <v>8</v>
      </c>
      <c r="Q17" s="12"/>
      <c r="R17" s="12"/>
      <c r="S17" s="12"/>
      <c r="T17" s="8">
        <f t="shared" si="6"/>
        <v>0</v>
      </c>
      <c r="U17" s="15">
        <f t="shared" si="7"/>
        <v>8</v>
      </c>
      <c r="V17" s="12"/>
      <c r="W17" s="12"/>
      <c r="X17" s="12"/>
      <c r="Y17" s="8">
        <f t="shared" si="8"/>
        <v>0</v>
      </c>
      <c r="Z17" s="29">
        <f t="shared" si="9"/>
        <v>8</v>
      </c>
      <c r="AA17" s="15">
        <f t="shared" si="10"/>
        <v>40</v>
      </c>
      <c r="AB17" s="1">
        <f t="shared" si="11"/>
        <v>8</v>
      </c>
    </row>
    <row r="18" spans="1:28" x14ac:dyDescent="0.25">
      <c r="A18" s="4">
        <v>15</v>
      </c>
      <c r="B18" s="12"/>
      <c r="C18" s="12"/>
      <c r="D18" s="12"/>
      <c r="E18" s="8">
        <f t="shared" si="0"/>
        <v>0</v>
      </c>
      <c r="F18" s="15">
        <f t="shared" si="1"/>
        <v>8</v>
      </c>
      <c r="G18" s="12"/>
      <c r="H18" s="12"/>
      <c r="I18" s="12"/>
      <c r="J18" s="8">
        <f t="shared" si="2"/>
        <v>0</v>
      </c>
      <c r="K18" s="15">
        <f t="shared" si="3"/>
        <v>8</v>
      </c>
      <c r="L18" s="12"/>
      <c r="M18" s="12"/>
      <c r="N18" s="12"/>
      <c r="O18" s="8">
        <f t="shared" si="4"/>
        <v>0</v>
      </c>
      <c r="P18" s="15">
        <f t="shared" si="5"/>
        <v>8</v>
      </c>
      <c r="Q18" s="12"/>
      <c r="R18" s="12"/>
      <c r="S18" s="12"/>
      <c r="T18" s="8">
        <f t="shared" si="6"/>
        <v>0</v>
      </c>
      <c r="U18" s="15">
        <f t="shared" si="7"/>
        <v>8</v>
      </c>
      <c r="V18" s="12"/>
      <c r="W18" s="12"/>
      <c r="X18" s="12"/>
      <c r="Y18" s="8">
        <f t="shared" si="8"/>
        <v>0</v>
      </c>
      <c r="Z18" s="29">
        <f t="shared" si="9"/>
        <v>8</v>
      </c>
      <c r="AA18" s="15">
        <f t="shared" si="10"/>
        <v>40</v>
      </c>
      <c r="AB18" s="1">
        <f t="shared" si="11"/>
        <v>8</v>
      </c>
    </row>
    <row r="20" spans="1:28" x14ac:dyDescent="0.25">
      <c r="E20" s="17">
        <f>COUNTIF(E$4:E$18,"&lt;75")</f>
        <v>15</v>
      </c>
      <c r="J20" s="17">
        <f>COUNTIF(J$4:J$18,"&lt;75")</f>
        <v>15</v>
      </c>
      <c r="O20" s="17">
        <f>COUNTIF(O$4:O$18,"&lt;75")</f>
        <v>15</v>
      </c>
      <c r="T20" s="17">
        <f>COUNTIF(T$4:T$18,"&lt;75")</f>
        <v>15</v>
      </c>
      <c r="Y20" s="17">
        <f>COUNTIF(Y$4:Y$18,"&lt;75")</f>
        <v>15</v>
      </c>
    </row>
  </sheetData>
  <mergeCells count="13">
    <mergeCell ref="A1:A3"/>
    <mergeCell ref="AA1:AA3"/>
    <mergeCell ref="AB1:AB3"/>
    <mergeCell ref="B1:F1"/>
    <mergeCell ref="G1:K1"/>
    <mergeCell ref="K2:K3"/>
    <mergeCell ref="L1:P1"/>
    <mergeCell ref="P2:P3"/>
    <mergeCell ref="Q1:U1"/>
    <mergeCell ref="U2:U3"/>
    <mergeCell ref="F2:F3"/>
    <mergeCell ref="V1:Z1"/>
    <mergeCell ref="Z2:Z3"/>
  </mergeCell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5"/>
  <sheetViews>
    <sheetView workbookViewId="0">
      <selection activeCell="L3" sqref="L3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4" t="s">
        <v>58</v>
      </c>
      <c r="B1" s="199" t="s">
        <v>4</v>
      </c>
      <c r="C1" s="200"/>
      <c r="D1" s="200"/>
      <c r="E1" s="201"/>
      <c r="F1" s="199" t="s">
        <v>5</v>
      </c>
      <c r="G1" s="200"/>
      <c r="H1" s="200"/>
      <c r="I1" s="201"/>
      <c r="J1" s="199" t="s">
        <v>6</v>
      </c>
      <c r="K1" s="200"/>
      <c r="L1" s="200"/>
      <c r="M1" s="201"/>
      <c r="N1" s="199" t="s">
        <v>53</v>
      </c>
      <c r="O1" s="200"/>
      <c r="P1" s="200"/>
      <c r="Q1" s="201"/>
      <c r="R1" s="199" t="s">
        <v>54</v>
      </c>
      <c r="S1" s="200"/>
      <c r="T1" s="200"/>
      <c r="U1" s="201"/>
      <c r="V1" s="170" t="s">
        <v>56</v>
      </c>
      <c r="W1" s="164" t="s">
        <v>57</v>
      </c>
    </row>
    <row r="2" spans="1:23" ht="60" x14ac:dyDescent="0.25">
      <c r="A2" s="165"/>
      <c r="B2" s="13" t="s">
        <v>62</v>
      </c>
      <c r="C2" s="13" t="s">
        <v>64</v>
      </c>
      <c r="D2" s="66" t="s">
        <v>60</v>
      </c>
      <c r="E2" s="202" t="s">
        <v>55</v>
      </c>
      <c r="F2" s="13" t="s">
        <v>62</v>
      </c>
      <c r="G2" s="13" t="s">
        <v>64</v>
      </c>
      <c r="H2" s="66" t="s">
        <v>60</v>
      </c>
      <c r="I2" s="202" t="s">
        <v>55</v>
      </c>
      <c r="J2" s="13" t="s">
        <v>62</v>
      </c>
      <c r="K2" s="13" t="s">
        <v>64</v>
      </c>
      <c r="L2" s="66" t="s">
        <v>60</v>
      </c>
      <c r="M2" s="202" t="s">
        <v>55</v>
      </c>
      <c r="N2" s="13" t="s">
        <v>62</v>
      </c>
      <c r="O2" s="13" t="s">
        <v>64</v>
      </c>
      <c r="P2" s="66" t="s">
        <v>60</v>
      </c>
      <c r="Q2" s="202" t="s">
        <v>55</v>
      </c>
      <c r="R2" s="13" t="s">
        <v>62</v>
      </c>
      <c r="S2" s="13" t="s">
        <v>64</v>
      </c>
      <c r="T2" s="66" t="s">
        <v>60</v>
      </c>
      <c r="U2" s="202" t="s">
        <v>55</v>
      </c>
      <c r="V2" s="171"/>
      <c r="W2" s="165"/>
    </row>
    <row r="3" spans="1:23" ht="15.75" thickBot="1" x14ac:dyDescent="0.3">
      <c r="A3" s="166"/>
      <c r="B3" s="10">
        <v>60</v>
      </c>
      <c r="C3" s="10">
        <v>40</v>
      </c>
      <c r="D3" s="6">
        <f t="shared" ref="D3:D13" si="0">SUM(B3:C3)</f>
        <v>100</v>
      </c>
      <c r="E3" s="172"/>
      <c r="F3" s="10">
        <v>60</v>
      </c>
      <c r="G3" s="10">
        <v>40</v>
      </c>
      <c r="H3" s="6">
        <f t="shared" ref="H3:H13" si="1">SUM(F3:G3)</f>
        <v>100</v>
      </c>
      <c r="I3" s="172"/>
      <c r="J3" s="10">
        <v>60</v>
      </c>
      <c r="K3" s="10">
        <v>40</v>
      </c>
      <c r="L3" s="6">
        <f t="shared" ref="L3:L13" si="2">SUM(J3:K3)</f>
        <v>100</v>
      </c>
      <c r="M3" s="172"/>
      <c r="N3" s="10">
        <v>60</v>
      </c>
      <c r="O3" s="10">
        <v>40</v>
      </c>
      <c r="P3" s="6">
        <f t="shared" ref="P3:P13" si="3">SUM(N3:O3)</f>
        <v>100</v>
      </c>
      <c r="Q3" s="172"/>
      <c r="R3" s="10">
        <v>60</v>
      </c>
      <c r="S3" s="10">
        <v>40</v>
      </c>
      <c r="T3" s="6">
        <f t="shared" ref="T3:T13" si="4">SUM(R3:S3)</f>
        <v>100</v>
      </c>
      <c r="U3" s="172"/>
      <c r="V3" s="172"/>
      <c r="W3" s="166"/>
    </row>
    <row r="4" spans="1:23" x14ac:dyDescent="0.25">
      <c r="A4" s="3"/>
      <c r="B4" s="11"/>
      <c r="C4" s="11"/>
      <c r="D4" s="7">
        <f t="shared" si="0"/>
        <v>0</v>
      </c>
      <c r="E4" s="14">
        <f t="shared" ref="E4:E13" si="5">_xlfn.RANK.AVG(D4,D$4:D$13)</f>
        <v>5.5</v>
      </c>
      <c r="F4" s="11"/>
      <c r="G4" s="11"/>
      <c r="H4" s="7">
        <f t="shared" si="1"/>
        <v>0</v>
      </c>
      <c r="I4" s="14">
        <f t="shared" ref="I4:I13" si="6">_xlfn.RANK.AVG(H4,H$4:H$13)</f>
        <v>5.5</v>
      </c>
      <c r="J4" s="11"/>
      <c r="K4" s="11"/>
      <c r="L4" s="7">
        <f t="shared" si="2"/>
        <v>0</v>
      </c>
      <c r="M4" s="14">
        <f t="shared" ref="M4:M13" si="7">_xlfn.RANK.AVG(L4,L$4:L$13)</f>
        <v>5.5</v>
      </c>
      <c r="N4" s="11"/>
      <c r="O4" s="11"/>
      <c r="P4" s="7">
        <f t="shared" si="3"/>
        <v>0</v>
      </c>
      <c r="Q4" s="14">
        <f t="shared" ref="Q4:Q13" si="8">_xlfn.RANK.AVG(P4,P$4:P$13)</f>
        <v>5.5</v>
      </c>
      <c r="R4" s="11"/>
      <c r="S4" s="11"/>
      <c r="T4" s="7">
        <f t="shared" si="4"/>
        <v>0</v>
      </c>
      <c r="U4" s="14">
        <f t="shared" ref="U4:U13" si="9">_xlfn.RANK.AVG(T4,T$4:T$13)</f>
        <v>5.5</v>
      </c>
      <c r="V4" s="14">
        <f t="shared" ref="V4:V13" si="10">SUM(E4,I4,M4,Q4,U4)</f>
        <v>27.5</v>
      </c>
      <c r="W4" s="2">
        <f t="shared" ref="W4:W13" si="11">_xlfn.RANK.AVG(V4,$V$4:$V$13,1)</f>
        <v>5.5</v>
      </c>
    </row>
    <row r="5" spans="1:23" x14ac:dyDescent="0.25">
      <c r="A5" s="4"/>
      <c r="B5" s="12"/>
      <c r="C5" s="12"/>
      <c r="D5" s="8">
        <f t="shared" si="0"/>
        <v>0</v>
      </c>
      <c r="E5" s="15">
        <f t="shared" si="5"/>
        <v>5.5</v>
      </c>
      <c r="F5" s="12"/>
      <c r="G5" s="12"/>
      <c r="H5" s="8">
        <f t="shared" si="1"/>
        <v>0</v>
      </c>
      <c r="I5" s="15">
        <f t="shared" si="6"/>
        <v>5.5</v>
      </c>
      <c r="J5" s="12"/>
      <c r="K5" s="12"/>
      <c r="L5" s="8">
        <f t="shared" si="2"/>
        <v>0</v>
      </c>
      <c r="M5" s="15">
        <f t="shared" si="7"/>
        <v>5.5</v>
      </c>
      <c r="N5" s="12"/>
      <c r="O5" s="12"/>
      <c r="P5" s="8">
        <f t="shared" si="3"/>
        <v>0</v>
      </c>
      <c r="Q5" s="15">
        <f t="shared" si="8"/>
        <v>5.5</v>
      </c>
      <c r="R5" s="12"/>
      <c r="S5" s="12"/>
      <c r="T5" s="8">
        <f t="shared" si="4"/>
        <v>0</v>
      </c>
      <c r="U5" s="15">
        <f t="shared" si="9"/>
        <v>5.5</v>
      </c>
      <c r="V5" s="15">
        <f t="shared" si="10"/>
        <v>27.5</v>
      </c>
      <c r="W5" s="1">
        <f t="shared" si="11"/>
        <v>5.5</v>
      </c>
    </row>
    <row r="6" spans="1:23" x14ac:dyDescent="0.25">
      <c r="A6" s="4"/>
      <c r="B6" s="12"/>
      <c r="C6" s="12"/>
      <c r="D6" s="8">
        <f t="shared" si="0"/>
        <v>0</v>
      </c>
      <c r="E6" s="15">
        <f t="shared" si="5"/>
        <v>5.5</v>
      </c>
      <c r="F6" s="12"/>
      <c r="G6" s="12"/>
      <c r="H6" s="8">
        <f t="shared" si="1"/>
        <v>0</v>
      </c>
      <c r="I6" s="15">
        <f t="shared" si="6"/>
        <v>5.5</v>
      </c>
      <c r="J6" s="12"/>
      <c r="K6" s="12"/>
      <c r="L6" s="8">
        <f t="shared" si="2"/>
        <v>0</v>
      </c>
      <c r="M6" s="15">
        <f t="shared" si="7"/>
        <v>5.5</v>
      </c>
      <c r="N6" s="12"/>
      <c r="O6" s="12"/>
      <c r="P6" s="8">
        <f t="shared" si="3"/>
        <v>0</v>
      </c>
      <c r="Q6" s="15">
        <f t="shared" si="8"/>
        <v>5.5</v>
      </c>
      <c r="R6" s="12"/>
      <c r="S6" s="12"/>
      <c r="T6" s="8">
        <f t="shared" si="4"/>
        <v>0</v>
      </c>
      <c r="U6" s="15">
        <f t="shared" si="9"/>
        <v>5.5</v>
      </c>
      <c r="V6" s="15">
        <f t="shared" si="10"/>
        <v>27.5</v>
      </c>
      <c r="W6" s="1">
        <f t="shared" si="11"/>
        <v>5.5</v>
      </c>
    </row>
    <row r="7" spans="1:23" x14ac:dyDescent="0.25">
      <c r="A7" s="4"/>
      <c r="B7" s="12"/>
      <c r="C7" s="12"/>
      <c r="D7" s="8">
        <f t="shared" si="0"/>
        <v>0</v>
      </c>
      <c r="E7" s="15">
        <f t="shared" si="5"/>
        <v>5.5</v>
      </c>
      <c r="F7" s="12"/>
      <c r="G7" s="12"/>
      <c r="H7" s="8">
        <f t="shared" si="1"/>
        <v>0</v>
      </c>
      <c r="I7" s="15">
        <f t="shared" si="6"/>
        <v>5.5</v>
      </c>
      <c r="J7" s="12"/>
      <c r="K7" s="12"/>
      <c r="L7" s="8">
        <f t="shared" si="2"/>
        <v>0</v>
      </c>
      <c r="M7" s="15">
        <f t="shared" si="7"/>
        <v>5.5</v>
      </c>
      <c r="N7" s="12"/>
      <c r="O7" s="12"/>
      <c r="P7" s="8">
        <f t="shared" si="3"/>
        <v>0</v>
      </c>
      <c r="Q7" s="15">
        <f t="shared" si="8"/>
        <v>5.5</v>
      </c>
      <c r="R7" s="12"/>
      <c r="S7" s="12"/>
      <c r="T7" s="8">
        <f t="shared" si="4"/>
        <v>0</v>
      </c>
      <c r="U7" s="15">
        <f t="shared" si="9"/>
        <v>5.5</v>
      </c>
      <c r="V7" s="15">
        <f t="shared" si="10"/>
        <v>27.5</v>
      </c>
      <c r="W7" s="1">
        <f t="shared" si="11"/>
        <v>5.5</v>
      </c>
    </row>
    <row r="8" spans="1:23" x14ac:dyDescent="0.25">
      <c r="A8" s="4"/>
      <c r="B8" s="12"/>
      <c r="C8" s="12"/>
      <c r="D8" s="8">
        <f t="shared" si="0"/>
        <v>0</v>
      </c>
      <c r="E8" s="15">
        <f t="shared" si="5"/>
        <v>5.5</v>
      </c>
      <c r="F8" s="12"/>
      <c r="G8" s="12"/>
      <c r="H8" s="8">
        <f t="shared" si="1"/>
        <v>0</v>
      </c>
      <c r="I8" s="15">
        <f t="shared" si="6"/>
        <v>5.5</v>
      </c>
      <c r="J8" s="12"/>
      <c r="K8" s="12"/>
      <c r="L8" s="8">
        <f t="shared" si="2"/>
        <v>0</v>
      </c>
      <c r="M8" s="15">
        <f t="shared" si="7"/>
        <v>5.5</v>
      </c>
      <c r="N8" s="12"/>
      <c r="O8" s="12"/>
      <c r="P8" s="8">
        <f t="shared" si="3"/>
        <v>0</v>
      </c>
      <c r="Q8" s="15">
        <f t="shared" si="8"/>
        <v>5.5</v>
      </c>
      <c r="R8" s="12"/>
      <c r="S8" s="12"/>
      <c r="T8" s="8">
        <f t="shared" si="4"/>
        <v>0</v>
      </c>
      <c r="U8" s="15">
        <f t="shared" si="9"/>
        <v>5.5</v>
      </c>
      <c r="V8" s="15">
        <f t="shared" si="10"/>
        <v>27.5</v>
      </c>
      <c r="W8" s="1">
        <f t="shared" si="11"/>
        <v>5.5</v>
      </c>
    </row>
    <row r="9" spans="1:23" x14ac:dyDescent="0.25">
      <c r="A9" s="4"/>
      <c r="B9" s="12"/>
      <c r="C9" s="12"/>
      <c r="D9" s="8">
        <f t="shared" si="0"/>
        <v>0</v>
      </c>
      <c r="E9" s="15">
        <f t="shared" si="5"/>
        <v>5.5</v>
      </c>
      <c r="F9" s="12"/>
      <c r="G9" s="12"/>
      <c r="H9" s="8">
        <f t="shared" si="1"/>
        <v>0</v>
      </c>
      <c r="I9" s="15">
        <f t="shared" si="6"/>
        <v>5.5</v>
      </c>
      <c r="J9" s="12"/>
      <c r="K9" s="12"/>
      <c r="L9" s="8">
        <f t="shared" si="2"/>
        <v>0</v>
      </c>
      <c r="M9" s="15">
        <f t="shared" si="7"/>
        <v>5.5</v>
      </c>
      <c r="N9" s="12"/>
      <c r="O9" s="12"/>
      <c r="P9" s="8">
        <f t="shared" si="3"/>
        <v>0</v>
      </c>
      <c r="Q9" s="15">
        <f t="shared" si="8"/>
        <v>5.5</v>
      </c>
      <c r="R9" s="12"/>
      <c r="S9" s="12"/>
      <c r="T9" s="8">
        <f t="shared" si="4"/>
        <v>0</v>
      </c>
      <c r="U9" s="15">
        <f t="shared" si="9"/>
        <v>5.5</v>
      </c>
      <c r="V9" s="15">
        <f t="shared" si="10"/>
        <v>27.5</v>
      </c>
      <c r="W9" s="1">
        <f t="shared" si="11"/>
        <v>5.5</v>
      </c>
    </row>
    <row r="10" spans="1:23" x14ac:dyDescent="0.25">
      <c r="A10" s="4"/>
      <c r="B10" s="12"/>
      <c r="C10" s="12"/>
      <c r="D10" s="8">
        <f t="shared" si="0"/>
        <v>0</v>
      </c>
      <c r="E10" s="15">
        <f t="shared" si="5"/>
        <v>5.5</v>
      </c>
      <c r="F10" s="12"/>
      <c r="G10" s="12"/>
      <c r="H10" s="8">
        <f t="shared" si="1"/>
        <v>0</v>
      </c>
      <c r="I10" s="15">
        <f t="shared" si="6"/>
        <v>5.5</v>
      </c>
      <c r="J10" s="12"/>
      <c r="K10" s="12"/>
      <c r="L10" s="8">
        <f t="shared" si="2"/>
        <v>0</v>
      </c>
      <c r="M10" s="15">
        <f t="shared" si="7"/>
        <v>5.5</v>
      </c>
      <c r="N10" s="12"/>
      <c r="O10" s="12"/>
      <c r="P10" s="8">
        <f t="shared" si="3"/>
        <v>0</v>
      </c>
      <c r="Q10" s="15">
        <f t="shared" si="8"/>
        <v>5.5</v>
      </c>
      <c r="R10" s="12"/>
      <c r="S10" s="12"/>
      <c r="T10" s="8">
        <f t="shared" si="4"/>
        <v>0</v>
      </c>
      <c r="U10" s="15">
        <f t="shared" si="9"/>
        <v>5.5</v>
      </c>
      <c r="V10" s="15">
        <f t="shared" si="10"/>
        <v>27.5</v>
      </c>
      <c r="W10" s="1">
        <f t="shared" si="11"/>
        <v>5.5</v>
      </c>
    </row>
    <row r="11" spans="1:23" x14ac:dyDescent="0.25">
      <c r="A11" s="4"/>
      <c r="B11" s="12"/>
      <c r="C11" s="12"/>
      <c r="D11" s="8">
        <f t="shared" si="0"/>
        <v>0</v>
      </c>
      <c r="E11" s="15">
        <f t="shared" si="5"/>
        <v>5.5</v>
      </c>
      <c r="F11" s="12"/>
      <c r="G11" s="12"/>
      <c r="H11" s="8">
        <f t="shared" si="1"/>
        <v>0</v>
      </c>
      <c r="I11" s="15">
        <f t="shared" si="6"/>
        <v>5.5</v>
      </c>
      <c r="J11" s="12"/>
      <c r="K11" s="12"/>
      <c r="L11" s="8">
        <f t="shared" si="2"/>
        <v>0</v>
      </c>
      <c r="M11" s="15">
        <f t="shared" si="7"/>
        <v>5.5</v>
      </c>
      <c r="N11" s="12"/>
      <c r="O11" s="12"/>
      <c r="P11" s="8">
        <f t="shared" si="3"/>
        <v>0</v>
      </c>
      <c r="Q11" s="15">
        <f t="shared" si="8"/>
        <v>5.5</v>
      </c>
      <c r="R11" s="12"/>
      <c r="S11" s="12"/>
      <c r="T11" s="8">
        <f t="shared" si="4"/>
        <v>0</v>
      </c>
      <c r="U11" s="15">
        <f t="shared" si="9"/>
        <v>5.5</v>
      </c>
      <c r="V11" s="15">
        <f t="shared" si="10"/>
        <v>27.5</v>
      </c>
      <c r="W11" s="1">
        <f t="shared" si="11"/>
        <v>5.5</v>
      </c>
    </row>
    <row r="12" spans="1:23" x14ac:dyDescent="0.25">
      <c r="A12" s="4"/>
      <c r="B12" s="12"/>
      <c r="C12" s="12"/>
      <c r="D12" s="8">
        <f t="shared" si="0"/>
        <v>0</v>
      </c>
      <c r="E12" s="15">
        <f t="shared" si="5"/>
        <v>5.5</v>
      </c>
      <c r="F12" s="12"/>
      <c r="G12" s="12"/>
      <c r="H12" s="8">
        <f t="shared" si="1"/>
        <v>0</v>
      </c>
      <c r="I12" s="15">
        <f t="shared" si="6"/>
        <v>5.5</v>
      </c>
      <c r="J12" s="12"/>
      <c r="K12" s="12"/>
      <c r="L12" s="8">
        <f t="shared" si="2"/>
        <v>0</v>
      </c>
      <c r="M12" s="15">
        <f t="shared" si="7"/>
        <v>5.5</v>
      </c>
      <c r="N12" s="12"/>
      <c r="O12" s="12"/>
      <c r="P12" s="8">
        <f t="shared" si="3"/>
        <v>0</v>
      </c>
      <c r="Q12" s="15">
        <f t="shared" si="8"/>
        <v>5.5</v>
      </c>
      <c r="R12" s="12"/>
      <c r="S12" s="12"/>
      <c r="T12" s="8">
        <f t="shared" si="4"/>
        <v>0</v>
      </c>
      <c r="U12" s="15">
        <f t="shared" si="9"/>
        <v>5.5</v>
      </c>
      <c r="V12" s="15">
        <f t="shared" si="10"/>
        <v>27.5</v>
      </c>
      <c r="W12" s="1">
        <f t="shared" si="11"/>
        <v>5.5</v>
      </c>
    </row>
    <row r="13" spans="1:23" ht="15.75" thickBot="1" x14ac:dyDescent="0.3">
      <c r="A13" s="136"/>
      <c r="B13" s="137"/>
      <c r="C13" s="137"/>
      <c r="D13" s="138">
        <f t="shared" si="0"/>
        <v>0</v>
      </c>
      <c r="E13" s="139">
        <f t="shared" si="5"/>
        <v>5.5</v>
      </c>
      <c r="F13" s="137"/>
      <c r="G13" s="137"/>
      <c r="H13" s="138">
        <f t="shared" si="1"/>
        <v>0</v>
      </c>
      <c r="I13" s="139">
        <f t="shared" si="6"/>
        <v>5.5</v>
      </c>
      <c r="J13" s="137"/>
      <c r="K13" s="137"/>
      <c r="L13" s="138">
        <f t="shared" si="2"/>
        <v>0</v>
      </c>
      <c r="M13" s="139">
        <f t="shared" si="7"/>
        <v>5.5</v>
      </c>
      <c r="N13" s="137"/>
      <c r="O13" s="137"/>
      <c r="P13" s="138">
        <f t="shared" si="3"/>
        <v>0</v>
      </c>
      <c r="Q13" s="139">
        <f t="shared" si="8"/>
        <v>5.5</v>
      </c>
      <c r="R13" s="137"/>
      <c r="S13" s="137"/>
      <c r="T13" s="138">
        <f t="shared" si="4"/>
        <v>0</v>
      </c>
      <c r="U13" s="139">
        <f t="shared" si="9"/>
        <v>5.5</v>
      </c>
      <c r="V13" s="139">
        <f t="shared" si="10"/>
        <v>27.5</v>
      </c>
      <c r="W13" s="140">
        <f t="shared" si="11"/>
        <v>5.5</v>
      </c>
    </row>
    <row r="15" spans="1:23" x14ac:dyDescent="0.25">
      <c r="D15" s="17">
        <f>COUNTIF(D$4:D$13,"&lt;75")</f>
        <v>10</v>
      </c>
      <c r="H15" s="17">
        <f>COUNTIF(H$4:H$13,"&lt;75")</f>
        <v>10</v>
      </c>
      <c r="L15" s="17">
        <f>COUNTIF(L$4:L$13,"&lt;75")</f>
        <v>10</v>
      </c>
      <c r="P15" s="17">
        <f>COUNTIF(P$4:P$13,"&lt;75")</f>
        <v>10</v>
      </c>
      <c r="T15" s="17">
        <f>COUNTIF(T$4:T$13,"&lt;75")</f>
        <v>10</v>
      </c>
    </row>
  </sheetData>
  <mergeCells count="13">
    <mergeCell ref="V1:V3"/>
    <mergeCell ref="W1:W3"/>
    <mergeCell ref="R1:U1"/>
    <mergeCell ref="A1:A3"/>
    <mergeCell ref="B1:E1"/>
    <mergeCell ref="F1:I1"/>
    <mergeCell ref="J1:M1"/>
    <mergeCell ref="N1:Q1"/>
    <mergeCell ref="E2:E3"/>
    <mergeCell ref="I2:I3"/>
    <mergeCell ref="M2:M3"/>
    <mergeCell ref="Q2:Q3"/>
    <mergeCell ref="U2:U3"/>
  </mergeCell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10"/>
  <sheetViews>
    <sheetView workbookViewId="0">
      <selection activeCell="V16" sqref="V16"/>
    </sheetView>
  </sheetViews>
  <sheetFormatPr defaultRowHeight="15" outlineLevelCol="1" x14ac:dyDescent="0.25"/>
  <cols>
    <col min="1" max="1" width="11.28515625" bestFit="1" customWidth="1"/>
    <col min="2" max="2" width="11" hidden="1" customWidth="1" outlineLevel="1"/>
    <col min="3" max="3" width="11.5703125" hidden="1" customWidth="1" outlineLevel="1"/>
    <col min="4" max="4" width="6.5703125" bestFit="1" customWidth="1" collapsed="1"/>
    <col min="5" max="5" width="6" bestFit="1" customWidth="1"/>
    <col min="6" max="6" width="11" hidden="1" customWidth="1" outlineLevel="1"/>
    <col min="7" max="7" width="11.5703125" hidden="1" customWidth="1" outlineLevel="1"/>
    <col min="8" max="8" width="6.5703125" bestFit="1" customWidth="1" collapsed="1"/>
    <col min="9" max="9" width="6" bestFit="1" customWidth="1"/>
    <col min="10" max="10" width="10" hidden="1" customWidth="1" outlineLevel="1"/>
    <col min="11" max="11" width="8.42578125" hidden="1" customWidth="1" outlineLevel="1"/>
    <col min="12" max="12" width="6.5703125" bestFit="1" customWidth="1" collapsed="1"/>
    <col min="13" max="13" width="6" bestFit="1" customWidth="1"/>
    <col min="14" max="14" width="8.7109375" hidden="1" customWidth="1" outlineLevel="1"/>
    <col min="15" max="15" width="8.42578125" hidden="1" customWidth="1" outlineLevel="1"/>
    <col min="16" max="16" width="6.5703125" bestFit="1" customWidth="1" collapsed="1"/>
    <col min="17" max="17" width="6" bestFit="1" customWidth="1"/>
    <col min="18" max="18" width="8.7109375" hidden="1" customWidth="1" outlineLevel="1"/>
    <col min="19" max="19" width="8.42578125" hidden="1" customWidth="1" outlineLevel="1"/>
    <col min="20" max="20" width="6.5703125" bestFit="1" customWidth="1" collapsed="1"/>
    <col min="21" max="21" width="6" bestFit="1" customWidth="1"/>
    <col min="22" max="22" width="12" bestFit="1" customWidth="1"/>
    <col min="23" max="23" width="15" bestFit="1" customWidth="1"/>
  </cols>
  <sheetData>
    <row r="1" spans="1:23" ht="15.75" thickBot="1" x14ac:dyDescent="0.3">
      <c r="A1" s="164" t="s">
        <v>58</v>
      </c>
      <c r="B1" s="199" t="s">
        <v>4</v>
      </c>
      <c r="C1" s="200"/>
      <c r="D1" s="200"/>
      <c r="E1" s="201"/>
      <c r="F1" s="199" t="s">
        <v>5</v>
      </c>
      <c r="G1" s="200"/>
      <c r="H1" s="200"/>
      <c r="I1" s="201"/>
      <c r="J1" s="199" t="s">
        <v>6</v>
      </c>
      <c r="K1" s="200"/>
      <c r="L1" s="200"/>
      <c r="M1" s="201"/>
      <c r="N1" s="199" t="s">
        <v>53</v>
      </c>
      <c r="O1" s="200"/>
      <c r="P1" s="200"/>
      <c r="Q1" s="201"/>
      <c r="R1" s="199" t="s">
        <v>54</v>
      </c>
      <c r="S1" s="200"/>
      <c r="T1" s="200"/>
      <c r="U1" s="201"/>
      <c r="V1" s="170" t="s">
        <v>56</v>
      </c>
      <c r="W1" s="164" t="s">
        <v>57</v>
      </c>
    </row>
    <row r="2" spans="1:23" ht="60" x14ac:dyDescent="0.25">
      <c r="A2" s="165"/>
      <c r="B2" s="13" t="s">
        <v>62</v>
      </c>
      <c r="C2" s="13" t="s">
        <v>64</v>
      </c>
      <c r="D2" s="66" t="s">
        <v>60</v>
      </c>
      <c r="E2" s="202" t="s">
        <v>55</v>
      </c>
      <c r="F2" s="13" t="s">
        <v>62</v>
      </c>
      <c r="G2" s="13" t="s">
        <v>64</v>
      </c>
      <c r="H2" s="66" t="s">
        <v>60</v>
      </c>
      <c r="I2" s="202" t="s">
        <v>55</v>
      </c>
      <c r="J2" s="13" t="s">
        <v>62</v>
      </c>
      <c r="K2" s="13" t="s">
        <v>64</v>
      </c>
      <c r="L2" s="66" t="s">
        <v>60</v>
      </c>
      <c r="M2" s="202" t="s">
        <v>55</v>
      </c>
      <c r="N2" s="13" t="s">
        <v>62</v>
      </c>
      <c r="O2" s="13" t="s">
        <v>64</v>
      </c>
      <c r="P2" s="66" t="s">
        <v>60</v>
      </c>
      <c r="Q2" s="202" t="s">
        <v>55</v>
      </c>
      <c r="R2" s="13" t="s">
        <v>62</v>
      </c>
      <c r="S2" s="13" t="s">
        <v>64</v>
      </c>
      <c r="T2" s="66" t="s">
        <v>60</v>
      </c>
      <c r="U2" s="202" t="s">
        <v>55</v>
      </c>
      <c r="V2" s="171"/>
      <c r="W2" s="165"/>
    </row>
    <row r="3" spans="1:23" ht="15.75" thickBot="1" x14ac:dyDescent="0.3">
      <c r="A3" s="166"/>
      <c r="B3" s="10">
        <v>60</v>
      </c>
      <c r="C3" s="10">
        <v>40</v>
      </c>
      <c r="D3" s="6">
        <f t="shared" ref="D3:D8" si="0">SUM(B3:C3)</f>
        <v>100</v>
      </c>
      <c r="E3" s="172"/>
      <c r="F3" s="10">
        <v>60</v>
      </c>
      <c r="G3" s="10">
        <v>40</v>
      </c>
      <c r="H3" s="6">
        <f t="shared" ref="H3:H8" si="1">SUM(F3:G3)</f>
        <v>100</v>
      </c>
      <c r="I3" s="172"/>
      <c r="J3" s="10">
        <v>60</v>
      </c>
      <c r="K3" s="10">
        <v>40</v>
      </c>
      <c r="L3" s="6">
        <f t="shared" ref="L3:L8" si="2">SUM(J3:K3)</f>
        <v>100</v>
      </c>
      <c r="M3" s="172"/>
      <c r="N3" s="10">
        <v>60</v>
      </c>
      <c r="O3" s="10">
        <v>40</v>
      </c>
      <c r="P3" s="6">
        <f t="shared" ref="P3:P8" si="3">SUM(N3:O3)</f>
        <v>100</v>
      </c>
      <c r="Q3" s="172"/>
      <c r="R3" s="10">
        <v>60</v>
      </c>
      <c r="S3" s="10">
        <v>40</v>
      </c>
      <c r="T3" s="6">
        <f t="shared" ref="T3:T8" si="4">SUM(R3:S3)</f>
        <v>100</v>
      </c>
      <c r="U3" s="172"/>
      <c r="V3" s="172"/>
      <c r="W3" s="166"/>
    </row>
    <row r="4" spans="1:23" x14ac:dyDescent="0.25">
      <c r="A4" s="3"/>
      <c r="B4" s="11"/>
      <c r="C4" s="11"/>
      <c r="D4" s="7">
        <f t="shared" si="0"/>
        <v>0</v>
      </c>
      <c r="E4" s="14">
        <f>_xlfn.RANK.AVG(D4,D$4:D$8)</f>
        <v>3</v>
      </c>
      <c r="F4" s="11"/>
      <c r="G4" s="11"/>
      <c r="H4" s="7">
        <f t="shared" si="1"/>
        <v>0</v>
      </c>
      <c r="I4" s="14">
        <f>_xlfn.RANK.AVG(H4,H$4:H$8)</f>
        <v>3</v>
      </c>
      <c r="J4" s="11"/>
      <c r="K4" s="11"/>
      <c r="L4" s="7">
        <f t="shared" si="2"/>
        <v>0</v>
      </c>
      <c r="M4" s="14">
        <f>_xlfn.RANK.AVG(L4,L$4:L$8)</f>
        <v>3</v>
      </c>
      <c r="N4" s="11"/>
      <c r="O4" s="11"/>
      <c r="P4" s="7">
        <f t="shared" si="3"/>
        <v>0</v>
      </c>
      <c r="Q4" s="14">
        <f>_xlfn.RANK.AVG(P4,P$4:P$8)</f>
        <v>3</v>
      </c>
      <c r="R4" s="11"/>
      <c r="S4" s="11"/>
      <c r="T4" s="7">
        <f t="shared" si="4"/>
        <v>0</v>
      </c>
      <c r="U4" s="14">
        <f>_xlfn.RANK.AVG(T4,T$4:T$8)</f>
        <v>3</v>
      </c>
      <c r="V4" s="14">
        <f>SUM(E4,I4,M4,Q4,U4)</f>
        <v>15</v>
      </c>
      <c r="W4" s="2">
        <f>_xlfn.RANK.AVG(V4,$V$4:$V$8,1)</f>
        <v>3</v>
      </c>
    </row>
    <row r="5" spans="1:23" x14ac:dyDescent="0.25">
      <c r="A5" s="4"/>
      <c r="B5" s="12"/>
      <c r="C5" s="12"/>
      <c r="D5" s="8">
        <f t="shared" si="0"/>
        <v>0</v>
      </c>
      <c r="E5" s="15">
        <f>_xlfn.RANK.AVG(D5,D$4:D$8)</f>
        <v>3</v>
      </c>
      <c r="F5" s="12"/>
      <c r="G5" s="12"/>
      <c r="H5" s="8">
        <f t="shared" si="1"/>
        <v>0</v>
      </c>
      <c r="I5" s="15">
        <f>_xlfn.RANK.AVG(H5,H$4:H$8)</f>
        <v>3</v>
      </c>
      <c r="J5" s="12"/>
      <c r="K5" s="12"/>
      <c r="L5" s="8">
        <f t="shared" si="2"/>
        <v>0</v>
      </c>
      <c r="M5" s="15">
        <f>_xlfn.RANK.AVG(L5,L$4:L$8)</f>
        <v>3</v>
      </c>
      <c r="N5" s="12"/>
      <c r="O5" s="12"/>
      <c r="P5" s="8">
        <f t="shared" si="3"/>
        <v>0</v>
      </c>
      <c r="Q5" s="15">
        <f>_xlfn.RANK.AVG(P5,P$4:P$8)</f>
        <v>3</v>
      </c>
      <c r="R5" s="12"/>
      <c r="S5" s="12"/>
      <c r="T5" s="8">
        <f t="shared" si="4"/>
        <v>0</v>
      </c>
      <c r="U5" s="15">
        <f>_xlfn.RANK.AVG(T5,T$4:T$8)</f>
        <v>3</v>
      </c>
      <c r="V5" s="15">
        <f>SUM(E5,I5,M5,Q5,U5)</f>
        <v>15</v>
      </c>
      <c r="W5" s="1">
        <f>_xlfn.RANK.AVG(V5,$V$4:$V$8,1)</f>
        <v>3</v>
      </c>
    </row>
    <row r="6" spans="1:23" x14ac:dyDescent="0.25">
      <c r="A6" s="4"/>
      <c r="B6" s="12"/>
      <c r="C6" s="12"/>
      <c r="D6" s="8">
        <f t="shared" si="0"/>
        <v>0</v>
      </c>
      <c r="E6" s="15">
        <f>_xlfn.RANK.AVG(D6,D$4:D$8)</f>
        <v>3</v>
      </c>
      <c r="F6" s="12"/>
      <c r="G6" s="12"/>
      <c r="H6" s="8">
        <f t="shared" si="1"/>
        <v>0</v>
      </c>
      <c r="I6" s="15">
        <f>_xlfn.RANK.AVG(H6,H$4:H$8)</f>
        <v>3</v>
      </c>
      <c r="J6" s="12"/>
      <c r="K6" s="12"/>
      <c r="L6" s="8">
        <f t="shared" si="2"/>
        <v>0</v>
      </c>
      <c r="M6" s="15">
        <f>_xlfn.RANK.AVG(L6,L$4:L$8)</f>
        <v>3</v>
      </c>
      <c r="N6" s="12"/>
      <c r="O6" s="12"/>
      <c r="P6" s="8">
        <f t="shared" si="3"/>
        <v>0</v>
      </c>
      <c r="Q6" s="15">
        <f>_xlfn.RANK.AVG(P6,P$4:P$8)</f>
        <v>3</v>
      </c>
      <c r="R6" s="12"/>
      <c r="S6" s="12"/>
      <c r="T6" s="8">
        <f t="shared" si="4"/>
        <v>0</v>
      </c>
      <c r="U6" s="15">
        <f>_xlfn.RANK.AVG(T6,T$4:T$8)</f>
        <v>3</v>
      </c>
      <c r="V6" s="15">
        <f>SUM(E6,I6,M6,Q6,U6)</f>
        <v>15</v>
      </c>
      <c r="W6" s="1">
        <f>_xlfn.RANK.AVG(V6,$V$4:$V$8,1)</f>
        <v>3</v>
      </c>
    </row>
    <row r="7" spans="1:23" x14ac:dyDescent="0.25">
      <c r="A7" s="4"/>
      <c r="B7" s="12"/>
      <c r="C7" s="12"/>
      <c r="D7" s="8">
        <f t="shared" si="0"/>
        <v>0</v>
      </c>
      <c r="E7" s="15">
        <f>_xlfn.RANK.AVG(D7,D$4:D$8)</f>
        <v>3</v>
      </c>
      <c r="F7" s="12"/>
      <c r="G7" s="12"/>
      <c r="H7" s="8">
        <f t="shared" si="1"/>
        <v>0</v>
      </c>
      <c r="I7" s="15">
        <f>_xlfn.RANK.AVG(H7,H$4:H$8)</f>
        <v>3</v>
      </c>
      <c r="J7" s="12"/>
      <c r="K7" s="12"/>
      <c r="L7" s="8">
        <f t="shared" si="2"/>
        <v>0</v>
      </c>
      <c r="M7" s="15">
        <f>_xlfn.RANK.AVG(L7,L$4:L$8)</f>
        <v>3</v>
      </c>
      <c r="N7" s="12"/>
      <c r="O7" s="12"/>
      <c r="P7" s="8">
        <f t="shared" si="3"/>
        <v>0</v>
      </c>
      <c r="Q7" s="15">
        <f>_xlfn.RANK.AVG(P7,P$4:P$8)</f>
        <v>3</v>
      </c>
      <c r="R7" s="12"/>
      <c r="S7" s="12"/>
      <c r="T7" s="8">
        <f t="shared" si="4"/>
        <v>0</v>
      </c>
      <c r="U7" s="15">
        <f>_xlfn.RANK.AVG(T7,T$4:T$8)</f>
        <v>3</v>
      </c>
      <c r="V7" s="15">
        <f>SUM(E7,I7,M7,Q7,U7)</f>
        <v>15</v>
      </c>
      <c r="W7" s="1">
        <f>_xlfn.RANK.AVG(V7,$V$4:$V$8,1)</f>
        <v>3</v>
      </c>
    </row>
    <row r="8" spans="1:23" ht="15.75" thickBot="1" x14ac:dyDescent="0.3">
      <c r="A8" s="136"/>
      <c r="B8" s="137"/>
      <c r="C8" s="137"/>
      <c r="D8" s="138">
        <f t="shared" si="0"/>
        <v>0</v>
      </c>
      <c r="E8" s="139">
        <f>_xlfn.RANK.AVG(D8,D$4:D$8)</f>
        <v>3</v>
      </c>
      <c r="F8" s="137"/>
      <c r="G8" s="137"/>
      <c r="H8" s="138">
        <f t="shared" si="1"/>
        <v>0</v>
      </c>
      <c r="I8" s="139">
        <f>_xlfn.RANK.AVG(H8,H$4:H$8)</f>
        <v>3</v>
      </c>
      <c r="J8" s="137"/>
      <c r="K8" s="137"/>
      <c r="L8" s="138">
        <f t="shared" si="2"/>
        <v>0</v>
      </c>
      <c r="M8" s="139">
        <f>_xlfn.RANK.AVG(L8,L$4:L$8)</f>
        <v>3</v>
      </c>
      <c r="N8" s="137"/>
      <c r="O8" s="137"/>
      <c r="P8" s="138">
        <f t="shared" si="3"/>
        <v>0</v>
      </c>
      <c r="Q8" s="139">
        <f>_xlfn.RANK.AVG(P8,P$4:P$8)</f>
        <v>3</v>
      </c>
      <c r="R8" s="137"/>
      <c r="S8" s="137"/>
      <c r="T8" s="138">
        <f t="shared" si="4"/>
        <v>0</v>
      </c>
      <c r="U8" s="139">
        <f>_xlfn.RANK.AVG(T8,T$4:T$8)</f>
        <v>3</v>
      </c>
      <c r="V8" s="139">
        <f>SUM(E8,I8,M8,Q8,U8)</f>
        <v>15</v>
      </c>
      <c r="W8" s="140">
        <f>_xlfn.RANK.AVG(V8,$V$4:$V$8,1)</f>
        <v>3</v>
      </c>
    </row>
    <row r="10" spans="1:23" x14ac:dyDescent="0.25">
      <c r="D10" s="17">
        <f>COUNTIF(D$4:D$8,"&lt;75")</f>
        <v>5</v>
      </c>
      <c r="H10" s="17">
        <f>COUNTIF(H$4:H$8,"&lt;75")</f>
        <v>5</v>
      </c>
      <c r="L10" s="17">
        <f>COUNTIF(L$4:L$8,"&lt;75")</f>
        <v>5</v>
      </c>
      <c r="P10" s="17">
        <f>COUNTIF(P$4:P$8,"&lt;75")</f>
        <v>5</v>
      </c>
      <c r="T10" s="17">
        <f>COUNTIF(T$4:T$8,"&lt;75")</f>
        <v>5</v>
      </c>
    </row>
  </sheetData>
  <mergeCells count="13">
    <mergeCell ref="V1:V3"/>
    <mergeCell ref="W1:W3"/>
    <mergeCell ref="E2:E3"/>
    <mergeCell ref="I2:I3"/>
    <mergeCell ref="M2:M3"/>
    <mergeCell ref="Q2:Q3"/>
    <mergeCell ref="U2:U3"/>
    <mergeCell ref="R1:U1"/>
    <mergeCell ref="A1:A3"/>
    <mergeCell ref="B1:E1"/>
    <mergeCell ref="F1:I1"/>
    <mergeCell ref="J1:M1"/>
    <mergeCell ref="N1:Q1"/>
  </mergeCell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43"/>
  <sheetViews>
    <sheetView zoomScaleNormal="10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5" t="str">
        <f>SETTINGS!B3</f>
        <v>BINIBINING TANAUAN 2025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s="49" customFormat="1" ht="11.25" x14ac:dyDescent="0.2">
      <c r="A3" s="206" t="str">
        <f>SETTINGS!B5</f>
        <v>PLAZA MABINI, POBLACION 2, TANAUAN CITY, BATANGAS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s="49" customFormat="1" ht="11.25" x14ac:dyDescent="0.2">
      <c r="A4" s="206" t="str">
        <f>SETTINGS!$B$4</f>
        <v>MARCH 06, 2025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6" spans="1:15" s="48" customFormat="1" ht="11.25" x14ac:dyDescent="0.2">
      <c r="A6" s="206"/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</row>
    <row r="7" spans="1:15" s="56" customFormat="1" ht="18.75" x14ac:dyDescent="0.3"/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204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</row>
    <row r="32" spans="1:15" s="48" customFormat="1" ht="11.25" x14ac:dyDescent="0.2">
      <c r="A32" s="204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</row>
    <row r="33" spans="1:15" s="48" customFormat="1" ht="11.25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</row>
    <row r="34" spans="1:15" s="48" customFormat="1" ht="11.2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</row>
    <row r="35" spans="1:15" s="48" customFormat="1" ht="11.25" x14ac:dyDescent="0.2">
      <c r="A35" s="204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</row>
    <row r="36" spans="1:15" s="48" customFormat="1" ht="11.25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</row>
    <row r="37" spans="1:15" s="48" customFormat="1" ht="11.25" x14ac:dyDescent="0.2">
      <c r="A37" s="204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</row>
    <row r="38" spans="1:15" s="48" customFormat="1" ht="11.25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</row>
    <row r="39" spans="1:15" s="48" customFormat="1" ht="11.25" x14ac:dyDescent="0.2">
      <c r="A39" s="204" t="str">
        <f>SETTINGS!$A$14</f>
        <v>_____________________________</v>
      </c>
      <c r="B39" s="204"/>
      <c r="C39" s="204"/>
      <c r="D39" s="204" t="str">
        <f>SETTINGS!$A$14</f>
        <v>_____________________________</v>
      </c>
      <c r="E39" s="204"/>
      <c r="F39" s="204"/>
      <c r="G39" s="204" t="str">
        <f>SETTINGS!$A$14</f>
        <v>_____________________________</v>
      </c>
      <c r="H39" s="204"/>
      <c r="I39" s="204"/>
      <c r="J39" s="204"/>
      <c r="K39" s="204"/>
      <c r="L39" s="204"/>
      <c r="M39" s="204" t="str">
        <f>SETTINGS!$A$14</f>
        <v>_____________________________</v>
      </c>
      <c r="N39" s="204"/>
      <c r="O39" s="204"/>
    </row>
    <row r="40" spans="1:15" s="48" customFormat="1" ht="11.25" x14ac:dyDescent="0.2">
      <c r="A40" s="204" t="str">
        <f>SETTINGS!B7</f>
        <v>KC LINTAN</v>
      </c>
      <c r="B40" s="204"/>
      <c r="C40" s="204"/>
      <c r="D40" s="204" t="str">
        <f>SETTINGS!B8</f>
        <v>MICHELLE ARCEO</v>
      </c>
      <c r="E40" s="204"/>
      <c r="F40" s="204"/>
      <c r="G40" s="204" t="str">
        <f>SETTINGS!B9</f>
        <v>DAVID KARELL</v>
      </c>
      <c r="H40" s="204"/>
      <c r="I40" s="204"/>
      <c r="J40" s="204"/>
      <c r="K40" s="204"/>
      <c r="L40" s="204"/>
      <c r="M40" s="204" t="s">
        <v>10</v>
      </c>
      <c r="N40" s="204"/>
      <c r="O40" s="204"/>
    </row>
    <row r="41" spans="1:15" s="48" customFormat="1" ht="11.25" x14ac:dyDescent="0.2">
      <c r="A41" s="204" t="s">
        <v>114</v>
      </c>
      <c r="B41" s="204"/>
      <c r="C41" s="204"/>
      <c r="D41" s="204" t="s">
        <v>114</v>
      </c>
      <c r="E41" s="204"/>
      <c r="F41" s="204"/>
      <c r="G41" s="204" t="s">
        <v>115</v>
      </c>
      <c r="H41" s="204"/>
      <c r="I41" s="204"/>
      <c r="J41" s="204"/>
      <c r="K41" s="204"/>
      <c r="L41" s="204"/>
      <c r="M41" s="204" t="s">
        <v>9</v>
      </c>
      <c r="N41" s="204"/>
      <c r="O41" s="204"/>
    </row>
    <row r="42" spans="1:15" s="48" customFormat="1" ht="11.25" x14ac:dyDescent="0.2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 t="s">
        <v>111</v>
      </c>
      <c r="N42" s="204"/>
      <c r="O42" s="204"/>
    </row>
    <row r="43" spans="1:15" s="50" customFormat="1" x14ac:dyDescent="0.25"/>
  </sheetData>
  <mergeCells count="64">
    <mergeCell ref="A2:O2"/>
    <mergeCell ref="A3:O3"/>
    <mergeCell ref="A4:O4"/>
    <mergeCell ref="A32:C32"/>
    <mergeCell ref="D32:F32"/>
    <mergeCell ref="G32:I32"/>
    <mergeCell ref="J32:L32"/>
    <mergeCell ref="M32:O32"/>
    <mergeCell ref="A31:C31"/>
    <mergeCell ref="D31:F31"/>
    <mergeCell ref="G31:I31"/>
    <mergeCell ref="J31:L31"/>
    <mergeCell ref="M31:O31"/>
    <mergeCell ref="A6:O6"/>
    <mergeCell ref="A34:C34"/>
    <mergeCell ref="D34:F34"/>
    <mergeCell ref="G34:I34"/>
    <mergeCell ref="J34:L34"/>
    <mergeCell ref="M34:O34"/>
    <mergeCell ref="A33:C33"/>
    <mergeCell ref="D33:F33"/>
    <mergeCell ref="G33:I33"/>
    <mergeCell ref="J33:L33"/>
    <mergeCell ref="M33:O33"/>
    <mergeCell ref="A36:C36"/>
    <mergeCell ref="D36:F36"/>
    <mergeCell ref="G36:I36"/>
    <mergeCell ref="J36:L36"/>
    <mergeCell ref="M36:O36"/>
    <mergeCell ref="A35:C35"/>
    <mergeCell ref="D35:F35"/>
    <mergeCell ref="G35:I35"/>
    <mergeCell ref="J35:L35"/>
    <mergeCell ref="M35:O35"/>
    <mergeCell ref="G38:I38"/>
    <mergeCell ref="J38:L38"/>
    <mergeCell ref="M38:O38"/>
    <mergeCell ref="A37:C37"/>
    <mergeCell ref="D37:F37"/>
    <mergeCell ref="G37:I37"/>
    <mergeCell ref="J37:L37"/>
    <mergeCell ref="M37:O37"/>
    <mergeCell ref="A38:C38"/>
    <mergeCell ref="D38:F38"/>
    <mergeCell ref="A41:C41"/>
    <mergeCell ref="D41:F41"/>
    <mergeCell ref="G41:I41"/>
    <mergeCell ref="J41:L41"/>
    <mergeCell ref="M41:O41"/>
    <mergeCell ref="A42:C42"/>
    <mergeCell ref="D42:F42"/>
    <mergeCell ref="G42:I42"/>
    <mergeCell ref="J42:L42"/>
    <mergeCell ref="M42:O42"/>
    <mergeCell ref="M40:O40"/>
    <mergeCell ref="A40:C40"/>
    <mergeCell ref="D40:F40"/>
    <mergeCell ref="G40:I40"/>
    <mergeCell ref="J40:L40"/>
    <mergeCell ref="A39:C39"/>
    <mergeCell ref="D39:F39"/>
    <mergeCell ref="G39:I39"/>
    <mergeCell ref="J39:L39"/>
    <mergeCell ref="M39:O39"/>
  </mergeCells>
  <pageMargins left="0.3" right="0.3" top="0.3" bottom="0.3" header="0" footer="0"/>
  <pageSetup orientation="landscape" horizont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43"/>
  <sheetViews>
    <sheetView zoomScale="70" zoomScaleNormal="70" workbookViewId="0">
      <selection activeCell="A5" sqref="A5"/>
    </sheetView>
  </sheetViews>
  <sheetFormatPr defaultRowHeight="15" x14ac:dyDescent="0.25"/>
  <cols>
    <col min="1" max="15" width="8.7109375" customWidth="1"/>
  </cols>
  <sheetData>
    <row r="2" spans="1:15" ht="26.25" x14ac:dyDescent="0.4">
      <c r="A2" s="205" t="str">
        <f>SETTINGS!B3</f>
        <v>BINIBINING TANAUAN 2025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s="49" customFormat="1" ht="11.25" x14ac:dyDescent="0.2">
      <c r="A3" s="206" t="str">
        <f>SETTINGS!B5</f>
        <v>PLAZA MABINI, POBLACION 2, TANAUAN CITY, BATANGAS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s="49" customFormat="1" ht="11.25" x14ac:dyDescent="0.2">
      <c r="A4" s="206" t="str">
        <f>SETTINGS!$E$4</f>
        <v>MARCH 08, 2025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</row>
    <row r="29" spans="1:15" s="48" customFormat="1" ht="11.25" x14ac:dyDescent="0.2"/>
    <row r="30" spans="1:15" s="48" customFormat="1" ht="11.25" x14ac:dyDescent="0.2"/>
    <row r="31" spans="1:15" s="48" customFormat="1" ht="11.25" x14ac:dyDescent="0.2">
      <c r="A31" s="204"/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</row>
    <row r="32" spans="1:15" s="48" customFormat="1" ht="11.25" x14ac:dyDescent="0.2">
      <c r="A32" s="204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</row>
    <row r="33" spans="1:15" s="48" customFormat="1" ht="11.25" x14ac:dyDescent="0.2">
      <c r="A33" s="204" t="str">
        <f>SETTINGS!$A$14</f>
        <v>_____________________________</v>
      </c>
      <c r="B33" s="204"/>
      <c r="C33" s="204"/>
      <c r="D33" s="204" t="str">
        <f>SETTINGS!$A$14</f>
        <v>_____________________________</v>
      </c>
      <c r="E33" s="204"/>
      <c r="F33" s="204"/>
      <c r="G33" s="204" t="str">
        <f>SETTINGS!$A$14</f>
        <v>_____________________________</v>
      </c>
      <c r="H33" s="204"/>
      <c r="I33" s="204"/>
      <c r="J33" s="204" t="str">
        <f>SETTINGS!$A$14</f>
        <v>_____________________________</v>
      </c>
      <c r="K33" s="204"/>
      <c r="L33" s="204"/>
      <c r="M33" s="204" t="str">
        <f>SETTINGS!$A$14</f>
        <v>_____________________________</v>
      </c>
      <c r="N33" s="204"/>
      <c r="O33" s="204"/>
    </row>
    <row r="34" spans="1:15" s="48" customFormat="1" ht="11.25" x14ac:dyDescent="0.2">
      <c r="A34" s="204" t="str">
        <f>SETTINGS!E7</f>
        <v>AHTISA MANALO</v>
      </c>
      <c r="B34" s="204"/>
      <c r="C34" s="204"/>
      <c r="D34" s="204" t="str">
        <f>SETTINGS!E8</f>
        <v>NIEL PEREZ</v>
      </c>
      <c r="E34" s="204"/>
      <c r="F34" s="204"/>
      <c r="G34" s="204" t="str">
        <f>SETTINGS!E9</f>
        <v>KRISHNAH MARIE GRAVIDEZ</v>
      </c>
      <c r="H34" s="204"/>
      <c r="I34" s="204"/>
      <c r="J34" s="204" t="str">
        <f>SETTINGS!E10</f>
        <v>MIGUEL LIM</v>
      </c>
      <c r="K34" s="204"/>
      <c r="L34" s="204"/>
      <c r="M34" s="204" t="str">
        <f>SETTINGS!E11</f>
        <v>RAED ALZGHAYER</v>
      </c>
      <c r="N34" s="204"/>
      <c r="O34" s="204"/>
    </row>
    <row r="35" spans="1:15" s="48" customFormat="1" ht="11.25" x14ac:dyDescent="0.2">
      <c r="A35" s="204" t="s">
        <v>114</v>
      </c>
      <c r="B35" s="204"/>
      <c r="C35" s="204"/>
      <c r="D35" s="204" t="s">
        <v>114</v>
      </c>
      <c r="E35" s="204"/>
      <c r="F35" s="204"/>
      <c r="G35" s="204" t="s">
        <v>114</v>
      </c>
      <c r="H35" s="204"/>
      <c r="I35" s="204"/>
      <c r="J35" s="204" t="s">
        <v>114</v>
      </c>
      <c r="K35" s="204"/>
      <c r="L35" s="204"/>
      <c r="M35" s="204" t="s">
        <v>114</v>
      </c>
      <c r="N35" s="204"/>
      <c r="O35" s="204"/>
    </row>
    <row r="36" spans="1:15" s="48" customFormat="1" ht="11.25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</row>
    <row r="37" spans="1:15" s="48" customFormat="1" ht="11.25" x14ac:dyDescent="0.2">
      <c r="A37" s="204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</row>
    <row r="38" spans="1:15" s="48" customFormat="1" ht="11.25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</row>
    <row r="39" spans="1:15" s="48" customFormat="1" ht="11.25" x14ac:dyDescent="0.2">
      <c r="J39" s="204"/>
      <c r="K39" s="204"/>
      <c r="L39" s="204"/>
      <c r="M39" s="204" t="str">
        <f>SETTINGS!$A$14</f>
        <v>_____________________________</v>
      </c>
      <c r="N39" s="204"/>
      <c r="O39" s="204"/>
    </row>
    <row r="40" spans="1:15" s="48" customFormat="1" ht="11.25" x14ac:dyDescent="0.2">
      <c r="J40" s="204"/>
      <c r="K40" s="204"/>
      <c r="L40" s="204"/>
      <c r="M40" s="204" t="s">
        <v>10</v>
      </c>
      <c r="N40" s="204"/>
      <c r="O40" s="204"/>
    </row>
    <row r="41" spans="1:15" s="48" customFormat="1" ht="11.25" x14ac:dyDescent="0.2">
      <c r="J41" s="204"/>
      <c r="K41" s="204"/>
      <c r="L41" s="204"/>
      <c r="M41" s="204" t="s">
        <v>9</v>
      </c>
      <c r="N41" s="204"/>
      <c r="O41" s="204"/>
    </row>
    <row r="42" spans="1:15" s="48" customFormat="1" ht="11.25" x14ac:dyDescent="0.2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 t="s">
        <v>111</v>
      </c>
      <c r="N42" s="204"/>
      <c r="O42" s="204"/>
    </row>
    <row r="43" spans="1:15" s="50" customFormat="1" x14ac:dyDescent="0.25"/>
  </sheetData>
  <mergeCells count="54">
    <mergeCell ref="A42:C42"/>
    <mergeCell ref="D42:F42"/>
    <mergeCell ref="G42:I42"/>
    <mergeCell ref="J42:L42"/>
    <mergeCell ref="M42:O42"/>
    <mergeCell ref="D34:F34"/>
    <mergeCell ref="G34:I34"/>
    <mergeCell ref="J40:L40"/>
    <mergeCell ref="M40:O40"/>
    <mergeCell ref="A35:C35"/>
    <mergeCell ref="D35:F35"/>
    <mergeCell ref="G35:I35"/>
    <mergeCell ref="M34:O34"/>
    <mergeCell ref="J35:L35"/>
    <mergeCell ref="M35:O35"/>
    <mergeCell ref="J41:L41"/>
    <mergeCell ref="M41:O41"/>
    <mergeCell ref="A38:C38"/>
    <mergeCell ref="D38:F38"/>
    <mergeCell ref="G38:I38"/>
    <mergeCell ref="J38:L38"/>
    <mergeCell ref="M38:O38"/>
    <mergeCell ref="D33:F33"/>
    <mergeCell ref="G33:I33"/>
    <mergeCell ref="J39:L39"/>
    <mergeCell ref="M39:O39"/>
    <mergeCell ref="A36:C36"/>
    <mergeCell ref="D36:F36"/>
    <mergeCell ref="G36:I36"/>
    <mergeCell ref="J36:L36"/>
    <mergeCell ref="M36:O36"/>
    <mergeCell ref="A37:C37"/>
    <mergeCell ref="D37:F37"/>
    <mergeCell ref="G37:I37"/>
    <mergeCell ref="J37:L37"/>
    <mergeCell ref="M37:O37"/>
    <mergeCell ref="J34:L34"/>
    <mergeCell ref="A34:C34"/>
    <mergeCell ref="J33:L33"/>
    <mergeCell ref="M33:O33"/>
    <mergeCell ref="A2:O2"/>
    <mergeCell ref="A3:O3"/>
    <mergeCell ref="A4:O4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3:C33"/>
  </mergeCells>
  <pageMargins left="0.3" right="0.3" top="0.3" bottom="0.3" header="0" footer="0"/>
  <pageSetup orientation="landscape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F43"/>
  <sheetViews>
    <sheetView topLeftCell="K1" zoomScale="55" zoomScaleNormal="55" workbookViewId="0">
      <selection activeCell="AE24" sqref="AE24"/>
    </sheetView>
  </sheetViews>
  <sheetFormatPr defaultRowHeight="15" x14ac:dyDescent="0.25"/>
  <cols>
    <col min="1" max="1" width="12.7109375" customWidth="1"/>
    <col min="2" max="2" width="30.7109375" customWidth="1"/>
    <col min="3" max="7" width="13.7109375" customWidth="1"/>
    <col min="8" max="9" width="12.7109375" customWidth="1"/>
    <col min="10" max="10" width="30.7109375" customWidth="1"/>
    <col min="11" max="15" width="13.7109375" customWidth="1"/>
    <col min="16" max="17" width="12.7109375" customWidth="1"/>
    <col min="18" max="18" width="30.7109375" customWidth="1"/>
    <col min="19" max="23" width="13.7109375" customWidth="1"/>
    <col min="24" max="25" width="12.7109375" customWidth="1"/>
    <col min="26" max="26" width="30.7109375" customWidth="1"/>
    <col min="27" max="31" width="13.7109375" customWidth="1"/>
    <col min="32" max="32" width="12.7109375" customWidth="1"/>
  </cols>
  <sheetData>
    <row r="2" spans="1:32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</row>
    <row r="3" spans="1:32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32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6" spans="1:32" s="48" customFormat="1" ht="11.25" x14ac:dyDescent="0.2">
      <c r="A6" s="206" t="s">
        <v>156</v>
      </c>
      <c r="B6" s="206"/>
      <c r="C6" s="206"/>
      <c r="D6" s="206"/>
      <c r="E6" s="206"/>
      <c r="F6" s="206"/>
      <c r="G6" s="206"/>
      <c r="H6" s="206"/>
      <c r="I6" s="206" t="s">
        <v>156</v>
      </c>
      <c r="J6" s="206"/>
      <c r="K6" s="206"/>
      <c r="L6" s="206"/>
      <c r="M6" s="206"/>
      <c r="N6" s="206"/>
      <c r="O6" s="206"/>
      <c r="P6" s="206"/>
      <c r="Q6" s="206" t="s">
        <v>157</v>
      </c>
      <c r="R6" s="206"/>
      <c r="S6" s="206"/>
      <c r="T6" s="206"/>
      <c r="U6" s="206"/>
      <c r="V6" s="206"/>
      <c r="W6" s="206"/>
      <c r="X6" s="206"/>
      <c r="Y6" s="206" t="s">
        <v>157</v>
      </c>
      <c r="Z6" s="206"/>
      <c r="AA6" s="206"/>
      <c r="AB6" s="206"/>
      <c r="AC6" s="206"/>
      <c r="AD6" s="206"/>
      <c r="AE6" s="206"/>
      <c r="AF6" s="206"/>
    </row>
    <row r="7" spans="1:32" s="56" customFormat="1" ht="19.5" thickBot="1" x14ac:dyDescent="0.35"/>
    <row r="8" spans="1:32" ht="15.75" thickBot="1" x14ac:dyDescent="0.3">
      <c r="B8" s="61" t="s">
        <v>58</v>
      </c>
      <c r="C8" s="60" t="s">
        <v>4</v>
      </c>
      <c r="D8" s="52" t="s">
        <v>5</v>
      </c>
      <c r="E8" s="52" t="s">
        <v>6</v>
      </c>
      <c r="F8" s="52" t="s">
        <v>56</v>
      </c>
      <c r="G8" s="53" t="s">
        <v>153</v>
      </c>
      <c r="J8" s="61" t="s">
        <v>58</v>
      </c>
      <c r="K8" s="60" t="s">
        <v>4</v>
      </c>
      <c r="L8" s="52" t="s">
        <v>5</v>
      </c>
      <c r="M8" s="52" t="s">
        <v>6</v>
      </c>
      <c r="N8" s="52" t="s">
        <v>56</v>
      </c>
      <c r="O8" s="53" t="s">
        <v>153</v>
      </c>
      <c r="R8" s="61" t="s">
        <v>58</v>
      </c>
      <c r="S8" s="60" t="s">
        <v>4</v>
      </c>
      <c r="T8" s="52" t="s">
        <v>5</v>
      </c>
      <c r="U8" s="52" t="s">
        <v>6</v>
      </c>
      <c r="V8" s="52" t="s">
        <v>56</v>
      </c>
      <c r="W8" s="53" t="s">
        <v>153</v>
      </c>
      <c r="Z8" s="61" t="s">
        <v>58</v>
      </c>
      <c r="AA8" s="60" t="s">
        <v>4</v>
      </c>
      <c r="AB8" s="52" t="s">
        <v>5</v>
      </c>
      <c r="AC8" s="52" t="s">
        <v>6</v>
      </c>
      <c r="AD8" s="52" t="s">
        <v>56</v>
      </c>
      <c r="AE8" s="53" t="s">
        <v>153</v>
      </c>
    </row>
    <row r="9" spans="1:32" x14ac:dyDescent="0.25">
      <c r="B9" s="36" t="s">
        <v>70</v>
      </c>
      <c r="C9" s="91">
        <f>'PRE-MODFIL-CAN'!$G4</f>
        <v>20</v>
      </c>
      <c r="D9" s="33">
        <f>'PRE-MODFIL-CAN'!$M4</f>
        <v>32</v>
      </c>
      <c r="E9" s="33">
        <f>'PRE-MODFIL-CAN'!$S4</f>
        <v>35</v>
      </c>
      <c r="F9" s="33">
        <f>'PRE-MODFIL-CAN'!$T4</f>
        <v>87</v>
      </c>
      <c r="G9" s="19">
        <f>'PRE-MODFIL-CAN'!$U4</f>
        <v>34</v>
      </c>
      <c r="J9" s="36" t="s">
        <v>89</v>
      </c>
      <c r="K9" s="91">
        <f>'PRE-MODFIL-CAN'!$G24</f>
        <v>16</v>
      </c>
      <c r="L9" s="33">
        <f>'PRE-MODFIL-CAN'!$M24</f>
        <v>22.5</v>
      </c>
      <c r="M9" s="33">
        <f>'PRE-MODFIL-CAN'!$S24</f>
        <v>28.5</v>
      </c>
      <c r="N9" s="33">
        <f>'PRE-MODFIL-CAN'!$T24</f>
        <v>67</v>
      </c>
      <c r="O9" s="19">
        <f>'PRE-MODFIL-CAN'!$U24</f>
        <v>23</v>
      </c>
      <c r="R9" s="36" t="s">
        <v>70</v>
      </c>
      <c r="S9" s="91">
        <f>'PRE-MODFIL-COS'!$G4</f>
        <v>26.5</v>
      </c>
      <c r="T9" s="33">
        <f>'PRE-MODFIL-COS'!$M4</f>
        <v>23.5</v>
      </c>
      <c r="U9" s="33">
        <f>'PRE-MODFIL-COS'!$S4</f>
        <v>31</v>
      </c>
      <c r="V9" s="33">
        <f>'PRE-MODFIL-COS'!$T4</f>
        <v>81</v>
      </c>
      <c r="W9" s="19">
        <f>'PRE-MODFIL-COS'!$U4</f>
        <v>34</v>
      </c>
      <c r="Z9" s="36" t="s">
        <v>89</v>
      </c>
      <c r="AA9" s="91">
        <f>'PRE-MODFIL-COS'!$G24</f>
        <v>9</v>
      </c>
      <c r="AB9" s="33">
        <f>'PRE-MODFIL-COS'!$M24</f>
        <v>19</v>
      </c>
      <c r="AC9" s="33">
        <f>'PRE-MODFIL-COS'!$S24</f>
        <v>30</v>
      </c>
      <c r="AD9" s="33">
        <f>'PRE-MODFIL-COS'!$T24</f>
        <v>58</v>
      </c>
      <c r="AE9" s="19">
        <f>'PRE-MODFIL-COS'!$U24</f>
        <v>19</v>
      </c>
    </row>
    <row r="10" spans="1:32" x14ac:dyDescent="0.25">
      <c r="B10" s="37" t="s">
        <v>71</v>
      </c>
      <c r="C10" s="83">
        <f>'PRE-MODFIL-CAN'!$G5</f>
        <v>4.5</v>
      </c>
      <c r="D10" s="30">
        <f>'PRE-MODFIL-CAN'!$M5</f>
        <v>32</v>
      </c>
      <c r="E10" s="30">
        <f>'PRE-MODFIL-CAN'!$S5</f>
        <v>25</v>
      </c>
      <c r="F10" s="30">
        <f>'PRE-MODFIL-CAN'!$T5</f>
        <v>61.5</v>
      </c>
      <c r="G10" s="22">
        <f>'PRE-MODFIL-CAN'!$U5</f>
        <v>19.5</v>
      </c>
      <c r="J10" s="37" t="s">
        <v>90</v>
      </c>
      <c r="K10" s="83">
        <f>'PRE-MODFIL-CAN'!$G25</f>
        <v>30.5</v>
      </c>
      <c r="L10" s="30">
        <f>'PRE-MODFIL-CAN'!$M25</f>
        <v>11.5</v>
      </c>
      <c r="M10" s="30">
        <f>'PRE-MODFIL-CAN'!$S25</f>
        <v>11</v>
      </c>
      <c r="N10" s="30">
        <f>'PRE-MODFIL-CAN'!$T25</f>
        <v>53</v>
      </c>
      <c r="O10" s="22">
        <f>'PRE-MODFIL-CAN'!$U25</f>
        <v>16.5</v>
      </c>
      <c r="R10" s="37" t="s">
        <v>71</v>
      </c>
      <c r="S10" s="83">
        <f>'PRE-MODFIL-COS'!$G5</f>
        <v>5</v>
      </c>
      <c r="T10" s="30">
        <f>'PRE-MODFIL-COS'!$M5</f>
        <v>25.5</v>
      </c>
      <c r="U10" s="30">
        <f>'PRE-MODFIL-COS'!$S5</f>
        <v>17</v>
      </c>
      <c r="V10" s="30">
        <f>'PRE-MODFIL-COS'!$T5</f>
        <v>47.5</v>
      </c>
      <c r="W10" s="22">
        <f>'PRE-MODFIL-COS'!$U5</f>
        <v>14</v>
      </c>
      <c r="Z10" s="37" t="s">
        <v>90</v>
      </c>
      <c r="AA10" s="83">
        <f>'PRE-MODFIL-COS'!$G25</f>
        <v>21.5</v>
      </c>
      <c r="AB10" s="30">
        <f>'PRE-MODFIL-COS'!$M25</f>
        <v>35</v>
      </c>
      <c r="AC10" s="30">
        <f>'PRE-MODFIL-COS'!$S25</f>
        <v>29</v>
      </c>
      <c r="AD10" s="30">
        <f>'PRE-MODFIL-COS'!$T25</f>
        <v>85.5</v>
      </c>
      <c r="AE10" s="22">
        <f>'PRE-MODFIL-COS'!$U25</f>
        <v>35</v>
      </c>
    </row>
    <row r="11" spans="1:32" x14ac:dyDescent="0.25">
      <c r="B11" s="38" t="s">
        <v>155</v>
      </c>
      <c r="C11" s="92">
        <f>'PRE-MODFIL-CAN'!$G6</f>
        <v>39.5</v>
      </c>
      <c r="D11" s="93">
        <f>'PRE-MODFIL-CAN'!$M6</f>
        <v>39.5</v>
      </c>
      <c r="E11" s="93">
        <f>'PRE-MODFIL-CAN'!$S6</f>
        <v>39.5</v>
      </c>
      <c r="F11" s="93">
        <f>'PRE-MODFIL-CAN'!$T6</f>
        <v>118.5</v>
      </c>
      <c r="G11" s="94">
        <f>'PRE-MODFIL-CAN'!$U6</f>
        <v>39.5</v>
      </c>
      <c r="J11" s="37" t="s">
        <v>91</v>
      </c>
      <c r="K11" s="83">
        <f>'PRE-MODFIL-CAN'!$G26</f>
        <v>16</v>
      </c>
      <c r="L11" s="30">
        <f>'PRE-MODFIL-CAN'!$M26</f>
        <v>17</v>
      </c>
      <c r="M11" s="30">
        <f>'PRE-MODFIL-CAN'!$S26</f>
        <v>7</v>
      </c>
      <c r="N11" s="30">
        <f>'PRE-MODFIL-CAN'!$T26</f>
        <v>40</v>
      </c>
      <c r="O11" s="22">
        <f>'PRE-MODFIL-CAN'!$U26</f>
        <v>10</v>
      </c>
      <c r="R11" s="38" t="s">
        <v>155</v>
      </c>
      <c r="S11" s="92">
        <f>'PRE-MODFIL-COS'!$G6</f>
        <v>39.5</v>
      </c>
      <c r="T11" s="93">
        <f>'PRE-MODFIL-COS'!$M6</f>
        <v>39.5</v>
      </c>
      <c r="U11" s="93">
        <f>'PRE-MODFIL-COS'!$S6</f>
        <v>39.5</v>
      </c>
      <c r="V11" s="93">
        <f>'PRE-MODFIL-COS'!$T6</f>
        <v>118.5</v>
      </c>
      <c r="W11" s="94">
        <f>'PRE-MODFIL-COS'!$U6</f>
        <v>39.5</v>
      </c>
      <c r="Z11" s="37" t="s">
        <v>91</v>
      </c>
      <c r="AA11" s="83">
        <f>'PRE-MODFIL-COS'!$G26</f>
        <v>33.5</v>
      </c>
      <c r="AB11" s="30">
        <f>'PRE-MODFIL-COS'!$M26</f>
        <v>7</v>
      </c>
      <c r="AC11" s="30">
        <f>'PRE-MODFIL-COS'!$S26</f>
        <v>13</v>
      </c>
      <c r="AD11" s="30">
        <f>'PRE-MODFIL-COS'!$T26</f>
        <v>53.5</v>
      </c>
      <c r="AE11" s="22">
        <f>'PRE-MODFIL-COS'!$U26</f>
        <v>17</v>
      </c>
    </row>
    <row r="12" spans="1:32" x14ac:dyDescent="0.25">
      <c r="B12" s="37" t="s">
        <v>72</v>
      </c>
      <c r="C12" s="83">
        <f>'PRE-MODFIL-CAN'!$G7</f>
        <v>30.5</v>
      </c>
      <c r="D12" s="30">
        <f>'PRE-MODFIL-CAN'!$M7</f>
        <v>20.5</v>
      </c>
      <c r="E12" s="30">
        <f>'PRE-MODFIL-CAN'!$S7</f>
        <v>26</v>
      </c>
      <c r="F12" s="30">
        <f>'PRE-MODFIL-CAN'!$T7</f>
        <v>77</v>
      </c>
      <c r="G12" s="22">
        <f>'PRE-MODFIL-CAN'!$U7</f>
        <v>27.5</v>
      </c>
      <c r="J12" s="37" t="s">
        <v>92</v>
      </c>
      <c r="K12" s="83">
        <f>'PRE-MODFIL-CAN'!$G27</f>
        <v>30.5</v>
      </c>
      <c r="L12" s="30">
        <f>'PRE-MODFIL-CAN'!$M27</f>
        <v>11.5</v>
      </c>
      <c r="M12" s="30">
        <f>'PRE-MODFIL-CAN'!$S27</f>
        <v>8</v>
      </c>
      <c r="N12" s="30">
        <f>'PRE-MODFIL-CAN'!$T27</f>
        <v>50</v>
      </c>
      <c r="O12" s="22">
        <f>'PRE-MODFIL-CAN'!$U27</f>
        <v>14</v>
      </c>
      <c r="R12" s="37" t="s">
        <v>72</v>
      </c>
      <c r="S12" s="83">
        <f>'PRE-MODFIL-COS'!$G7</f>
        <v>26.5</v>
      </c>
      <c r="T12" s="30">
        <f>'PRE-MODFIL-COS'!$M7</f>
        <v>16.5</v>
      </c>
      <c r="U12" s="30">
        <f>'PRE-MODFIL-COS'!$S7</f>
        <v>27</v>
      </c>
      <c r="V12" s="30">
        <f>'PRE-MODFIL-COS'!$T7</f>
        <v>70</v>
      </c>
      <c r="W12" s="22">
        <f>'PRE-MODFIL-COS'!$U7</f>
        <v>27</v>
      </c>
      <c r="Z12" s="37" t="s">
        <v>92</v>
      </c>
      <c r="AA12" s="83">
        <f>'PRE-MODFIL-COS'!$G27</f>
        <v>33.5</v>
      </c>
      <c r="AB12" s="30">
        <f>'PRE-MODFIL-COS'!$M27</f>
        <v>12.5</v>
      </c>
      <c r="AC12" s="30">
        <f>'PRE-MODFIL-COS'!$S27</f>
        <v>14</v>
      </c>
      <c r="AD12" s="30">
        <f>'PRE-MODFIL-COS'!$T27</f>
        <v>60</v>
      </c>
      <c r="AE12" s="22">
        <f>'PRE-MODFIL-COS'!$U27</f>
        <v>20</v>
      </c>
    </row>
    <row r="13" spans="1:32" x14ac:dyDescent="0.25">
      <c r="B13" s="37" t="s">
        <v>73</v>
      </c>
      <c r="C13" s="83">
        <f>'PRE-MODFIL-CAN'!$G8</f>
        <v>30.5</v>
      </c>
      <c r="D13" s="30">
        <f>'PRE-MODFIL-CAN'!$M8</f>
        <v>32</v>
      </c>
      <c r="E13" s="30">
        <f>'PRE-MODFIL-CAN'!$S8</f>
        <v>28.5</v>
      </c>
      <c r="F13" s="30">
        <f>'PRE-MODFIL-CAN'!$T8</f>
        <v>91</v>
      </c>
      <c r="G13" s="22">
        <f>'PRE-MODFIL-CAN'!$U8</f>
        <v>35.5</v>
      </c>
      <c r="J13" s="37" t="s">
        <v>93</v>
      </c>
      <c r="K13" s="83">
        <f>'PRE-MODFIL-CAN'!$G28</f>
        <v>30.5</v>
      </c>
      <c r="L13" s="30">
        <f>'PRE-MODFIL-CAN'!$M28</f>
        <v>13</v>
      </c>
      <c r="M13" s="30">
        <f>'PRE-MODFIL-CAN'!$S28</f>
        <v>18</v>
      </c>
      <c r="N13" s="30">
        <f>'PRE-MODFIL-CAN'!$T28</f>
        <v>61.5</v>
      </c>
      <c r="O13" s="22">
        <f>'PRE-MODFIL-CAN'!$U28</f>
        <v>19.5</v>
      </c>
      <c r="R13" s="37" t="s">
        <v>73</v>
      </c>
      <c r="S13" s="83">
        <f>'PRE-MODFIL-COS'!$G8</f>
        <v>33.5</v>
      </c>
      <c r="T13" s="30">
        <f>'PRE-MODFIL-COS'!$M8</f>
        <v>19</v>
      </c>
      <c r="U13" s="30">
        <f>'PRE-MODFIL-COS'!$S8</f>
        <v>20</v>
      </c>
      <c r="V13" s="30">
        <f>'PRE-MODFIL-COS'!$T8</f>
        <v>72.5</v>
      </c>
      <c r="W13" s="22">
        <f>'PRE-MODFIL-COS'!$U8</f>
        <v>29</v>
      </c>
      <c r="Z13" s="37" t="s">
        <v>93</v>
      </c>
      <c r="AA13" s="83">
        <f>'PRE-MODFIL-COS'!$G28</f>
        <v>33.5</v>
      </c>
      <c r="AB13" s="30">
        <f>'PRE-MODFIL-COS'!$M28</f>
        <v>5</v>
      </c>
      <c r="AC13" s="30">
        <f>'PRE-MODFIL-COS'!$S28</f>
        <v>3</v>
      </c>
      <c r="AD13" s="30">
        <f>'PRE-MODFIL-COS'!$T28</f>
        <v>41.5</v>
      </c>
      <c r="AE13" s="22">
        <f>'PRE-MODFIL-COS'!$U28</f>
        <v>9</v>
      </c>
    </row>
    <row r="14" spans="1:32" x14ac:dyDescent="0.25">
      <c r="B14" s="37" t="s">
        <v>74</v>
      </c>
      <c r="C14" s="83">
        <f>'PRE-MODFIL-CAN'!$G9</f>
        <v>3</v>
      </c>
      <c r="D14" s="30">
        <f>'PRE-MODFIL-CAN'!$M9</f>
        <v>6.5</v>
      </c>
      <c r="E14" s="30">
        <f>'PRE-MODFIL-CAN'!$S9</f>
        <v>9</v>
      </c>
      <c r="F14" s="30">
        <f>'PRE-MODFIL-CAN'!$T9</f>
        <v>18.5</v>
      </c>
      <c r="G14" s="22">
        <f>'PRE-MODFIL-CAN'!$U9</f>
        <v>3</v>
      </c>
      <c r="J14" s="38" t="s">
        <v>154</v>
      </c>
      <c r="K14" s="92">
        <f>'PRE-MODFIL-CAN'!$G29</f>
        <v>39.5</v>
      </c>
      <c r="L14" s="93">
        <f>'PRE-MODFIL-CAN'!$M29</f>
        <v>39.5</v>
      </c>
      <c r="M14" s="93">
        <f>'PRE-MODFIL-CAN'!$S29</f>
        <v>39.5</v>
      </c>
      <c r="N14" s="93">
        <f>'PRE-MODFIL-CAN'!$T29</f>
        <v>118.5</v>
      </c>
      <c r="O14" s="94">
        <f>'PRE-MODFIL-CAN'!$U29</f>
        <v>39.5</v>
      </c>
      <c r="R14" s="37" t="s">
        <v>74</v>
      </c>
      <c r="S14" s="83">
        <f>'PRE-MODFIL-COS'!$G9</f>
        <v>1</v>
      </c>
      <c r="T14" s="30">
        <f>'PRE-MODFIL-COS'!$M9</f>
        <v>27</v>
      </c>
      <c r="U14" s="30">
        <f>'PRE-MODFIL-COS'!$S9</f>
        <v>9</v>
      </c>
      <c r="V14" s="30">
        <f>'PRE-MODFIL-COS'!$T9</f>
        <v>37</v>
      </c>
      <c r="W14" s="22">
        <f>'PRE-MODFIL-COS'!$U9</f>
        <v>5</v>
      </c>
      <c r="Z14" s="38" t="s">
        <v>154</v>
      </c>
      <c r="AA14" s="92">
        <f>'PRE-MODFIL-COS'!$G29</f>
        <v>39.5</v>
      </c>
      <c r="AB14" s="93">
        <f>'PRE-MODFIL-COS'!$M29</f>
        <v>39.5</v>
      </c>
      <c r="AC14" s="93">
        <f>'PRE-MODFIL-COS'!$S29</f>
        <v>39.5</v>
      </c>
      <c r="AD14" s="93">
        <f>'PRE-MODFIL-COS'!$T29</f>
        <v>118.5</v>
      </c>
      <c r="AE14" s="94">
        <f>'PRE-MODFIL-COS'!$U29</f>
        <v>39.5</v>
      </c>
    </row>
    <row r="15" spans="1:32" x14ac:dyDescent="0.25">
      <c r="B15" s="37" t="s">
        <v>75</v>
      </c>
      <c r="C15" s="83">
        <f>'PRE-MODFIL-CAN'!$G10</f>
        <v>20</v>
      </c>
      <c r="D15" s="30">
        <f>'PRE-MODFIL-CAN'!$M10</f>
        <v>32</v>
      </c>
      <c r="E15" s="30">
        <f>'PRE-MODFIL-CAN'!$S10</f>
        <v>19</v>
      </c>
      <c r="F15" s="30">
        <f>'PRE-MODFIL-CAN'!$T10</f>
        <v>71</v>
      </c>
      <c r="G15" s="22">
        <f>'PRE-MODFIL-CAN'!$U10</f>
        <v>24</v>
      </c>
      <c r="J15" s="37" t="s">
        <v>94</v>
      </c>
      <c r="K15" s="83">
        <f>'PRE-MODFIL-CAN'!$G30</f>
        <v>12</v>
      </c>
      <c r="L15" s="30">
        <f>'PRE-MODFIL-CAN'!$M30</f>
        <v>24.5</v>
      </c>
      <c r="M15" s="30">
        <f>'PRE-MODFIL-CAN'!$S30</f>
        <v>15.5</v>
      </c>
      <c r="N15" s="30">
        <f>'PRE-MODFIL-CAN'!$T30</f>
        <v>52</v>
      </c>
      <c r="O15" s="22">
        <f>'PRE-MODFIL-CAN'!$U30</f>
        <v>15</v>
      </c>
      <c r="R15" s="37" t="s">
        <v>75</v>
      </c>
      <c r="S15" s="83">
        <f>'PRE-MODFIL-COS'!$G10</f>
        <v>21.5</v>
      </c>
      <c r="T15" s="30">
        <f>'PRE-MODFIL-COS'!$M10</f>
        <v>35</v>
      </c>
      <c r="U15" s="30">
        <f>'PRE-MODFIL-COS'!$S10</f>
        <v>22</v>
      </c>
      <c r="V15" s="30">
        <f>'PRE-MODFIL-COS'!$T10</f>
        <v>78.5</v>
      </c>
      <c r="W15" s="22">
        <f>'PRE-MODFIL-COS'!$U10</f>
        <v>33</v>
      </c>
      <c r="Z15" s="37" t="s">
        <v>94</v>
      </c>
      <c r="AA15" s="83">
        <f>'PRE-MODFIL-COS'!$G30</f>
        <v>6.5</v>
      </c>
      <c r="AB15" s="30">
        <f>'PRE-MODFIL-COS'!$M30</f>
        <v>35</v>
      </c>
      <c r="AC15" s="30">
        <f>'PRE-MODFIL-COS'!$S30</f>
        <v>19</v>
      </c>
      <c r="AD15" s="30">
        <f>'PRE-MODFIL-COS'!$T30</f>
        <v>60.5</v>
      </c>
      <c r="AE15" s="22">
        <f>'PRE-MODFIL-COS'!$U30</f>
        <v>21</v>
      </c>
    </row>
    <row r="16" spans="1:32" x14ac:dyDescent="0.25">
      <c r="B16" s="37" t="s">
        <v>76</v>
      </c>
      <c r="C16" s="83">
        <f>'PRE-MODFIL-CAN'!$G11</f>
        <v>2</v>
      </c>
      <c r="D16" s="30">
        <f>'PRE-MODFIL-CAN'!$M11</f>
        <v>14.5</v>
      </c>
      <c r="E16" s="30">
        <f>'PRE-MODFIL-CAN'!$S11</f>
        <v>36.5</v>
      </c>
      <c r="F16" s="30">
        <f>'PRE-MODFIL-CAN'!$T11</f>
        <v>53</v>
      </c>
      <c r="G16" s="22">
        <f>'PRE-MODFIL-CAN'!$U11</f>
        <v>16.5</v>
      </c>
      <c r="J16" s="37" t="s">
        <v>95</v>
      </c>
      <c r="K16" s="83">
        <f>'PRE-MODFIL-CAN'!$G31</f>
        <v>8</v>
      </c>
      <c r="L16" s="30">
        <f>'PRE-MODFIL-CAN'!$M31</f>
        <v>17</v>
      </c>
      <c r="M16" s="30">
        <f>'PRE-MODFIL-CAN'!$S31</f>
        <v>1</v>
      </c>
      <c r="N16" s="30">
        <f>'PRE-MODFIL-CAN'!$T31</f>
        <v>26</v>
      </c>
      <c r="O16" s="22">
        <f>'PRE-MODFIL-CAN'!$U31</f>
        <v>4</v>
      </c>
      <c r="R16" s="37" t="s">
        <v>76</v>
      </c>
      <c r="S16" s="83">
        <f>'PRE-MODFIL-COS'!$G11</f>
        <v>3</v>
      </c>
      <c r="T16" s="30">
        <f>'PRE-MODFIL-COS'!$M11</f>
        <v>12.5</v>
      </c>
      <c r="U16" s="30">
        <f>'PRE-MODFIL-COS'!$S11</f>
        <v>36</v>
      </c>
      <c r="V16" s="30">
        <f>'PRE-MODFIL-COS'!$T11</f>
        <v>51.5</v>
      </c>
      <c r="W16" s="22">
        <f>'PRE-MODFIL-COS'!$U11</f>
        <v>16</v>
      </c>
      <c r="Z16" s="37" t="s">
        <v>95</v>
      </c>
      <c r="AA16" s="83">
        <f>'PRE-MODFIL-COS'!$G31</f>
        <v>33.5</v>
      </c>
      <c r="AB16" s="30">
        <f>'PRE-MODFIL-COS'!$M31</f>
        <v>5</v>
      </c>
      <c r="AC16" s="30">
        <f>'PRE-MODFIL-COS'!$S31</f>
        <v>1</v>
      </c>
      <c r="AD16" s="30">
        <f>'PRE-MODFIL-COS'!$T31</f>
        <v>39.5</v>
      </c>
      <c r="AE16" s="22">
        <f>'PRE-MODFIL-COS'!$U31</f>
        <v>7</v>
      </c>
    </row>
    <row r="17" spans="1:31" x14ac:dyDescent="0.25">
      <c r="B17" s="37" t="s">
        <v>77</v>
      </c>
      <c r="C17" s="83">
        <f>'PRE-MODFIL-CAN'!$G12</f>
        <v>12</v>
      </c>
      <c r="D17" s="30">
        <f>'PRE-MODFIL-CAN'!$M12</f>
        <v>32</v>
      </c>
      <c r="E17" s="30">
        <f>'PRE-MODFIL-CAN'!$S12</f>
        <v>33</v>
      </c>
      <c r="F17" s="30">
        <f>'PRE-MODFIL-CAN'!$T12</f>
        <v>77</v>
      </c>
      <c r="G17" s="22">
        <f>'PRE-MODFIL-CAN'!$U12</f>
        <v>27.5</v>
      </c>
      <c r="J17" s="37" t="s">
        <v>96</v>
      </c>
      <c r="K17" s="83">
        <f>'PRE-MODFIL-CAN'!$G32</f>
        <v>30.5</v>
      </c>
      <c r="L17" s="30">
        <f>'PRE-MODFIL-CAN'!$M32</f>
        <v>22.5</v>
      </c>
      <c r="M17" s="30">
        <f>'PRE-MODFIL-CAN'!$S32</f>
        <v>38</v>
      </c>
      <c r="N17" s="30">
        <f>'PRE-MODFIL-CAN'!$T32</f>
        <v>91</v>
      </c>
      <c r="O17" s="22">
        <f>'PRE-MODFIL-CAN'!$U32</f>
        <v>35.5</v>
      </c>
      <c r="R17" s="37" t="s">
        <v>77</v>
      </c>
      <c r="S17" s="83">
        <f>'PRE-MODFIL-COS'!$G12</f>
        <v>17</v>
      </c>
      <c r="T17" s="30">
        <f>'PRE-MODFIL-COS'!$M12</f>
        <v>12.5</v>
      </c>
      <c r="U17" s="30">
        <f>'PRE-MODFIL-COS'!$S12</f>
        <v>34</v>
      </c>
      <c r="V17" s="30">
        <f>'PRE-MODFIL-COS'!$T12</f>
        <v>63.5</v>
      </c>
      <c r="W17" s="22">
        <f>'PRE-MODFIL-COS'!$U12</f>
        <v>23</v>
      </c>
      <c r="Z17" s="37" t="s">
        <v>96</v>
      </c>
      <c r="AA17" s="83">
        <f>'PRE-MODFIL-COS'!$G32</f>
        <v>8</v>
      </c>
      <c r="AB17" s="30">
        <f>'PRE-MODFIL-COS'!$M32</f>
        <v>31</v>
      </c>
      <c r="AC17" s="30">
        <f>'PRE-MODFIL-COS'!$S32</f>
        <v>38</v>
      </c>
      <c r="AD17" s="30">
        <f>'PRE-MODFIL-COS'!$T32</f>
        <v>77</v>
      </c>
      <c r="AE17" s="22">
        <f>'PRE-MODFIL-COS'!$U32</f>
        <v>31</v>
      </c>
    </row>
    <row r="18" spans="1:31" x14ac:dyDescent="0.25">
      <c r="B18" s="37" t="s">
        <v>78</v>
      </c>
      <c r="C18" s="83">
        <f>'PRE-MODFIL-CAN'!$G13</f>
        <v>6</v>
      </c>
      <c r="D18" s="30">
        <f>'PRE-MODFIL-CAN'!$M13</f>
        <v>19</v>
      </c>
      <c r="E18" s="30">
        <f>'PRE-MODFIL-CAN'!$S13</f>
        <v>20</v>
      </c>
      <c r="F18" s="30">
        <f>'PRE-MODFIL-CAN'!$T13</f>
        <v>45</v>
      </c>
      <c r="G18" s="22">
        <f>'PRE-MODFIL-CAN'!$U13</f>
        <v>13</v>
      </c>
      <c r="J18" s="37" t="s">
        <v>97</v>
      </c>
      <c r="K18" s="83">
        <f>'PRE-MODFIL-CAN'!$G33</f>
        <v>30.5</v>
      </c>
      <c r="L18" s="30">
        <f>'PRE-MODFIL-CAN'!$M33</f>
        <v>3</v>
      </c>
      <c r="M18" s="30">
        <f>'PRE-MODFIL-CAN'!$S33</f>
        <v>4</v>
      </c>
      <c r="N18" s="30">
        <f>'PRE-MODFIL-CAN'!$T33</f>
        <v>37.5</v>
      </c>
      <c r="O18" s="22">
        <f>'PRE-MODFIL-CAN'!$U33</f>
        <v>8</v>
      </c>
      <c r="R18" s="37" t="s">
        <v>78</v>
      </c>
      <c r="S18" s="83">
        <f>'PRE-MODFIL-COS'!$G13</f>
        <v>2</v>
      </c>
      <c r="T18" s="30">
        <f>'PRE-MODFIL-COS'!$M13</f>
        <v>23.5</v>
      </c>
      <c r="U18" s="30">
        <f>'PRE-MODFIL-COS'!$S13</f>
        <v>21</v>
      </c>
      <c r="V18" s="30">
        <f>'PRE-MODFIL-COS'!$T13</f>
        <v>46.5</v>
      </c>
      <c r="W18" s="22">
        <f>'PRE-MODFIL-COS'!$U13</f>
        <v>11</v>
      </c>
      <c r="Z18" s="37" t="s">
        <v>97</v>
      </c>
      <c r="AA18" s="83">
        <f>'PRE-MODFIL-COS'!$G33</f>
        <v>21.5</v>
      </c>
      <c r="AB18" s="30">
        <f>'PRE-MODFIL-COS'!$M33</f>
        <v>12.5</v>
      </c>
      <c r="AC18" s="30">
        <f>'PRE-MODFIL-COS'!$S33</f>
        <v>5</v>
      </c>
      <c r="AD18" s="30">
        <f>'PRE-MODFIL-COS'!$T33</f>
        <v>39</v>
      </c>
      <c r="AE18" s="22">
        <f>'PRE-MODFIL-COS'!$U33</f>
        <v>6</v>
      </c>
    </row>
    <row r="19" spans="1:31" x14ac:dyDescent="0.25">
      <c r="B19" s="37" t="s">
        <v>79</v>
      </c>
      <c r="C19" s="83">
        <f>'PRE-MODFIL-CAN'!$G14</f>
        <v>7</v>
      </c>
      <c r="D19" s="30">
        <f>'PRE-MODFIL-CAN'!$M14</f>
        <v>14.5</v>
      </c>
      <c r="E19" s="30">
        <f>'PRE-MODFIL-CAN'!$S14</f>
        <v>22</v>
      </c>
      <c r="F19" s="30">
        <f>'PRE-MODFIL-CAN'!$T14</f>
        <v>43.5</v>
      </c>
      <c r="G19" s="22">
        <f>'PRE-MODFIL-CAN'!$U14</f>
        <v>12</v>
      </c>
      <c r="J19" s="37" t="s">
        <v>98</v>
      </c>
      <c r="K19" s="83">
        <f>'PRE-MODFIL-CAN'!$G34</f>
        <v>20</v>
      </c>
      <c r="L19" s="30">
        <f>'PRE-MODFIL-CAN'!$M34</f>
        <v>32</v>
      </c>
      <c r="M19" s="30">
        <f>'PRE-MODFIL-CAN'!$S34</f>
        <v>34</v>
      </c>
      <c r="N19" s="30">
        <f>'PRE-MODFIL-CAN'!$T34</f>
        <v>86</v>
      </c>
      <c r="O19" s="22">
        <f>'PRE-MODFIL-CAN'!$U34</f>
        <v>33</v>
      </c>
      <c r="R19" s="37" t="s">
        <v>79</v>
      </c>
      <c r="S19" s="83">
        <f>'PRE-MODFIL-COS'!$G14</f>
        <v>15</v>
      </c>
      <c r="T19" s="30">
        <f>'PRE-MODFIL-COS'!$M14</f>
        <v>28.5</v>
      </c>
      <c r="U19" s="30">
        <f>'PRE-MODFIL-COS'!$S14</f>
        <v>25</v>
      </c>
      <c r="V19" s="30">
        <f>'PRE-MODFIL-COS'!$T14</f>
        <v>68.5</v>
      </c>
      <c r="W19" s="22">
        <f>'PRE-MODFIL-COS'!$U14</f>
        <v>25</v>
      </c>
      <c r="Z19" s="37" t="s">
        <v>98</v>
      </c>
      <c r="AA19" s="83">
        <f>'PRE-MODFIL-COS'!$G34</f>
        <v>26.5</v>
      </c>
      <c r="AB19" s="30">
        <f>'PRE-MODFIL-COS'!$M34</f>
        <v>35</v>
      </c>
      <c r="AC19" s="30">
        <f>'PRE-MODFIL-COS'!$S34</f>
        <v>32</v>
      </c>
      <c r="AD19" s="30">
        <f>'PRE-MODFIL-COS'!$T34</f>
        <v>93.5</v>
      </c>
      <c r="AE19" s="22">
        <f>'PRE-MODFIL-COS'!$U34</f>
        <v>37</v>
      </c>
    </row>
    <row r="20" spans="1:31" x14ac:dyDescent="0.25">
      <c r="B20" s="37" t="s">
        <v>80</v>
      </c>
      <c r="C20" s="83">
        <f>'PRE-MODFIL-CAN'!$G15</f>
        <v>30.5</v>
      </c>
      <c r="D20" s="30">
        <f>'PRE-MODFIL-CAN'!$M15</f>
        <v>9.5</v>
      </c>
      <c r="E20" s="30">
        <f>'PRE-MODFIL-CAN'!$S15</f>
        <v>31.5</v>
      </c>
      <c r="F20" s="30">
        <f>'PRE-MODFIL-CAN'!$T15</f>
        <v>71.5</v>
      </c>
      <c r="G20" s="22">
        <f>'PRE-MODFIL-CAN'!$U15</f>
        <v>25</v>
      </c>
      <c r="J20" s="37" t="s">
        <v>99</v>
      </c>
      <c r="K20" s="83">
        <f>'PRE-MODFIL-CAN'!$G35</f>
        <v>14</v>
      </c>
      <c r="L20" s="30">
        <f>'PRE-MODFIL-CAN'!$M35</f>
        <v>17</v>
      </c>
      <c r="M20" s="30">
        <f>'PRE-MODFIL-CAN'!$S35</f>
        <v>10</v>
      </c>
      <c r="N20" s="30">
        <f>'PRE-MODFIL-CAN'!$T35</f>
        <v>41</v>
      </c>
      <c r="O20" s="22">
        <f>'PRE-MODFIL-CAN'!$U35</f>
        <v>11</v>
      </c>
      <c r="R20" s="37" t="s">
        <v>80</v>
      </c>
      <c r="S20" s="83">
        <f>'PRE-MODFIL-COS'!$G15</f>
        <v>33.5</v>
      </c>
      <c r="T20" s="30">
        <f>'PRE-MODFIL-COS'!$M15</f>
        <v>25.5</v>
      </c>
      <c r="U20" s="30">
        <f>'PRE-MODFIL-COS'!$S15</f>
        <v>16</v>
      </c>
      <c r="V20" s="30">
        <f>'PRE-MODFIL-COS'!$T15</f>
        <v>75</v>
      </c>
      <c r="W20" s="22">
        <f>'PRE-MODFIL-COS'!$U15</f>
        <v>30</v>
      </c>
      <c r="Z20" s="37" t="s">
        <v>99</v>
      </c>
      <c r="AA20" s="83">
        <f>'PRE-MODFIL-COS'!$G35</f>
        <v>13</v>
      </c>
      <c r="AB20" s="30">
        <f>'PRE-MODFIL-COS'!$M35</f>
        <v>21.5</v>
      </c>
      <c r="AC20" s="30">
        <f>'PRE-MODFIL-COS'!$S35</f>
        <v>6</v>
      </c>
      <c r="AD20" s="30">
        <f>'PRE-MODFIL-COS'!$T35</f>
        <v>40.5</v>
      </c>
      <c r="AE20" s="22">
        <f>'PRE-MODFIL-COS'!$U35</f>
        <v>8</v>
      </c>
    </row>
    <row r="21" spans="1:31" x14ac:dyDescent="0.25">
      <c r="B21" s="37" t="s">
        <v>81</v>
      </c>
      <c r="C21" s="83">
        <f>'PRE-MODFIL-CAN'!$G16</f>
        <v>30.5</v>
      </c>
      <c r="D21" s="30">
        <f>'PRE-MODFIL-CAN'!$M16</f>
        <v>32</v>
      </c>
      <c r="E21" s="30">
        <f>'PRE-MODFIL-CAN'!$S16</f>
        <v>15.5</v>
      </c>
      <c r="F21" s="30">
        <f>'PRE-MODFIL-CAN'!$T16</f>
        <v>78</v>
      </c>
      <c r="G21" s="22">
        <f>'PRE-MODFIL-CAN'!$U16</f>
        <v>29</v>
      </c>
      <c r="J21" s="37" t="s">
        <v>100</v>
      </c>
      <c r="K21" s="83">
        <f>'PRE-MODFIL-CAN'!$G36</f>
        <v>10</v>
      </c>
      <c r="L21" s="30">
        <f>'PRE-MODFIL-CAN'!$M36</f>
        <v>9.5</v>
      </c>
      <c r="M21" s="30">
        <f>'PRE-MODFIL-CAN'!$S36</f>
        <v>14</v>
      </c>
      <c r="N21" s="30">
        <f>'PRE-MODFIL-CAN'!$T36</f>
        <v>33.5</v>
      </c>
      <c r="O21" s="22">
        <f>'PRE-MODFIL-CAN'!$U36</f>
        <v>6.5</v>
      </c>
      <c r="R21" s="37" t="s">
        <v>81</v>
      </c>
      <c r="S21" s="83">
        <f>'PRE-MODFIL-COS'!$G16</f>
        <v>21.5</v>
      </c>
      <c r="T21" s="30">
        <f>'PRE-MODFIL-COS'!$M16</f>
        <v>30</v>
      </c>
      <c r="U21" s="30">
        <f>'PRE-MODFIL-COS'!$S16</f>
        <v>18</v>
      </c>
      <c r="V21" s="30">
        <f>'PRE-MODFIL-COS'!$T16</f>
        <v>69.5</v>
      </c>
      <c r="W21" s="22">
        <f>'PRE-MODFIL-COS'!$U16</f>
        <v>26</v>
      </c>
      <c r="Z21" s="37" t="s">
        <v>100</v>
      </c>
      <c r="AA21" s="83">
        <f>'PRE-MODFIL-COS'!$G36</f>
        <v>6.5</v>
      </c>
      <c r="AB21" s="30">
        <f>'PRE-MODFIL-COS'!$M36</f>
        <v>12.5</v>
      </c>
      <c r="AC21" s="30">
        <f>'PRE-MODFIL-COS'!$S36</f>
        <v>11</v>
      </c>
      <c r="AD21" s="30">
        <f>'PRE-MODFIL-COS'!$T36</f>
        <v>30</v>
      </c>
      <c r="AE21" s="22">
        <f>'PRE-MODFIL-COS'!$U36</f>
        <v>3</v>
      </c>
    </row>
    <row r="22" spans="1:31" x14ac:dyDescent="0.25">
      <c r="B22" s="37" t="s">
        <v>82</v>
      </c>
      <c r="C22" s="83">
        <f>'PRE-MODFIL-CAN'!$G17</f>
        <v>9</v>
      </c>
      <c r="D22" s="30">
        <f>'PRE-MODFIL-CAN'!$M17</f>
        <v>6.5</v>
      </c>
      <c r="E22" s="30">
        <f>'PRE-MODFIL-CAN'!$S17</f>
        <v>23</v>
      </c>
      <c r="F22" s="30">
        <f>'PRE-MODFIL-CAN'!$T17</f>
        <v>38.5</v>
      </c>
      <c r="G22" s="22">
        <f>'PRE-MODFIL-CAN'!$U17</f>
        <v>9</v>
      </c>
      <c r="J22" s="37" t="s">
        <v>101</v>
      </c>
      <c r="K22" s="83">
        <f>'PRE-MODFIL-CAN'!$G37</f>
        <v>20</v>
      </c>
      <c r="L22" s="30">
        <f>'PRE-MODFIL-CAN'!$M37</f>
        <v>8</v>
      </c>
      <c r="M22" s="30">
        <f>'PRE-MODFIL-CAN'!$S37</f>
        <v>5.5</v>
      </c>
      <c r="N22" s="30">
        <f>'PRE-MODFIL-CAN'!$T37</f>
        <v>33.5</v>
      </c>
      <c r="O22" s="22">
        <f>'PRE-MODFIL-CAN'!$U37</f>
        <v>6.5</v>
      </c>
      <c r="R22" s="37" t="s">
        <v>82</v>
      </c>
      <c r="S22" s="83">
        <f>'PRE-MODFIL-COS'!$G17</f>
        <v>26.5</v>
      </c>
      <c r="T22" s="30">
        <f>'PRE-MODFIL-COS'!$M17</f>
        <v>16.5</v>
      </c>
      <c r="U22" s="30">
        <f>'PRE-MODFIL-COS'!$S17</f>
        <v>12</v>
      </c>
      <c r="V22" s="30">
        <f>'PRE-MODFIL-COS'!$T17</f>
        <v>55</v>
      </c>
      <c r="W22" s="22">
        <f>'PRE-MODFIL-COS'!$U17</f>
        <v>18</v>
      </c>
      <c r="Z22" s="37" t="s">
        <v>101</v>
      </c>
      <c r="AA22" s="83">
        <f>'PRE-MODFIL-COS'!$G37</f>
        <v>21.5</v>
      </c>
      <c r="AB22" s="30">
        <f>'PRE-MODFIL-COS'!$M37</f>
        <v>21.5</v>
      </c>
      <c r="AC22" s="30">
        <f>'PRE-MODFIL-COS'!$S37</f>
        <v>4</v>
      </c>
      <c r="AD22" s="30">
        <f>'PRE-MODFIL-COS'!$T37</f>
        <v>47</v>
      </c>
      <c r="AE22" s="22">
        <f>'PRE-MODFIL-COS'!$U37</f>
        <v>12.5</v>
      </c>
    </row>
    <row r="23" spans="1:31" x14ac:dyDescent="0.25">
      <c r="B23" s="37" t="s">
        <v>83</v>
      </c>
      <c r="C23" s="83">
        <f>'PRE-MODFIL-CAN'!$G18</f>
        <v>30.5</v>
      </c>
      <c r="D23" s="30">
        <f>'PRE-MODFIL-CAN'!$M18</f>
        <v>24.5</v>
      </c>
      <c r="E23" s="30">
        <f>'PRE-MODFIL-CAN'!$S18</f>
        <v>27</v>
      </c>
      <c r="F23" s="30">
        <f>'PRE-MODFIL-CAN'!$T18</f>
        <v>82</v>
      </c>
      <c r="G23" s="22">
        <f>'PRE-MODFIL-CAN'!$U18</f>
        <v>31</v>
      </c>
      <c r="J23" s="37" t="s">
        <v>102</v>
      </c>
      <c r="K23" s="83">
        <f>'PRE-MODFIL-CAN'!$G38</f>
        <v>30.5</v>
      </c>
      <c r="L23" s="30">
        <f>'PRE-MODFIL-CAN'!$M38</f>
        <v>32</v>
      </c>
      <c r="M23" s="30">
        <f>'PRE-MODFIL-CAN'!$S38</f>
        <v>17</v>
      </c>
      <c r="N23" s="30">
        <f>'PRE-MODFIL-CAN'!$T38</f>
        <v>79.5</v>
      </c>
      <c r="O23" s="22">
        <f>'PRE-MODFIL-CAN'!$U38</f>
        <v>30</v>
      </c>
      <c r="R23" s="37" t="s">
        <v>83</v>
      </c>
      <c r="S23" s="83">
        <f>'PRE-MODFIL-COS'!$G18</f>
        <v>13</v>
      </c>
      <c r="T23" s="30">
        <f>'PRE-MODFIL-COS'!$M18</f>
        <v>2.5</v>
      </c>
      <c r="U23" s="30">
        <f>'PRE-MODFIL-COS'!$S18</f>
        <v>35</v>
      </c>
      <c r="V23" s="30">
        <f>'PRE-MODFIL-COS'!$T18</f>
        <v>50.5</v>
      </c>
      <c r="W23" s="22">
        <f>'PRE-MODFIL-COS'!$U18</f>
        <v>15</v>
      </c>
      <c r="Z23" s="37" t="s">
        <v>102</v>
      </c>
      <c r="AA23" s="83">
        <f>'PRE-MODFIL-COS'!$G38</f>
        <v>18</v>
      </c>
      <c r="AB23" s="30">
        <f>'PRE-MODFIL-COS'!$M38</f>
        <v>19</v>
      </c>
      <c r="AC23" s="30">
        <f>'PRE-MODFIL-COS'!$S38</f>
        <v>10</v>
      </c>
      <c r="AD23" s="30">
        <f>'PRE-MODFIL-COS'!$T38</f>
        <v>47</v>
      </c>
      <c r="AE23" s="22">
        <f>'PRE-MODFIL-COS'!$U38</f>
        <v>12.5</v>
      </c>
    </row>
    <row r="24" spans="1:31" x14ac:dyDescent="0.25">
      <c r="B24" s="37" t="s">
        <v>84</v>
      </c>
      <c r="C24" s="83">
        <f>'PRE-MODFIL-CAN'!$G19</f>
        <v>4.5</v>
      </c>
      <c r="D24" s="30">
        <f>'PRE-MODFIL-CAN'!$M19</f>
        <v>4.5</v>
      </c>
      <c r="E24" s="30">
        <f>'PRE-MODFIL-CAN'!$S19</f>
        <v>2</v>
      </c>
      <c r="F24" s="30">
        <f>'PRE-MODFIL-CAN'!$T19</f>
        <v>11</v>
      </c>
      <c r="G24" s="22">
        <f>'PRE-MODFIL-CAN'!$U19</f>
        <v>2</v>
      </c>
      <c r="J24" s="37" t="s">
        <v>103</v>
      </c>
      <c r="K24" s="83">
        <f>'PRE-MODFIL-CAN'!$G39</f>
        <v>30.5</v>
      </c>
      <c r="L24" s="30">
        <f>'PRE-MODFIL-CAN'!$M39</f>
        <v>4.5</v>
      </c>
      <c r="M24" s="30">
        <f>'PRE-MODFIL-CAN'!$S39</f>
        <v>31.5</v>
      </c>
      <c r="N24" s="30">
        <f>'PRE-MODFIL-CAN'!$T39</f>
        <v>66.5</v>
      </c>
      <c r="O24" s="22">
        <f>'PRE-MODFIL-CAN'!$U39</f>
        <v>22</v>
      </c>
      <c r="R24" s="37" t="s">
        <v>84</v>
      </c>
      <c r="S24" s="83">
        <f>'PRE-MODFIL-COS'!$G19</f>
        <v>11</v>
      </c>
      <c r="T24" s="30">
        <f>'PRE-MODFIL-COS'!$M19</f>
        <v>5</v>
      </c>
      <c r="U24" s="30">
        <f>'PRE-MODFIL-COS'!$S19</f>
        <v>7</v>
      </c>
      <c r="V24" s="30">
        <f>'PRE-MODFIL-COS'!$T19</f>
        <v>23</v>
      </c>
      <c r="W24" s="22">
        <f>'PRE-MODFIL-COS'!$U19</f>
        <v>2</v>
      </c>
      <c r="Z24" s="37" t="s">
        <v>103</v>
      </c>
      <c r="AA24" s="83">
        <f>'PRE-MODFIL-COS'!$G39</f>
        <v>10</v>
      </c>
      <c r="AB24" s="30">
        <f>'PRE-MODFIL-COS'!$M39</f>
        <v>1</v>
      </c>
      <c r="AC24" s="30">
        <f>'PRE-MODFIL-COS'!$S39</f>
        <v>23</v>
      </c>
      <c r="AD24" s="30">
        <f>'PRE-MODFIL-COS'!$T39</f>
        <v>34</v>
      </c>
      <c r="AE24" s="22">
        <f>'PRE-MODFIL-COS'!$U39</f>
        <v>4</v>
      </c>
    </row>
    <row r="25" spans="1:31" x14ac:dyDescent="0.25">
      <c r="B25" s="37" t="s">
        <v>85</v>
      </c>
      <c r="C25" s="83">
        <f>'PRE-MODFIL-CAN'!$G20</f>
        <v>30.5</v>
      </c>
      <c r="D25" s="30">
        <f>'PRE-MODFIL-CAN'!$M20</f>
        <v>32</v>
      </c>
      <c r="E25" s="30">
        <f>'PRE-MODFIL-CAN'!$S20</f>
        <v>30</v>
      </c>
      <c r="F25" s="30">
        <f>'PRE-MODFIL-CAN'!$T20</f>
        <v>92.5</v>
      </c>
      <c r="G25" s="22">
        <f>'PRE-MODFIL-CAN'!$U20</f>
        <v>37</v>
      </c>
      <c r="J25" s="37" t="s">
        <v>104</v>
      </c>
      <c r="K25" s="83">
        <f>'PRE-MODFIL-CAN'!$G40</f>
        <v>1</v>
      </c>
      <c r="L25" s="30">
        <f>'PRE-MODFIL-CAN'!$M40</f>
        <v>1</v>
      </c>
      <c r="M25" s="30">
        <f>'PRE-MODFIL-CAN'!$S40</f>
        <v>3</v>
      </c>
      <c r="N25" s="30">
        <f>'PRE-MODFIL-CAN'!$T40</f>
        <v>5</v>
      </c>
      <c r="O25" s="22">
        <f>'PRE-MODFIL-CAN'!$U40</f>
        <v>1</v>
      </c>
      <c r="R25" s="37" t="s">
        <v>85</v>
      </c>
      <c r="S25" s="83">
        <f>'PRE-MODFIL-COS'!$G20</f>
        <v>33.5</v>
      </c>
      <c r="T25" s="30">
        <f>'PRE-MODFIL-COS'!$M20</f>
        <v>35</v>
      </c>
      <c r="U25" s="30">
        <f>'PRE-MODFIL-COS'!$S20</f>
        <v>33</v>
      </c>
      <c r="V25" s="30">
        <f>'PRE-MODFIL-COS'!$T20</f>
        <v>101.5</v>
      </c>
      <c r="W25" s="22">
        <f>'PRE-MODFIL-COS'!$U20</f>
        <v>38</v>
      </c>
      <c r="Z25" s="37" t="s">
        <v>104</v>
      </c>
      <c r="AA25" s="83">
        <f>'PRE-MODFIL-COS'!$G40</f>
        <v>4</v>
      </c>
      <c r="AB25" s="30">
        <f>'PRE-MODFIL-COS'!$M40</f>
        <v>2.5</v>
      </c>
      <c r="AC25" s="30">
        <f>'PRE-MODFIL-COS'!$S40</f>
        <v>8</v>
      </c>
      <c r="AD25" s="30">
        <f>'PRE-MODFIL-COS'!$T40</f>
        <v>14.5</v>
      </c>
      <c r="AE25" s="22">
        <f>'PRE-MODFIL-COS'!$U40</f>
        <v>1</v>
      </c>
    </row>
    <row r="26" spans="1:31" x14ac:dyDescent="0.25">
      <c r="B26" s="37" t="s">
        <v>86</v>
      </c>
      <c r="C26" s="83">
        <f>'PRE-MODFIL-CAN'!$G21</f>
        <v>12</v>
      </c>
      <c r="D26" s="30">
        <f>'PRE-MODFIL-CAN'!$M21</f>
        <v>2</v>
      </c>
      <c r="E26" s="30">
        <f>'PRE-MODFIL-CAN'!$S21</f>
        <v>13</v>
      </c>
      <c r="F26" s="30">
        <f>'PRE-MODFIL-CAN'!$T21</f>
        <v>27</v>
      </c>
      <c r="G26" s="22">
        <f>'PRE-MODFIL-CAN'!$U21</f>
        <v>5</v>
      </c>
      <c r="J26" s="37" t="s">
        <v>105</v>
      </c>
      <c r="K26" s="83">
        <f>'PRE-MODFIL-CAN'!$G41</f>
        <v>20</v>
      </c>
      <c r="L26" s="30">
        <f>'PRE-MODFIL-CAN'!$M41</f>
        <v>32</v>
      </c>
      <c r="M26" s="30">
        <f>'PRE-MODFIL-CAN'!$S41</f>
        <v>12</v>
      </c>
      <c r="N26" s="30">
        <f>'PRE-MODFIL-CAN'!$T41</f>
        <v>64</v>
      </c>
      <c r="O26" s="22">
        <f>'PRE-MODFIL-CAN'!$U41</f>
        <v>21</v>
      </c>
      <c r="R26" s="37" t="s">
        <v>86</v>
      </c>
      <c r="S26" s="83">
        <f>'PRE-MODFIL-COS'!$G21</f>
        <v>33.5</v>
      </c>
      <c r="T26" s="30">
        <f>'PRE-MODFIL-COS'!$M21</f>
        <v>8.5</v>
      </c>
      <c r="U26" s="30">
        <f>'PRE-MODFIL-COS'!$S21</f>
        <v>24</v>
      </c>
      <c r="V26" s="30">
        <f>'PRE-MODFIL-COS'!$T21</f>
        <v>66</v>
      </c>
      <c r="W26" s="22">
        <f>'PRE-MODFIL-COS'!$U21</f>
        <v>24</v>
      </c>
      <c r="Z26" s="37" t="s">
        <v>105</v>
      </c>
      <c r="AA26" s="83">
        <f>'PRE-MODFIL-COS'!$G41</f>
        <v>13</v>
      </c>
      <c r="AB26" s="30">
        <f>'PRE-MODFIL-COS'!$M41</f>
        <v>35</v>
      </c>
      <c r="AC26" s="30">
        <f>'PRE-MODFIL-COS'!$S41</f>
        <v>15</v>
      </c>
      <c r="AD26" s="30">
        <f>'PRE-MODFIL-COS'!$T41</f>
        <v>63</v>
      </c>
      <c r="AE26" s="22">
        <f>'PRE-MODFIL-COS'!$U41</f>
        <v>22</v>
      </c>
    </row>
    <row r="27" spans="1:31" x14ac:dyDescent="0.25">
      <c r="B27" s="37" t="s">
        <v>87</v>
      </c>
      <c r="C27" s="83">
        <f>'PRE-MODFIL-CAN'!$G22</f>
        <v>30.5</v>
      </c>
      <c r="D27" s="30">
        <f>'PRE-MODFIL-CAN'!$M22</f>
        <v>32</v>
      </c>
      <c r="E27" s="30">
        <f>'PRE-MODFIL-CAN'!$S22</f>
        <v>21</v>
      </c>
      <c r="F27" s="30">
        <f>'PRE-MODFIL-CAN'!$T22</f>
        <v>83.5</v>
      </c>
      <c r="G27" s="22">
        <f>'PRE-MODFIL-CAN'!$U22</f>
        <v>32</v>
      </c>
      <c r="J27" s="37" t="s">
        <v>106</v>
      </c>
      <c r="K27" s="83">
        <f>'PRE-MODFIL-CAN'!$G42</f>
        <v>30.5</v>
      </c>
      <c r="L27" s="30">
        <f>'PRE-MODFIL-CAN'!$M42</f>
        <v>32</v>
      </c>
      <c r="M27" s="30">
        <f>'PRE-MODFIL-CAN'!$S42</f>
        <v>36.5</v>
      </c>
      <c r="N27" s="30">
        <f>'PRE-MODFIL-CAN'!$T42</f>
        <v>99</v>
      </c>
      <c r="O27" s="22">
        <f>'PRE-MODFIL-CAN'!$U42</f>
        <v>38</v>
      </c>
      <c r="R27" s="37" t="s">
        <v>87</v>
      </c>
      <c r="S27" s="83">
        <f>'PRE-MODFIL-COS'!$G22</f>
        <v>33.5</v>
      </c>
      <c r="T27" s="30">
        <f>'PRE-MODFIL-COS'!$M22</f>
        <v>12.5</v>
      </c>
      <c r="U27" s="30">
        <f>'PRE-MODFIL-COS'!$S22</f>
        <v>26</v>
      </c>
      <c r="V27" s="30">
        <f>'PRE-MODFIL-COS'!$T22</f>
        <v>72</v>
      </c>
      <c r="W27" s="22">
        <f>'PRE-MODFIL-COS'!$U22</f>
        <v>28</v>
      </c>
      <c r="Z27" s="37" t="s">
        <v>106</v>
      </c>
      <c r="AA27" s="83">
        <f>'PRE-MODFIL-COS'!$G42</f>
        <v>16</v>
      </c>
      <c r="AB27" s="30">
        <f>'PRE-MODFIL-COS'!$M42</f>
        <v>35</v>
      </c>
      <c r="AC27" s="30">
        <f>'PRE-MODFIL-COS'!$S42</f>
        <v>37</v>
      </c>
      <c r="AD27" s="30">
        <f>'PRE-MODFIL-COS'!$T42</f>
        <v>88</v>
      </c>
      <c r="AE27" s="22">
        <f>'PRE-MODFIL-COS'!$U42</f>
        <v>36</v>
      </c>
    </row>
    <row r="28" spans="1:31" ht="15.75" thickBot="1" x14ac:dyDescent="0.3">
      <c r="B28" s="39" t="s">
        <v>88</v>
      </c>
      <c r="C28" s="82">
        <f>'PRE-MODFIL-CAN'!$G23</f>
        <v>30.5</v>
      </c>
      <c r="D28" s="32">
        <f>'PRE-MODFIL-CAN'!$M23</f>
        <v>20.5</v>
      </c>
      <c r="E28" s="32">
        <f>'PRE-MODFIL-CAN'!$S23</f>
        <v>5.5</v>
      </c>
      <c r="F28" s="32">
        <f>'PRE-MODFIL-CAN'!$T23</f>
        <v>56.5</v>
      </c>
      <c r="G28" s="24">
        <f>'PRE-MODFIL-CAN'!$U23</f>
        <v>18</v>
      </c>
      <c r="J28" s="39" t="s">
        <v>107</v>
      </c>
      <c r="K28" s="82">
        <f>'PRE-MODFIL-CAN'!$G43</f>
        <v>16</v>
      </c>
      <c r="L28" s="32">
        <f>'PRE-MODFIL-CAN'!$M43</f>
        <v>32</v>
      </c>
      <c r="M28" s="32">
        <f>'PRE-MODFIL-CAN'!$S43</f>
        <v>24</v>
      </c>
      <c r="N28" s="32">
        <f>'PRE-MODFIL-CAN'!$T43</f>
        <v>72</v>
      </c>
      <c r="O28" s="24">
        <f>'PRE-MODFIL-CAN'!$U43</f>
        <v>26</v>
      </c>
      <c r="R28" s="39" t="s">
        <v>88</v>
      </c>
      <c r="S28" s="82">
        <f>'PRE-MODFIL-COS'!$G23</f>
        <v>33.5</v>
      </c>
      <c r="T28" s="32">
        <f>'PRE-MODFIL-COS'!$M23</f>
        <v>8.5</v>
      </c>
      <c r="U28" s="32">
        <f>'PRE-MODFIL-COS'!$S23</f>
        <v>2</v>
      </c>
      <c r="V28" s="32">
        <f>'PRE-MODFIL-COS'!$T23</f>
        <v>44</v>
      </c>
      <c r="W28" s="24">
        <f>'PRE-MODFIL-COS'!$U23</f>
        <v>10</v>
      </c>
      <c r="Z28" s="39" t="s">
        <v>107</v>
      </c>
      <c r="AA28" s="82">
        <f>'PRE-MODFIL-COS'!$G43</f>
        <v>21.5</v>
      </c>
      <c r="AB28" s="32">
        <f>'PRE-MODFIL-COS'!$M43</f>
        <v>28.5</v>
      </c>
      <c r="AC28" s="32">
        <f>'PRE-MODFIL-COS'!$S43</f>
        <v>28</v>
      </c>
      <c r="AD28" s="32">
        <f>'PRE-MODFIL-COS'!$T43</f>
        <v>78</v>
      </c>
      <c r="AE28" s="24">
        <f>'PRE-MODFIL-COS'!$U43</f>
        <v>32</v>
      </c>
    </row>
    <row r="29" spans="1:31" s="48" customFormat="1" ht="11.25" x14ac:dyDescent="0.2"/>
    <row r="30" spans="1:31" s="48" customFormat="1" ht="11.25" x14ac:dyDescent="0.2"/>
    <row r="31" spans="1:31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</row>
    <row r="32" spans="1:31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1:29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1:29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29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 spans="1:29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1:29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 spans="1:29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1:29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1:29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 spans="1:29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</row>
    <row r="42" spans="1:29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</row>
    <row r="43" spans="1:29" s="50" customFormat="1" x14ac:dyDescent="0.25"/>
  </sheetData>
  <mergeCells count="4">
    <mergeCell ref="Q6:X6"/>
    <mergeCell ref="Y6:AF6"/>
    <mergeCell ref="A6:H6"/>
    <mergeCell ref="I6:P6"/>
  </mergeCells>
  <conditionalFormatting sqref="B9:G28">
    <cfRule type="expression" dxfId="9" priority="6">
      <formula>$G9=1</formula>
    </cfRule>
  </conditionalFormatting>
  <conditionalFormatting sqref="J9:O28">
    <cfRule type="expression" dxfId="8" priority="3">
      <formula>$O9=1</formula>
    </cfRule>
  </conditionalFormatting>
  <conditionalFormatting sqref="R9:W28">
    <cfRule type="expression" dxfId="7" priority="2">
      <formula>$W9=1</formula>
    </cfRule>
  </conditionalFormatting>
  <conditionalFormatting sqref="Z9:AE28">
    <cfRule type="expression" dxfId="6" priority="1">
      <formula>$AE9=1</formula>
    </cfRule>
  </conditionalFormatting>
  <pageMargins left="0.3" right="0.3" top="0.3" bottom="0.3" header="0" footer="0"/>
  <pageSetup orientation="landscape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B43"/>
  <sheetViews>
    <sheetView topLeftCell="D1" zoomScale="40" zoomScaleNormal="40" workbookViewId="0">
      <selection activeCell="AA9" sqref="AA9"/>
    </sheetView>
  </sheetViews>
  <sheetFormatPr defaultRowHeight="15" x14ac:dyDescent="0.25"/>
  <cols>
    <col min="1" max="1" width="6.7109375" customWidth="1"/>
    <col min="2" max="2" width="30.7109375" customWidth="1"/>
    <col min="3" max="5" width="27.7109375" customWidth="1"/>
    <col min="6" max="7" width="6.7109375" customWidth="1"/>
    <col min="8" max="8" width="30.7109375" customWidth="1"/>
    <col min="9" max="11" width="27.7109375" customWidth="1"/>
    <col min="12" max="13" width="6.7109375" customWidth="1"/>
    <col min="14" max="14" width="30.7109375" customWidth="1"/>
    <col min="15" max="19" width="16.7109375" customWidth="1"/>
    <col min="20" max="21" width="6.7109375" customWidth="1"/>
    <col min="22" max="22" width="30.7109375" customWidth="1"/>
    <col min="23" max="27" width="16.7109375" customWidth="1"/>
    <col min="28" max="28" width="6.7109375" customWidth="1"/>
  </cols>
  <sheetData>
    <row r="2" spans="1:28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8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8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6" spans="1:28" s="48" customFormat="1" ht="11.25" x14ac:dyDescent="0.2">
      <c r="A6" s="206" t="s">
        <v>172</v>
      </c>
      <c r="B6" s="206"/>
      <c r="C6" s="206"/>
      <c r="D6" s="206"/>
      <c r="E6" s="206"/>
      <c r="F6" s="206"/>
      <c r="G6" s="206" t="s">
        <v>172</v>
      </c>
      <c r="H6" s="206"/>
      <c r="I6" s="206"/>
      <c r="J6" s="206"/>
      <c r="K6" s="206"/>
      <c r="L6" s="206"/>
      <c r="M6" s="206" t="s">
        <v>171</v>
      </c>
      <c r="N6" s="206"/>
      <c r="O6" s="206"/>
      <c r="P6" s="206"/>
      <c r="Q6" s="206"/>
      <c r="R6" s="206"/>
      <c r="S6" s="206"/>
      <c r="T6" s="206"/>
      <c r="U6" s="206" t="s">
        <v>171</v>
      </c>
      <c r="V6" s="206"/>
      <c r="W6" s="206"/>
      <c r="X6" s="206"/>
      <c r="Y6" s="206"/>
      <c r="Z6" s="206"/>
      <c r="AA6" s="206"/>
      <c r="AB6" s="206"/>
    </row>
    <row r="7" spans="1:28" s="56" customFormat="1" ht="19.5" thickBot="1" x14ac:dyDescent="0.35">
      <c r="B7" s="207" t="s">
        <v>173</v>
      </c>
      <c r="C7" s="207"/>
      <c r="D7" s="207"/>
      <c r="E7" s="207"/>
      <c r="H7" s="207" t="s">
        <v>173</v>
      </c>
      <c r="I7" s="207"/>
      <c r="J7" s="207"/>
      <c r="K7" s="207"/>
      <c r="N7" s="207" t="s">
        <v>198</v>
      </c>
      <c r="O7" s="207"/>
      <c r="P7" s="207"/>
      <c r="Q7" s="207"/>
      <c r="R7" s="207"/>
      <c r="S7" s="207"/>
      <c r="V7" s="207" t="s">
        <v>198</v>
      </c>
      <c r="W7" s="207"/>
      <c r="X7" s="207"/>
      <c r="Y7" s="207"/>
      <c r="Z7" s="207"/>
      <c r="AA7" s="207"/>
    </row>
    <row r="8" spans="1:28" ht="15.75" thickBot="1" x14ac:dyDescent="0.3">
      <c r="B8" s="61" t="s">
        <v>58</v>
      </c>
      <c r="C8" s="67" t="s">
        <v>4</v>
      </c>
      <c r="D8" s="68" t="s">
        <v>5</v>
      </c>
      <c r="E8" s="69" t="s">
        <v>6</v>
      </c>
      <c r="H8" s="61" t="s">
        <v>58</v>
      </c>
      <c r="I8" s="67" t="s">
        <v>4</v>
      </c>
      <c r="J8" s="68" t="s">
        <v>5</v>
      </c>
      <c r="K8" s="69" t="s">
        <v>6</v>
      </c>
      <c r="N8" s="61" t="s">
        <v>58</v>
      </c>
      <c r="O8" s="80" t="s">
        <v>4</v>
      </c>
      <c r="P8" s="68" t="s">
        <v>5</v>
      </c>
      <c r="Q8" s="68" t="s">
        <v>6</v>
      </c>
      <c r="R8" s="70" t="s">
        <v>162</v>
      </c>
      <c r="S8" s="71" t="s">
        <v>153</v>
      </c>
      <c r="V8" s="61" t="s">
        <v>58</v>
      </c>
      <c r="W8" s="80" t="s">
        <v>4</v>
      </c>
      <c r="X8" s="68" t="s">
        <v>5</v>
      </c>
      <c r="Y8" s="68" t="s">
        <v>6</v>
      </c>
      <c r="Z8" s="70" t="s">
        <v>162</v>
      </c>
      <c r="AA8" s="71" t="s">
        <v>153</v>
      </c>
    </row>
    <row r="9" spans="1:28" x14ac:dyDescent="0.25">
      <c r="B9" s="36" t="s">
        <v>70</v>
      </c>
      <c r="C9" s="104">
        <f>'PRE-SWIMWEAR'!$E4</f>
        <v>77</v>
      </c>
      <c r="D9" s="100">
        <f>'PRE-SWIMWEAR'!$K4</f>
        <v>77</v>
      </c>
      <c r="E9" s="105">
        <f>'PRE-SWIMWEAR'!$Q4</f>
        <v>87.1</v>
      </c>
      <c r="H9" s="62" t="s">
        <v>89</v>
      </c>
      <c r="I9" s="104">
        <f>'PRE-SWIMWEAR'!$E24</f>
        <v>78</v>
      </c>
      <c r="J9" s="100">
        <f>'PRE-SWIMWEAR'!$K24</f>
        <v>75</v>
      </c>
      <c r="K9" s="105">
        <f>'PRE-SWIMWEAR'!$Q24</f>
        <v>78.099999999999994</v>
      </c>
      <c r="N9" s="36" t="s">
        <v>70</v>
      </c>
      <c r="O9" s="91">
        <f>'PRE-SWIMWEAR'!$G4</f>
        <v>20.5</v>
      </c>
      <c r="P9" s="33">
        <f>'PRE-SWIMWEAR'!$M4</f>
        <v>27.5</v>
      </c>
      <c r="Q9" s="33">
        <f>'PRE-SWIMWEAR'!$S4</f>
        <v>13</v>
      </c>
      <c r="R9" s="33">
        <f>'PRE-SWIMWEAR'!$T4</f>
        <v>61</v>
      </c>
      <c r="S9" s="19">
        <f>'PRE-SWIMWEAR'!$U4</f>
        <v>20</v>
      </c>
      <c r="V9" s="62" t="s">
        <v>89</v>
      </c>
      <c r="W9" s="91">
        <f>'PRE-SWIMWEAR'!$G24</f>
        <v>18</v>
      </c>
      <c r="X9" s="33">
        <f>'PRE-SWIMWEAR'!$M24</f>
        <v>35.5</v>
      </c>
      <c r="Y9" s="33">
        <f>'PRE-SWIMWEAR'!$S24</f>
        <v>30</v>
      </c>
      <c r="Z9" s="33">
        <f>'PRE-SWIMWEAR'!$T24</f>
        <v>83.5</v>
      </c>
      <c r="AA9" s="19">
        <f>'PRE-SWIMWEAR'!$U24</f>
        <v>34</v>
      </c>
    </row>
    <row r="10" spans="1:28" x14ac:dyDescent="0.25">
      <c r="B10" s="95" t="s">
        <v>71</v>
      </c>
      <c r="C10" s="106">
        <f>'PRE-SWIMWEAR'!$E5</f>
        <v>85</v>
      </c>
      <c r="D10" s="101">
        <f>'PRE-SWIMWEAR'!$K5</f>
        <v>75</v>
      </c>
      <c r="E10" s="107">
        <f>'PRE-SWIMWEAR'!$Q5</f>
        <v>75.5</v>
      </c>
      <c r="H10" s="63" t="s">
        <v>90</v>
      </c>
      <c r="I10" s="106">
        <f>'PRE-SWIMWEAR'!$E25</f>
        <v>80</v>
      </c>
      <c r="J10" s="101">
        <f>'PRE-SWIMWEAR'!$K25</f>
        <v>90</v>
      </c>
      <c r="K10" s="107">
        <f>'PRE-SWIMWEAR'!$Q25</f>
        <v>82.5</v>
      </c>
      <c r="N10" s="95" t="s">
        <v>71</v>
      </c>
      <c r="O10" s="83">
        <f>'PRE-SWIMWEAR'!$G5</f>
        <v>4.5</v>
      </c>
      <c r="P10" s="30">
        <f>'PRE-SWIMWEAR'!$M5</f>
        <v>35.5</v>
      </c>
      <c r="Q10" s="30">
        <f>'PRE-SWIMWEAR'!$S5</f>
        <v>35</v>
      </c>
      <c r="R10" s="30">
        <f>'PRE-SWIMWEAR'!$T5</f>
        <v>75</v>
      </c>
      <c r="S10" s="22">
        <f>'PRE-SWIMWEAR'!$U5</f>
        <v>27</v>
      </c>
      <c r="V10" s="63" t="s">
        <v>90</v>
      </c>
      <c r="W10" s="83">
        <f>'PRE-SWIMWEAR'!$G25</f>
        <v>12</v>
      </c>
      <c r="X10" s="30">
        <f>'PRE-SWIMWEAR'!$M25</f>
        <v>5</v>
      </c>
      <c r="Y10" s="30">
        <f>'PRE-SWIMWEAR'!$S25</f>
        <v>21</v>
      </c>
      <c r="Z10" s="30">
        <f>'PRE-SWIMWEAR'!$T25</f>
        <v>38</v>
      </c>
      <c r="AA10" s="22">
        <f>'PRE-SWIMWEAR'!$U25</f>
        <v>7.5</v>
      </c>
    </row>
    <row r="11" spans="1:28" x14ac:dyDescent="0.25">
      <c r="B11" s="96" t="s">
        <v>155</v>
      </c>
      <c r="C11" s="108" t="str">
        <f>'PRE-SWIMWEAR'!$E6</f>
        <v>-</v>
      </c>
      <c r="D11" s="102" t="str">
        <f>'PRE-SWIMWEAR'!$K6</f>
        <v>-</v>
      </c>
      <c r="E11" s="109" t="str">
        <f>'PRE-SWIMWEAR'!$Q6</f>
        <v>-</v>
      </c>
      <c r="H11" s="63" t="s">
        <v>91</v>
      </c>
      <c r="I11" s="106">
        <f>'PRE-SWIMWEAR'!$E26</f>
        <v>75</v>
      </c>
      <c r="J11" s="101">
        <f>'PRE-SWIMWEAR'!$K26</f>
        <v>88</v>
      </c>
      <c r="K11" s="107">
        <f>'PRE-SWIMWEAR'!$Q26</f>
        <v>87.2</v>
      </c>
      <c r="N11" s="96" t="s">
        <v>155</v>
      </c>
      <c r="O11" s="92">
        <f>'PRE-SWIMWEAR'!$G6</f>
        <v>39.5</v>
      </c>
      <c r="P11" s="93">
        <f>'PRE-SWIMWEAR'!$M6</f>
        <v>39.5</v>
      </c>
      <c r="Q11" s="93">
        <f>'PRE-SWIMWEAR'!$S6</f>
        <v>39.5</v>
      </c>
      <c r="R11" s="93">
        <f>'PRE-SWIMWEAR'!$T6</f>
        <v>118.5</v>
      </c>
      <c r="S11" s="94">
        <f>'PRE-SWIMWEAR'!$U6</f>
        <v>39.5</v>
      </c>
      <c r="V11" s="63" t="s">
        <v>91</v>
      </c>
      <c r="W11" s="83">
        <f>'PRE-SWIMWEAR'!$G26</f>
        <v>32.5</v>
      </c>
      <c r="X11" s="30">
        <f>'PRE-SWIMWEAR'!$M26</f>
        <v>7</v>
      </c>
      <c r="Y11" s="30">
        <f>'PRE-SWIMWEAR'!$S26</f>
        <v>12</v>
      </c>
      <c r="Z11" s="30">
        <f>'PRE-SWIMWEAR'!$T26</f>
        <v>51.5</v>
      </c>
      <c r="AA11" s="22">
        <f>'PRE-SWIMWEAR'!$U26</f>
        <v>14</v>
      </c>
    </row>
    <row r="12" spans="1:28" x14ac:dyDescent="0.25">
      <c r="B12" s="95" t="s">
        <v>72</v>
      </c>
      <c r="C12" s="106">
        <f>'PRE-SWIMWEAR'!$E7</f>
        <v>76</v>
      </c>
      <c r="D12" s="101">
        <f>'PRE-SWIMWEAR'!$K7</f>
        <v>81</v>
      </c>
      <c r="E12" s="107">
        <f>'PRE-SWIMWEAR'!$Q7</f>
        <v>75.3</v>
      </c>
      <c r="H12" s="63" t="s">
        <v>92</v>
      </c>
      <c r="I12" s="106">
        <f>'PRE-SWIMWEAR'!$E27</f>
        <v>80</v>
      </c>
      <c r="J12" s="101">
        <f>'PRE-SWIMWEAR'!$K27</f>
        <v>80</v>
      </c>
      <c r="K12" s="107">
        <f>'PRE-SWIMWEAR'!$Q27</f>
        <v>78.2</v>
      </c>
      <c r="N12" s="95" t="s">
        <v>72</v>
      </c>
      <c r="O12" s="83">
        <f>'PRE-SWIMWEAR'!$G7</f>
        <v>24</v>
      </c>
      <c r="P12" s="30">
        <f>'PRE-SWIMWEAR'!$M7</f>
        <v>18.5</v>
      </c>
      <c r="Q12" s="30">
        <f>'PRE-SWIMWEAR'!$S7</f>
        <v>36.5</v>
      </c>
      <c r="R12" s="30">
        <f>'PRE-SWIMWEAR'!$T7</f>
        <v>79</v>
      </c>
      <c r="S12" s="22">
        <f>'PRE-SWIMWEAR'!$U7</f>
        <v>31</v>
      </c>
      <c r="V12" s="63" t="s">
        <v>92</v>
      </c>
      <c r="W12" s="83">
        <f>'PRE-SWIMWEAR'!$G27</f>
        <v>12</v>
      </c>
      <c r="X12" s="30">
        <f>'PRE-SWIMWEAR'!$M27</f>
        <v>21.5</v>
      </c>
      <c r="Y12" s="30">
        <f>'PRE-SWIMWEAR'!$S27</f>
        <v>28.5</v>
      </c>
      <c r="Z12" s="30">
        <f>'PRE-SWIMWEAR'!$T27</f>
        <v>62</v>
      </c>
      <c r="AA12" s="22">
        <f>'PRE-SWIMWEAR'!$U27</f>
        <v>21</v>
      </c>
    </row>
    <row r="13" spans="1:28" x14ac:dyDescent="0.25">
      <c r="B13" s="95" t="s">
        <v>73</v>
      </c>
      <c r="C13" s="106">
        <f>'PRE-SWIMWEAR'!$E8</f>
        <v>76</v>
      </c>
      <c r="D13" s="101">
        <f>'PRE-SWIMWEAR'!$K8</f>
        <v>80</v>
      </c>
      <c r="E13" s="107">
        <f>'PRE-SWIMWEAR'!$Q8</f>
        <v>78.899999999999991</v>
      </c>
      <c r="H13" s="63" t="s">
        <v>93</v>
      </c>
      <c r="I13" s="106">
        <f>'PRE-SWIMWEAR'!$E28</f>
        <v>75</v>
      </c>
      <c r="J13" s="101">
        <f>'PRE-SWIMWEAR'!$K28</f>
        <v>79</v>
      </c>
      <c r="K13" s="107">
        <f>'PRE-SWIMWEAR'!$Q28</f>
        <v>84.3</v>
      </c>
      <c r="N13" s="95" t="s">
        <v>73</v>
      </c>
      <c r="O13" s="83">
        <f>'PRE-SWIMWEAR'!$G8</f>
        <v>24</v>
      </c>
      <c r="P13" s="30">
        <f>'PRE-SWIMWEAR'!$M8</f>
        <v>21.5</v>
      </c>
      <c r="Q13" s="30">
        <f>'PRE-SWIMWEAR'!$S8</f>
        <v>26</v>
      </c>
      <c r="R13" s="30">
        <f>'PRE-SWIMWEAR'!$T8</f>
        <v>71.5</v>
      </c>
      <c r="S13" s="22">
        <f>'PRE-SWIMWEAR'!$U8</f>
        <v>25</v>
      </c>
      <c r="V13" s="63" t="s">
        <v>93</v>
      </c>
      <c r="W13" s="83">
        <f>'PRE-SWIMWEAR'!$G28</f>
        <v>32.5</v>
      </c>
      <c r="X13" s="30">
        <f>'PRE-SWIMWEAR'!$M28</f>
        <v>24</v>
      </c>
      <c r="Y13" s="30">
        <f>'PRE-SWIMWEAR'!$S28</f>
        <v>17</v>
      </c>
      <c r="Z13" s="30">
        <f>'PRE-SWIMWEAR'!$T28</f>
        <v>73.5</v>
      </c>
      <c r="AA13" s="22">
        <f>'PRE-SWIMWEAR'!$U28</f>
        <v>26</v>
      </c>
    </row>
    <row r="14" spans="1:28" x14ac:dyDescent="0.25">
      <c r="B14" s="95" t="s">
        <v>74</v>
      </c>
      <c r="C14" s="106">
        <f>'PRE-SWIMWEAR'!$E9</f>
        <v>96</v>
      </c>
      <c r="D14" s="101">
        <f>'PRE-SWIMWEAR'!$K9</f>
        <v>91</v>
      </c>
      <c r="E14" s="107">
        <f>'PRE-SWIMWEAR'!$Q9</f>
        <v>93</v>
      </c>
      <c r="H14" s="65" t="s">
        <v>154</v>
      </c>
      <c r="I14" s="108" t="str">
        <f>'PRE-SWIMWEAR'!$E29</f>
        <v>-</v>
      </c>
      <c r="J14" s="102" t="str">
        <f>'PRE-SWIMWEAR'!$K29</f>
        <v>-</v>
      </c>
      <c r="K14" s="109" t="str">
        <f>'PRE-SWIMWEAR'!$Q29</f>
        <v>-</v>
      </c>
      <c r="N14" s="95" t="s">
        <v>74</v>
      </c>
      <c r="O14" s="83">
        <f>'PRE-SWIMWEAR'!$G9</f>
        <v>1</v>
      </c>
      <c r="P14" s="30">
        <f>'PRE-SWIMWEAR'!$M9</f>
        <v>4</v>
      </c>
      <c r="Q14" s="30">
        <f>'PRE-SWIMWEAR'!$S9</f>
        <v>4</v>
      </c>
      <c r="R14" s="30">
        <f>'PRE-SWIMWEAR'!$T9</f>
        <v>9</v>
      </c>
      <c r="S14" s="22">
        <f>'PRE-SWIMWEAR'!$U9</f>
        <v>2</v>
      </c>
      <c r="V14" s="65" t="s">
        <v>154</v>
      </c>
      <c r="W14" s="92">
        <f>'PRE-SWIMWEAR'!$G29</f>
        <v>39.5</v>
      </c>
      <c r="X14" s="93">
        <f>'PRE-SWIMWEAR'!$M29</f>
        <v>39.5</v>
      </c>
      <c r="Y14" s="93">
        <f>'PRE-SWIMWEAR'!$S29</f>
        <v>39.5</v>
      </c>
      <c r="Z14" s="93">
        <f>'PRE-SWIMWEAR'!$T29</f>
        <v>118.5</v>
      </c>
      <c r="AA14" s="94">
        <f>'PRE-SWIMWEAR'!$U29</f>
        <v>39.5</v>
      </c>
    </row>
    <row r="15" spans="1:28" x14ac:dyDescent="0.25">
      <c r="B15" s="95" t="s">
        <v>75</v>
      </c>
      <c r="C15" s="106">
        <f>'PRE-SWIMWEAR'!$E10</f>
        <v>75</v>
      </c>
      <c r="D15" s="101">
        <f>'PRE-SWIMWEAR'!$K10</f>
        <v>75</v>
      </c>
      <c r="E15" s="107">
        <f>'PRE-SWIMWEAR'!$Q10</f>
        <v>84.100000000000009</v>
      </c>
      <c r="H15" s="63" t="s">
        <v>94</v>
      </c>
      <c r="I15" s="106">
        <f>'PRE-SWIMWEAR'!$E30</f>
        <v>81</v>
      </c>
      <c r="J15" s="101">
        <f>'PRE-SWIMWEAR'!$K30</f>
        <v>80</v>
      </c>
      <c r="K15" s="107">
        <f>'PRE-SWIMWEAR'!$Q30</f>
        <v>78.2</v>
      </c>
      <c r="N15" s="95" t="s">
        <v>75</v>
      </c>
      <c r="O15" s="83">
        <f>'PRE-SWIMWEAR'!$G10</f>
        <v>32.5</v>
      </c>
      <c r="P15" s="30">
        <f>'PRE-SWIMWEAR'!$M10</f>
        <v>35.5</v>
      </c>
      <c r="Q15" s="30">
        <f>'PRE-SWIMWEAR'!$S10</f>
        <v>19</v>
      </c>
      <c r="R15" s="30">
        <f>'PRE-SWIMWEAR'!$T10</f>
        <v>87</v>
      </c>
      <c r="S15" s="22">
        <f>'PRE-SWIMWEAR'!$U10</f>
        <v>36</v>
      </c>
      <c r="V15" s="63" t="s">
        <v>94</v>
      </c>
      <c r="W15" s="83">
        <f>'PRE-SWIMWEAR'!$G30</f>
        <v>9.5</v>
      </c>
      <c r="X15" s="30">
        <f>'PRE-SWIMWEAR'!$M30</f>
        <v>21.5</v>
      </c>
      <c r="Y15" s="30">
        <f>'PRE-SWIMWEAR'!$S30</f>
        <v>28.5</v>
      </c>
      <c r="Z15" s="30">
        <f>'PRE-SWIMWEAR'!$T30</f>
        <v>59.5</v>
      </c>
      <c r="AA15" s="22">
        <f>'PRE-SWIMWEAR'!$U30</f>
        <v>19</v>
      </c>
    </row>
    <row r="16" spans="1:28" x14ac:dyDescent="0.25">
      <c r="B16" s="95" t="s">
        <v>76</v>
      </c>
      <c r="C16" s="106">
        <f>'PRE-SWIMWEAR'!$E11</f>
        <v>84</v>
      </c>
      <c r="D16" s="101">
        <f>'PRE-SWIMWEAR'!$K11</f>
        <v>76</v>
      </c>
      <c r="E16" s="107">
        <f>'PRE-SWIMWEAR'!$Q11</f>
        <v>87.300000000000011</v>
      </c>
      <c r="H16" s="63" t="s">
        <v>95</v>
      </c>
      <c r="I16" s="106">
        <f>'PRE-SWIMWEAR'!$E31</f>
        <v>85</v>
      </c>
      <c r="J16" s="101">
        <f>'PRE-SWIMWEAR'!$K31</f>
        <v>83</v>
      </c>
      <c r="K16" s="107">
        <f>'PRE-SWIMWEAR'!$Q31</f>
        <v>83.3</v>
      </c>
      <c r="N16" s="95" t="s">
        <v>76</v>
      </c>
      <c r="O16" s="83">
        <f>'PRE-SWIMWEAR'!$G11</f>
        <v>6.5</v>
      </c>
      <c r="P16" s="30">
        <f>'PRE-SWIMWEAR'!$M11</f>
        <v>31</v>
      </c>
      <c r="Q16" s="30">
        <f>'PRE-SWIMWEAR'!$S11</f>
        <v>11</v>
      </c>
      <c r="R16" s="30">
        <f>'PRE-SWIMWEAR'!$T11</f>
        <v>48.5</v>
      </c>
      <c r="S16" s="22">
        <f>'PRE-SWIMWEAR'!$U11</f>
        <v>12</v>
      </c>
      <c r="V16" s="63" t="s">
        <v>95</v>
      </c>
      <c r="W16" s="83">
        <f>'PRE-SWIMWEAR'!$G31</f>
        <v>4.5</v>
      </c>
      <c r="X16" s="30">
        <f>'PRE-SWIMWEAR'!$M31</f>
        <v>15.5</v>
      </c>
      <c r="Y16" s="30">
        <f>'PRE-SWIMWEAR'!$S31</f>
        <v>20</v>
      </c>
      <c r="Z16" s="30">
        <f>'PRE-SWIMWEAR'!$T31</f>
        <v>40</v>
      </c>
      <c r="AA16" s="22">
        <f>'PRE-SWIMWEAR'!$U31</f>
        <v>9</v>
      </c>
    </row>
    <row r="17" spans="1:27" x14ac:dyDescent="0.25">
      <c r="B17" s="95" t="s">
        <v>77</v>
      </c>
      <c r="C17" s="106">
        <f>'PRE-SWIMWEAR'!$E12</f>
        <v>75</v>
      </c>
      <c r="D17" s="101">
        <f>'PRE-SWIMWEAR'!$K12</f>
        <v>80</v>
      </c>
      <c r="E17" s="107">
        <f>'PRE-SWIMWEAR'!$Q12</f>
        <v>80.3</v>
      </c>
      <c r="H17" s="63" t="s">
        <v>96</v>
      </c>
      <c r="I17" s="106">
        <f>'PRE-SWIMWEAR'!$E32</f>
        <v>75</v>
      </c>
      <c r="J17" s="101">
        <f>'PRE-SWIMWEAR'!$K32</f>
        <v>85</v>
      </c>
      <c r="K17" s="107">
        <f>'PRE-SWIMWEAR'!$Q32</f>
        <v>75.7</v>
      </c>
      <c r="N17" s="95" t="s">
        <v>77</v>
      </c>
      <c r="O17" s="83">
        <f>'PRE-SWIMWEAR'!$G12</f>
        <v>32.5</v>
      </c>
      <c r="P17" s="30">
        <f>'PRE-SWIMWEAR'!$M12</f>
        <v>21.5</v>
      </c>
      <c r="Q17" s="30">
        <f>'PRE-SWIMWEAR'!$S12</f>
        <v>24</v>
      </c>
      <c r="R17" s="30">
        <f>'PRE-SWIMWEAR'!$T12</f>
        <v>78</v>
      </c>
      <c r="S17" s="22">
        <f>'PRE-SWIMWEAR'!$U12</f>
        <v>29</v>
      </c>
      <c r="V17" s="63" t="s">
        <v>96</v>
      </c>
      <c r="W17" s="83">
        <f>'PRE-SWIMWEAR'!$G32</f>
        <v>32.5</v>
      </c>
      <c r="X17" s="30">
        <f>'PRE-SWIMWEAR'!$M32</f>
        <v>12</v>
      </c>
      <c r="Y17" s="30">
        <f>'PRE-SWIMWEAR'!$S32</f>
        <v>34</v>
      </c>
      <c r="Z17" s="30">
        <f>'PRE-SWIMWEAR'!$T32</f>
        <v>78.5</v>
      </c>
      <c r="AA17" s="22">
        <f>'PRE-SWIMWEAR'!$U32</f>
        <v>30</v>
      </c>
    </row>
    <row r="18" spans="1:27" x14ac:dyDescent="0.25">
      <c r="B18" s="95" t="s">
        <v>78</v>
      </c>
      <c r="C18" s="106">
        <f>'PRE-SWIMWEAR'!$E13</f>
        <v>75</v>
      </c>
      <c r="D18" s="101">
        <f>'PRE-SWIMWEAR'!$K13</f>
        <v>88</v>
      </c>
      <c r="E18" s="107">
        <f>'PRE-SWIMWEAR'!$Q13</f>
        <v>85.300000000000011</v>
      </c>
      <c r="H18" s="63" t="s">
        <v>97</v>
      </c>
      <c r="I18" s="106">
        <f>'PRE-SWIMWEAR'!$E33</f>
        <v>79</v>
      </c>
      <c r="J18" s="101">
        <f>'PRE-SWIMWEAR'!$K33</f>
        <v>86</v>
      </c>
      <c r="K18" s="107">
        <f>'PRE-SWIMWEAR'!$Q33</f>
        <v>93.5</v>
      </c>
      <c r="N18" s="95" t="s">
        <v>78</v>
      </c>
      <c r="O18" s="83">
        <f>'PRE-SWIMWEAR'!$G13</f>
        <v>32.5</v>
      </c>
      <c r="P18" s="30">
        <f>'PRE-SWIMWEAR'!$M13</f>
        <v>7</v>
      </c>
      <c r="Q18" s="30">
        <f>'PRE-SWIMWEAR'!$S13</f>
        <v>15</v>
      </c>
      <c r="R18" s="30">
        <f>'PRE-SWIMWEAR'!$T13</f>
        <v>54.5</v>
      </c>
      <c r="S18" s="22">
        <f>'PRE-SWIMWEAR'!$U13</f>
        <v>17.5</v>
      </c>
      <c r="V18" s="63" t="s">
        <v>97</v>
      </c>
      <c r="W18" s="83">
        <f>'PRE-SWIMWEAR'!$G33</f>
        <v>15</v>
      </c>
      <c r="X18" s="30">
        <f>'PRE-SWIMWEAR'!$M33</f>
        <v>10.5</v>
      </c>
      <c r="Y18" s="30">
        <f>'PRE-SWIMWEAR'!$S33</f>
        <v>3</v>
      </c>
      <c r="Z18" s="30">
        <f>'PRE-SWIMWEAR'!$T33</f>
        <v>28.5</v>
      </c>
      <c r="AA18" s="22">
        <f>'PRE-SWIMWEAR'!$U33</f>
        <v>6</v>
      </c>
    </row>
    <row r="19" spans="1:27" x14ac:dyDescent="0.25">
      <c r="B19" s="95" t="s">
        <v>79</v>
      </c>
      <c r="C19" s="106">
        <f>'PRE-SWIMWEAR'!$E14</f>
        <v>75</v>
      </c>
      <c r="D19" s="101">
        <f>'PRE-SWIMWEAR'!$K14</f>
        <v>75</v>
      </c>
      <c r="E19" s="107">
        <f>'PRE-SWIMWEAR'!$Q14</f>
        <v>76.3</v>
      </c>
      <c r="H19" s="63" t="s">
        <v>98</v>
      </c>
      <c r="I19" s="106">
        <f>'PRE-SWIMWEAR'!$E34</f>
        <v>81</v>
      </c>
      <c r="J19" s="101">
        <f>'PRE-SWIMWEAR'!$K34</f>
        <v>77</v>
      </c>
      <c r="K19" s="107">
        <f>'PRE-SWIMWEAR'!$Q34</f>
        <v>76.099999999999994</v>
      </c>
      <c r="N19" s="95" t="s">
        <v>79</v>
      </c>
      <c r="O19" s="83">
        <f>'PRE-SWIMWEAR'!$G14</f>
        <v>32.5</v>
      </c>
      <c r="P19" s="30">
        <f>'PRE-SWIMWEAR'!$M14</f>
        <v>35.5</v>
      </c>
      <c r="Q19" s="30">
        <f>'PRE-SWIMWEAR'!$S14</f>
        <v>32</v>
      </c>
      <c r="R19" s="30">
        <f>'PRE-SWIMWEAR'!$T14</f>
        <v>100</v>
      </c>
      <c r="S19" s="22">
        <f>'PRE-SWIMWEAR'!$U14</f>
        <v>37</v>
      </c>
      <c r="V19" s="63" t="s">
        <v>98</v>
      </c>
      <c r="W19" s="83">
        <f>'PRE-SWIMWEAR'!$G34</f>
        <v>9.5</v>
      </c>
      <c r="X19" s="30">
        <f>'PRE-SWIMWEAR'!$M34</f>
        <v>27.5</v>
      </c>
      <c r="Y19" s="30">
        <f>'PRE-SWIMWEAR'!$S34</f>
        <v>33</v>
      </c>
      <c r="Z19" s="30">
        <f>'PRE-SWIMWEAR'!$T34</f>
        <v>70</v>
      </c>
      <c r="AA19" s="22">
        <f>'PRE-SWIMWEAR'!$U34</f>
        <v>24</v>
      </c>
    </row>
    <row r="20" spans="1:27" x14ac:dyDescent="0.25">
      <c r="B20" s="95" t="s">
        <v>80</v>
      </c>
      <c r="C20" s="106">
        <f>'PRE-SWIMWEAR'!$E15</f>
        <v>77</v>
      </c>
      <c r="D20" s="101">
        <f>'PRE-SWIMWEAR'!$K15</f>
        <v>86</v>
      </c>
      <c r="E20" s="107">
        <f>'PRE-SWIMWEAR'!$Q15</f>
        <v>81.900000000000006</v>
      </c>
      <c r="H20" s="63" t="s">
        <v>99</v>
      </c>
      <c r="I20" s="106">
        <f>'PRE-SWIMWEAR'!$E35</f>
        <v>75</v>
      </c>
      <c r="J20" s="101">
        <f>'PRE-SWIMWEAR'!$K35</f>
        <v>84</v>
      </c>
      <c r="K20" s="107">
        <f>'PRE-SWIMWEAR'!$Q35</f>
        <v>88.4</v>
      </c>
      <c r="N20" s="95" t="s">
        <v>80</v>
      </c>
      <c r="O20" s="83">
        <f>'PRE-SWIMWEAR'!$G15</f>
        <v>20.5</v>
      </c>
      <c r="P20" s="30">
        <f>'PRE-SWIMWEAR'!$M15</f>
        <v>10.5</v>
      </c>
      <c r="Q20" s="30">
        <f>'PRE-SWIMWEAR'!$S15</f>
        <v>22</v>
      </c>
      <c r="R20" s="30">
        <f>'PRE-SWIMWEAR'!$T15</f>
        <v>53</v>
      </c>
      <c r="S20" s="22">
        <f>'PRE-SWIMWEAR'!$U15</f>
        <v>15</v>
      </c>
      <c r="V20" s="63" t="s">
        <v>99</v>
      </c>
      <c r="W20" s="83">
        <f>'PRE-SWIMWEAR'!$G35</f>
        <v>32.5</v>
      </c>
      <c r="X20" s="30">
        <f>'PRE-SWIMWEAR'!$M35</f>
        <v>13.5</v>
      </c>
      <c r="Y20" s="30">
        <f>'PRE-SWIMWEAR'!$S35</f>
        <v>8</v>
      </c>
      <c r="Z20" s="30">
        <f>'PRE-SWIMWEAR'!$T35</f>
        <v>54</v>
      </c>
      <c r="AA20" s="22">
        <f>'PRE-SWIMWEAR'!$U35</f>
        <v>16</v>
      </c>
    </row>
    <row r="21" spans="1:27" x14ac:dyDescent="0.25">
      <c r="B21" s="95" t="s">
        <v>81</v>
      </c>
      <c r="C21" s="106">
        <f>'PRE-SWIMWEAR'!$E16</f>
        <v>80</v>
      </c>
      <c r="D21" s="101">
        <f>'PRE-SWIMWEAR'!$K16</f>
        <v>76</v>
      </c>
      <c r="E21" s="107">
        <f>'PRE-SWIMWEAR'!$Q16</f>
        <v>90.6</v>
      </c>
      <c r="H21" s="63" t="s">
        <v>100</v>
      </c>
      <c r="I21" s="106">
        <f>'PRE-SWIMWEAR'!$E36</f>
        <v>78</v>
      </c>
      <c r="J21" s="101">
        <f>'PRE-SWIMWEAR'!$K36</f>
        <v>75</v>
      </c>
      <c r="K21" s="107">
        <f>'PRE-SWIMWEAR'!$Q36</f>
        <v>78.8</v>
      </c>
      <c r="N21" s="95" t="s">
        <v>81</v>
      </c>
      <c r="O21" s="83">
        <f>'PRE-SWIMWEAR'!$G16</f>
        <v>12</v>
      </c>
      <c r="P21" s="30">
        <f>'PRE-SWIMWEAR'!$M16</f>
        <v>31</v>
      </c>
      <c r="Q21" s="30">
        <f>'PRE-SWIMWEAR'!$S16</f>
        <v>6</v>
      </c>
      <c r="R21" s="30">
        <f>'PRE-SWIMWEAR'!$T16</f>
        <v>49</v>
      </c>
      <c r="S21" s="22">
        <f>'PRE-SWIMWEAR'!$U16</f>
        <v>13</v>
      </c>
      <c r="V21" s="63" t="s">
        <v>100</v>
      </c>
      <c r="W21" s="83">
        <f>'PRE-SWIMWEAR'!$G36</f>
        <v>18</v>
      </c>
      <c r="X21" s="30">
        <f>'PRE-SWIMWEAR'!$M36</f>
        <v>35.5</v>
      </c>
      <c r="Y21" s="30">
        <f>'PRE-SWIMWEAR'!$S36</f>
        <v>27</v>
      </c>
      <c r="Z21" s="30">
        <f>'PRE-SWIMWEAR'!$T36</f>
        <v>80.5</v>
      </c>
      <c r="AA21" s="22">
        <f>'PRE-SWIMWEAR'!$U36</f>
        <v>32</v>
      </c>
    </row>
    <row r="22" spans="1:27" x14ac:dyDescent="0.25">
      <c r="B22" s="95" t="s">
        <v>82</v>
      </c>
      <c r="C22" s="106">
        <f>'PRE-SWIMWEAR'!$E17</f>
        <v>76</v>
      </c>
      <c r="D22" s="101">
        <f>'PRE-SWIMWEAR'!$K17</f>
        <v>84</v>
      </c>
      <c r="E22" s="107">
        <f>'PRE-SWIMWEAR'!$Q17</f>
        <v>88.2</v>
      </c>
      <c r="H22" s="63" t="s">
        <v>101</v>
      </c>
      <c r="I22" s="106">
        <f>'PRE-SWIMWEAR'!$E37</f>
        <v>84</v>
      </c>
      <c r="J22" s="101">
        <f>'PRE-SWIMWEAR'!$K37</f>
        <v>81</v>
      </c>
      <c r="K22" s="107">
        <f>'PRE-SWIMWEAR'!$Q37</f>
        <v>99</v>
      </c>
      <c r="N22" s="95" t="s">
        <v>82</v>
      </c>
      <c r="O22" s="83">
        <f>'PRE-SWIMWEAR'!$G17</f>
        <v>24</v>
      </c>
      <c r="P22" s="30">
        <f>'PRE-SWIMWEAR'!$M17</f>
        <v>13.5</v>
      </c>
      <c r="Q22" s="30">
        <f>'PRE-SWIMWEAR'!$S17</f>
        <v>9</v>
      </c>
      <c r="R22" s="30">
        <f>'PRE-SWIMWEAR'!$T17</f>
        <v>46.5</v>
      </c>
      <c r="S22" s="22">
        <f>'PRE-SWIMWEAR'!$U17</f>
        <v>11</v>
      </c>
      <c r="V22" s="63" t="s">
        <v>101</v>
      </c>
      <c r="W22" s="83">
        <f>'PRE-SWIMWEAR'!$G37</f>
        <v>6.5</v>
      </c>
      <c r="X22" s="30">
        <f>'PRE-SWIMWEAR'!$M37</f>
        <v>18.5</v>
      </c>
      <c r="Y22" s="30">
        <f>'PRE-SWIMWEAR'!$S37</f>
        <v>1</v>
      </c>
      <c r="Z22" s="30">
        <f>'PRE-SWIMWEAR'!$T37</f>
        <v>26</v>
      </c>
      <c r="AA22" s="22">
        <f>'PRE-SWIMWEAR'!$U37</f>
        <v>5</v>
      </c>
    </row>
    <row r="23" spans="1:27" x14ac:dyDescent="0.25">
      <c r="B23" s="95" t="s">
        <v>83</v>
      </c>
      <c r="C23" s="106">
        <f>'PRE-SWIMWEAR'!$E18</f>
        <v>75</v>
      </c>
      <c r="D23" s="101">
        <f>'PRE-SWIMWEAR'!$K18</f>
        <v>76</v>
      </c>
      <c r="E23" s="107">
        <f>'PRE-SWIMWEAR'!$Q18</f>
        <v>81.599999999999994</v>
      </c>
      <c r="H23" s="63" t="s">
        <v>102</v>
      </c>
      <c r="I23" s="106">
        <f>'PRE-SWIMWEAR'!$E38</f>
        <v>79</v>
      </c>
      <c r="J23" s="101">
        <f>'PRE-SWIMWEAR'!$K38</f>
        <v>87</v>
      </c>
      <c r="K23" s="107">
        <f>'PRE-SWIMWEAR'!$Q38</f>
        <v>86.100000000000009</v>
      </c>
      <c r="N23" s="95" t="s">
        <v>83</v>
      </c>
      <c r="O23" s="83">
        <f>'PRE-SWIMWEAR'!$G18</f>
        <v>32.5</v>
      </c>
      <c r="P23" s="30">
        <f>'PRE-SWIMWEAR'!$M18</f>
        <v>31</v>
      </c>
      <c r="Q23" s="30">
        <f>'PRE-SWIMWEAR'!$S18</f>
        <v>23</v>
      </c>
      <c r="R23" s="30">
        <f>'PRE-SWIMWEAR'!$T18</f>
        <v>86.5</v>
      </c>
      <c r="S23" s="22">
        <f>'PRE-SWIMWEAR'!$U18</f>
        <v>35</v>
      </c>
      <c r="V23" s="63" t="s">
        <v>102</v>
      </c>
      <c r="W23" s="83">
        <f>'PRE-SWIMWEAR'!$G38</f>
        <v>15</v>
      </c>
      <c r="X23" s="30">
        <f>'PRE-SWIMWEAR'!$M38</f>
        <v>9</v>
      </c>
      <c r="Y23" s="30">
        <f>'PRE-SWIMWEAR'!$S38</f>
        <v>14</v>
      </c>
      <c r="Z23" s="30">
        <f>'PRE-SWIMWEAR'!$T38</f>
        <v>38</v>
      </c>
      <c r="AA23" s="22">
        <f>'PRE-SWIMWEAR'!$U38</f>
        <v>7.5</v>
      </c>
    </row>
    <row r="24" spans="1:27" x14ac:dyDescent="0.25">
      <c r="B24" s="95" t="s">
        <v>84</v>
      </c>
      <c r="C24" s="106">
        <f>'PRE-SWIMWEAR'!$E19</f>
        <v>86</v>
      </c>
      <c r="D24" s="101">
        <f>'PRE-SWIMWEAR'!$K19</f>
        <v>93</v>
      </c>
      <c r="E24" s="107">
        <f>'PRE-SWIMWEAR'!$Q19</f>
        <v>98.5</v>
      </c>
      <c r="H24" s="63" t="s">
        <v>103</v>
      </c>
      <c r="I24" s="106">
        <f>'PRE-SWIMWEAR'!$E39</f>
        <v>75</v>
      </c>
      <c r="J24" s="101">
        <f>'PRE-SWIMWEAR'!$K39</f>
        <v>88</v>
      </c>
      <c r="K24" s="107">
        <f>'PRE-SWIMWEAR'!$Q39</f>
        <v>75.3</v>
      </c>
      <c r="N24" s="95" t="s">
        <v>84</v>
      </c>
      <c r="O24" s="83">
        <f>'PRE-SWIMWEAR'!$G19</f>
        <v>3</v>
      </c>
      <c r="P24" s="30">
        <f>'PRE-SWIMWEAR'!$M19</f>
        <v>2</v>
      </c>
      <c r="Q24" s="30">
        <f>'PRE-SWIMWEAR'!$S19</f>
        <v>2</v>
      </c>
      <c r="R24" s="30">
        <f>'PRE-SWIMWEAR'!$T19</f>
        <v>7</v>
      </c>
      <c r="S24" s="22">
        <f>'PRE-SWIMWEAR'!$U19</f>
        <v>1</v>
      </c>
      <c r="V24" s="63" t="s">
        <v>103</v>
      </c>
      <c r="W24" s="83">
        <f>'PRE-SWIMWEAR'!$G39</f>
        <v>32.5</v>
      </c>
      <c r="X24" s="30">
        <f>'PRE-SWIMWEAR'!$M39</f>
        <v>7</v>
      </c>
      <c r="Y24" s="30">
        <f>'PRE-SWIMWEAR'!$S39</f>
        <v>36.5</v>
      </c>
      <c r="Z24" s="30">
        <f>'PRE-SWIMWEAR'!$T39</f>
        <v>76</v>
      </c>
      <c r="AA24" s="22">
        <f>'PRE-SWIMWEAR'!$U39</f>
        <v>28</v>
      </c>
    </row>
    <row r="25" spans="1:27" x14ac:dyDescent="0.25">
      <c r="B25" s="95" t="s">
        <v>85</v>
      </c>
      <c r="C25" s="106">
        <f>'PRE-SWIMWEAR'!$E20</f>
        <v>76</v>
      </c>
      <c r="D25" s="101">
        <f>'PRE-SWIMWEAR'!$K20</f>
        <v>77</v>
      </c>
      <c r="E25" s="107">
        <f>'PRE-SWIMWEAR'!$Q20</f>
        <v>76.8</v>
      </c>
      <c r="H25" s="63" t="s">
        <v>104</v>
      </c>
      <c r="I25" s="106">
        <f>'PRE-SWIMWEAR'!$E40</f>
        <v>93</v>
      </c>
      <c r="J25" s="101">
        <f>'PRE-SWIMWEAR'!$K40</f>
        <v>97</v>
      </c>
      <c r="K25" s="107">
        <f>'PRE-SWIMWEAR'!$Q40</f>
        <v>84.8</v>
      </c>
      <c r="N25" s="95" t="s">
        <v>85</v>
      </c>
      <c r="O25" s="83">
        <f>'PRE-SWIMWEAR'!$G20</f>
        <v>24</v>
      </c>
      <c r="P25" s="30">
        <f>'PRE-SWIMWEAR'!$M20</f>
        <v>27.5</v>
      </c>
      <c r="Q25" s="30">
        <f>'PRE-SWIMWEAR'!$S20</f>
        <v>31</v>
      </c>
      <c r="R25" s="30">
        <f>'PRE-SWIMWEAR'!$T20</f>
        <v>82.5</v>
      </c>
      <c r="S25" s="22">
        <f>'PRE-SWIMWEAR'!$U20</f>
        <v>33</v>
      </c>
      <c r="V25" s="63" t="s">
        <v>104</v>
      </c>
      <c r="W25" s="83">
        <f>'PRE-SWIMWEAR'!$G40</f>
        <v>2</v>
      </c>
      <c r="X25" s="30">
        <f>'PRE-SWIMWEAR'!$M40</f>
        <v>1</v>
      </c>
      <c r="Y25" s="30">
        <f>'PRE-SWIMWEAR'!$S40</f>
        <v>16</v>
      </c>
      <c r="Z25" s="30">
        <f>'PRE-SWIMWEAR'!$T40</f>
        <v>19</v>
      </c>
      <c r="AA25" s="22">
        <f>'PRE-SWIMWEAR'!$U40</f>
        <v>4</v>
      </c>
    </row>
    <row r="26" spans="1:27" x14ac:dyDescent="0.25">
      <c r="B26" s="95" t="s">
        <v>86</v>
      </c>
      <c r="C26" s="106">
        <f>'PRE-SWIMWEAR'!$E21</f>
        <v>83</v>
      </c>
      <c r="D26" s="101">
        <f>'PRE-SWIMWEAR'!$K21</f>
        <v>92</v>
      </c>
      <c r="E26" s="107">
        <f>'PRE-SWIMWEAR'!$Q21</f>
        <v>90.4</v>
      </c>
      <c r="H26" s="63" t="s">
        <v>105</v>
      </c>
      <c r="I26" s="106">
        <f>'PRE-SWIMWEAR'!$E41</f>
        <v>79</v>
      </c>
      <c r="J26" s="101">
        <f>'PRE-SWIMWEAR'!$K41</f>
        <v>77</v>
      </c>
      <c r="K26" s="107">
        <f>'PRE-SWIMWEAR'!$Q41</f>
        <v>80</v>
      </c>
      <c r="N26" s="95" t="s">
        <v>86</v>
      </c>
      <c r="O26" s="83">
        <f>'PRE-SWIMWEAR'!$G21</f>
        <v>8</v>
      </c>
      <c r="P26" s="30">
        <f>'PRE-SWIMWEAR'!$M21</f>
        <v>3</v>
      </c>
      <c r="Q26" s="30">
        <f>'PRE-SWIMWEAR'!$S21</f>
        <v>7</v>
      </c>
      <c r="R26" s="30">
        <f>'PRE-SWIMWEAR'!$T21</f>
        <v>18</v>
      </c>
      <c r="S26" s="22">
        <f>'PRE-SWIMWEAR'!$U21</f>
        <v>3</v>
      </c>
      <c r="V26" s="63" t="s">
        <v>105</v>
      </c>
      <c r="W26" s="83">
        <f>'PRE-SWIMWEAR'!$G41</f>
        <v>15</v>
      </c>
      <c r="X26" s="30">
        <f>'PRE-SWIMWEAR'!$M41</f>
        <v>27.5</v>
      </c>
      <c r="Y26" s="30">
        <f>'PRE-SWIMWEAR'!$S41</f>
        <v>25</v>
      </c>
      <c r="Z26" s="30">
        <f>'PRE-SWIMWEAR'!$T41</f>
        <v>67.5</v>
      </c>
      <c r="AA26" s="22">
        <f>'PRE-SWIMWEAR'!$U41</f>
        <v>23</v>
      </c>
    </row>
    <row r="27" spans="1:27" x14ac:dyDescent="0.25">
      <c r="B27" s="95" t="s">
        <v>87</v>
      </c>
      <c r="C27" s="106">
        <f>'PRE-SWIMWEAR'!$E22</f>
        <v>78</v>
      </c>
      <c r="D27" s="101">
        <f>'PRE-SWIMWEAR'!$K22</f>
        <v>83</v>
      </c>
      <c r="E27" s="107">
        <f>'PRE-SWIMWEAR'!$Q22</f>
        <v>87.899999999999991</v>
      </c>
      <c r="H27" s="63" t="s">
        <v>106</v>
      </c>
      <c r="I27" s="106">
        <f>'PRE-SWIMWEAR'!$E42</f>
        <v>75</v>
      </c>
      <c r="J27" s="101">
        <f>'PRE-SWIMWEAR'!$K42</f>
        <v>75</v>
      </c>
      <c r="K27" s="107">
        <f>'PRE-SWIMWEAR'!$Q42</f>
        <v>75.2</v>
      </c>
      <c r="N27" s="95" t="s">
        <v>87</v>
      </c>
      <c r="O27" s="83">
        <f>'PRE-SWIMWEAR'!$G22</f>
        <v>18</v>
      </c>
      <c r="P27" s="30">
        <f>'PRE-SWIMWEAR'!$M22</f>
        <v>15.5</v>
      </c>
      <c r="Q27" s="30">
        <f>'PRE-SWIMWEAR'!$S22</f>
        <v>10</v>
      </c>
      <c r="R27" s="30">
        <f>'PRE-SWIMWEAR'!$T22</f>
        <v>43.5</v>
      </c>
      <c r="S27" s="22">
        <f>'PRE-SWIMWEAR'!$U22</f>
        <v>10</v>
      </c>
      <c r="V27" s="63" t="s">
        <v>106</v>
      </c>
      <c r="W27" s="83">
        <f>'PRE-SWIMWEAR'!$G42</f>
        <v>32.5</v>
      </c>
      <c r="X27" s="30">
        <f>'PRE-SWIMWEAR'!$M42</f>
        <v>35.5</v>
      </c>
      <c r="Y27" s="30">
        <f>'PRE-SWIMWEAR'!$S42</f>
        <v>38</v>
      </c>
      <c r="Z27" s="30">
        <f>'PRE-SWIMWEAR'!$T42</f>
        <v>106</v>
      </c>
      <c r="AA27" s="22">
        <f>'PRE-SWIMWEAR'!$U42</f>
        <v>38</v>
      </c>
    </row>
    <row r="28" spans="1:27" ht="15.75" thickBot="1" x14ac:dyDescent="0.3">
      <c r="B28" s="97" t="s">
        <v>88</v>
      </c>
      <c r="C28" s="110">
        <f>'PRE-SWIMWEAR'!$E23</f>
        <v>75</v>
      </c>
      <c r="D28" s="103">
        <f>'PRE-SWIMWEAR'!$K23</f>
        <v>82</v>
      </c>
      <c r="E28" s="111">
        <f>'PRE-SWIMWEAR'!$Q23</f>
        <v>91.4</v>
      </c>
      <c r="H28" s="64" t="s">
        <v>107</v>
      </c>
      <c r="I28" s="110">
        <f>'PRE-SWIMWEAR'!$E43</f>
        <v>76</v>
      </c>
      <c r="J28" s="103">
        <f>'PRE-SWIMWEAR'!$K43</f>
        <v>78</v>
      </c>
      <c r="K28" s="111">
        <f>'PRE-SWIMWEAR'!$Q43</f>
        <v>84.2</v>
      </c>
      <c r="N28" s="97" t="s">
        <v>88</v>
      </c>
      <c r="O28" s="82">
        <f>'PRE-SWIMWEAR'!$G23</f>
        <v>32.5</v>
      </c>
      <c r="P28" s="32">
        <f>'PRE-SWIMWEAR'!$M23</f>
        <v>17</v>
      </c>
      <c r="Q28" s="32">
        <f>'PRE-SWIMWEAR'!$S23</f>
        <v>5</v>
      </c>
      <c r="R28" s="32">
        <f>'PRE-SWIMWEAR'!$T23</f>
        <v>54.5</v>
      </c>
      <c r="S28" s="24">
        <f>'PRE-SWIMWEAR'!$U23</f>
        <v>17.5</v>
      </c>
      <c r="V28" s="64" t="s">
        <v>107</v>
      </c>
      <c r="W28" s="82">
        <f>'PRE-SWIMWEAR'!$G43</f>
        <v>24</v>
      </c>
      <c r="X28" s="32">
        <f>'PRE-SWIMWEAR'!$M43</f>
        <v>25</v>
      </c>
      <c r="Y28" s="32">
        <f>'PRE-SWIMWEAR'!$S43</f>
        <v>18</v>
      </c>
      <c r="Z28" s="32">
        <f>'PRE-SWIMWEAR'!$T43</f>
        <v>67</v>
      </c>
      <c r="AA28" s="24">
        <f>'PRE-SWIMWEAR'!$U43</f>
        <v>22</v>
      </c>
    </row>
    <row r="29" spans="1:27" s="48" customFormat="1" ht="11.25" x14ac:dyDescent="0.2"/>
    <row r="30" spans="1:27" s="48" customFormat="1" ht="11.25" x14ac:dyDescent="0.2"/>
    <row r="31" spans="1:27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7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s="50" customFormat="1" x14ac:dyDescent="0.25"/>
  </sheetData>
  <mergeCells count="8">
    <mergeCell ref="A6:F6"/>
    <mergeCell ref="G6:L6"/>
    <mergeCell ref="M6:T6"/>
    <mergeCell ref="U6:AB6"/>
    <mergeCell ref="B7:E7"/>
    <mergeCell ref="H7:K7"/>
    <mergeCell ref="N7:S7"/>
    <mergeCell ref="V7:AA7"/>
  </mergeCells>
  <conditionalFormatting sqref="N9:S28">
    <cfRule type="expression" dxfId="5" priority="2">
      <formula>$S9=1</formula>
    </cfRule>
  </conditionalFormatting>
  <conditionalFormatting sqref="V9:AA28">
    <cfRule type="expression" dxfId="4" priority="1">
      <formula>$AA9=1</formula>
    </cfRule>
  </conditionalFormatting>
  <conditionalFormatting sqref="B9:E28">
    <cfRule type="expression" dxfId="3" priority="7">
      <formula>#REF!=1</formula>
    </cfRule>
  </conditionalFormatting>
  <conditionalFormatting sqref="H9:K28">
    <cfRule type="expression" dxfId="2" priority="8">
      <formula>#REF!=1</formula>
    </cfRule>
  </conditionalFormatting>
  <pageMargins left="0.3" right="0.3" top="0.3" bottom="0.3" header="0" footer="0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opLeftCell="A19" workbookViewId="0">
      <selection activeCell="E41" sqref="E41"/>
    </sheetView>
  </sheetViews>
  <sheetFormatPr defaultRowHeight="15" x14ac:dyDescent="0.25"/>
  <cols>
    <col min="1" max="1" width="10.85546875" customWidth="1"/>
    <col min="2" max="2" width="28.28515625" bestFit="1" customWidth="1"/>
    <col min="3" max="3" width="21.140625" bestFit="1" customWidth="1"/>
    <col min="5" max="5" width="30.140625" bestFit="1" customWidth="1"/>
    <col min="8" max="9" width="9.140625" customWidth="1"/>
  </cols>
  <sheetData>
    <row r="1" spans="1:8" x14ac:dyDescent="0.25">
      <c r="A1" s="145" t="s">
        <v>11</v>
      </c>
      <c r="B1" s="145" t="s">
        <v>1</v>
      </c>
      <c r="C1" s="145" t="s">
        <v>182</v>
      </c>
      <c r="E1" t="s">
        <v>181</v>
      </c>
    </row>
    <row r="2" spans="1:8" x14ac:dyDescent="0.25">
      <c r="A2" s="145">
        <v>1</v>
      </c>
      <c r="B2" s="145" t="s">
        <v>116</v>
      </c>
      <c r="C2" s="145" t="s">
        <v>13</v>
      </c>
      <c r="E2" t="str">
        <f>CONCATENATE(A2,". BRGY. ",C2)</f>
        <v>1. BRGY. SANTOR</v>
      </c>
      <c r="H2" s="51"/>
    </row>
    <row r="3" spans="1:8" x14ac:dyDescent="0.25">
      <c r="A3" s="145">
        <v>2</v>
      </c>
      <c r="B3" s="145" t="s">
        <v>117</v>
      </c>
      <c r="C3" s="145" t="s">
        <v>14</v>
      </c>
      <c r="E3" t="str">
        <f t="shared" ref="E3:E41" si="0">CONCATENATE(A3,". BRGY. ",C3)</f>
        <v>2. BRGY. BOOT</v>
      </c>
      <c r="H3" s="51"/>
    </row>
    <row r="4" spans="1:8" x14ac:dyDescent="0.25">
      <c r="A4" s="145">
        <v>3</v>
      </c>
      <c r="B4" s="145" t="s">
        <v>12</v>
      </c>
      <c r="C4" s="145" t="s">
        <v>12</v>
      </c>
      <c r="E4" t="str">
        <f t="shared" si="0"/>
        <v>3. BRGY. &lt;N/A&gt;</v>
      </c>
      <c r="H4" s="51"/>
    </row>
    <row r="5" spans="1:8" x14ac:dyDescent="0.25">
      <c r="A5" s="145">
        <v>4</v>
      </c>
      <c r="B5" s="145" t="s">
        <v>118</v>
      </c>
      <c r="C5" s="145" t="s">
        <v>15</v>
      </c>
      <c r="E5" t="str">
        <f t="shared" si="0"/>
        <v>4. BRGY. BANJO EAST</v>
      </c>
      <c r="H5" s="51"/>
    </row>
    <row r="6" spans="1:8" x14ac:dyDescent="0.25">
      <c r="A6" s="145">
        <v>5</v>
      </c>
      <c r="B6" s="145" t="s">
        <v>119</v>
      </c>
      <c r="C6" s="145" t="s">
        <v>16</v>
      </c>
      <c r="E6" t="str">
        <f t="shared" si="0"/>
        <v>5. BRGY. POBLACION 5</v>
      </c>
      <c r="H6" s="51"/>
    </row>
    <row r="7" spans="1:8" x14ac:dyDescent="0.25">
      <c r="A7" s="145">
        <v>6</v>
      </c>
      <c r="B7" s="145" t="s">
        <v>120</v>
      </c>
      <c r="C7" s="145" t="s">
        <v>18</v>
      </c>
      <c r="E7" t="str">
        <f t="shared" si="0"/>
        <v>6. BRGY. MABINI</v>
      </c>
      <c r="H7" s="51"/>
    </row>
    <row r="8" spans="1:8" x14ac:dyDescent="0.25">
      <c r="A8" s="145">
        <v>7</v>
      </c>
      <c r="B8" s="145" t="s">
        <v>121</v>
      </c>
      <c r="C8" s="145" t="s">
        <v>19</v>
      </c>
      <c r="E8" t="str">
        <f t="shared" si="0"/>
        <v>7. BRGY. PANTAY BATA</v>
      </c>
      <c r="H8" s="51"/>
    </row>
    <row r="9" spans="1:8" x14ac:dyDescent="0.25">
      <c r="A9" s="145">
        <v>8</v>
      </c>
      <c r="B9" s="145" t="s">
        <v>122</v>
      </c>
      <c r="C9" s="145" t="s">
        <v>20</v>
      </c>
      <c r="E9" t="str">
        <f t="shared" si="0"/>
        <v>8. BRGY. GONZALES</v>
      </c>
      <c r="H9" s="51"/>
    </row>
    <row r="10" spans="1:8" x14ac:dyDescent="0.25">
      <c r="A10" s="145">
        <v>9</v>
      </c>
      <c r="B10" s="145" t="s">
        <v>123</v>
      </c>
      <c r="C10" s="145" t="s">
        <v>17</v>
      </c>
      <c r="E10" t="str">
        <f t="shared" si="0"/>
        <v>9. BRGY. POBLACION 6</v>
      </c>
      <c r="H10" s="51"/>
    </row>
    <row r="11" spans="1:8" x14ac:dyDescent="0.25">
      <c r="A11" s="145">
        <v>10</v>
      </c>
      <c r="B11" s="145" t="s">
        <v>124</v>
      </c>
      <c r="C11" s="145" t="s">
        <v>21</v>
      </c>
      <c r="E11" t="str">
        <f t="shared" si="0"/>
        <v>10. BRGY. PAGASPAS</v>
      </c>
      <c r="H11" s="51"/>
    </row>
    <row r="12" spans="1:8" x14ac:dyDescent="0.25">
      <c r="A12" s="145">
        <v>11</v>
      </c>
      <c r="B12" s="145" t="s">
        <v>125</v>
      </c>
      <c r="C12" s="145" t="s">
        <v>22</v>
      </c>
      <c r="E12" t="str">
        <f t="shared" si="0"/>
        <v>11. BRGY. BILOG-BILOG</v>
      </c>
      <c r="H12" s="51"/>
    </row>
    <row r="13" spans="1:8" x14ac:dyDescent="0.25">
      <c r="A13" s="145">
        <v>12</v>
      </c>
      <c r="B13" s="145" t="s">
        <v>126</v>
      </c>
      <c r="C13" s="145" t="s">
        <v>23</v>
      </c>
      <c r="E13" t="str">
        <f t="shared" si="0"/>
        <v>12. BRGY. BAGBAG</v>
      </c>
      <c r="H13" s="51"/>
    </row>
    <row r="14" spans="1:8" x14ac:dyDescent="0.25">
      <c r="A14" s="145">
        <v>13</v>
      </c>
      <c r="B14" s="145" t="s">
        <v>127</v>
      </c>
      <c r="C14" s="145" t="s">
        <v>24</v>
      </c>
      <c r="E14" t="str">
        <f t="shared" si="0"/>
        <v>13. BRGY. TINURIK</v>
      </c>
      <c r="H14" s="51"/>
    </row>
    <row r="15" spans="1:8" x14ac:dyDescent="0.25">
      <c r="A15" s="145">
        <v>14</v>
      </c>
      <c r="B15" s="145" t="s">
        <v>128</v>
      </c>
      <c r="C15" s="145" t="s">
        <v>25</v>
      </c>
      <c r="E15" t="str">
        <f t="shared" si="0"/>
        <v>14. BRGY. SULPOC</v>
      </c>
      <c r="H15" s="51"/>
    </row>
    <row r="16" spans="1:8" x14ac:dyDescent="0.25">
      <c r="A16" s="145">
        <v>15</v>
      </c>
      <c r="B16" s="145" t="s">
        <v>129</v>
      </c>
      <c r="C16" s="145" t="s">
        <v>26</v>
      </c>
      <c r="E16" t="str">
        <f t="shared" si="0"/>
        <v>15. BRGY. ULANGO</v>
      </c>
      <c r="H16" s="51"/>
    </row>
    <row r="17" spans="1:8" x14ac:dyDescent="0.25">
      <c r="A17" s="145">
        <v>16</v>
      </c>
      <c r="B17" s="145" t="s">
        <v>27</v>
      </c>
      <c r="C17" s="145" t="s">
        <v>28</v>
      </c>
      <c r="E17" t="str">
        <f t="shared" si="0"/>
        <v>16. BRGY. DARASA</v>
      </c>
      <c r="H17" s="51"/>
    </row>
    <row r="18" spans="1:8" x14ac:dyDescent="0.25">
      <c r="A18" s="145">
        <v>17</v>
      </c>
      <c r="B18" s="145" t="s">
        <v>130</v>
      </c>
      <c r="C18" s="145" t="s">
        <v>29</v>
      </c>
      <c r="E18" t="str">
        <f t="shared" si="0"/>
        <v>17. BRGY. MALAKING PULO</v>
      </c>
      <c r="H18" s="51"/>
    </row>
    <row r="19" spans="1:8" x14ac:dyDescent="0.25">
      <c r="A19" s="145">
        <v>18</v>
      </c>
      <c r="B19" s="145" t="s">
        <v>131</v>
      </c>
      <c r="C19" s="145" t="s">
        <v>30</v>
      </c>
      <c r="E19" t="str">
        <f t="shared" si="0"/>
        <v>18. BRGY. PANTAY MATANDA</v>
      </c>
      <c r="H19" s="51"/>
    </row>
    <row r="20" spans="1:8" x14ac:dyDescent="0.25">
      <c r="A20" s="145">
        <v>19</v>
      </c>
      <c r="B20" s="145" t="s">
        <v>132</v>
      </c>
      <c r="C20" s="145" t="s">
        <v>31</v>
      </c>
      <c r="E20" t="str">
        <f t="shared" si="0"/>
        <v>19. BRGY. LUYOS</v>
      </c>
      <c r="H20" s="51"/>
    </row>
    <row r="21" spans="1:8" x14ac:dyDescent="0.25">
      <c r="A21" s="145">
        <v>20</v>
      </c>
      <c r="B21" s="145" t="s">
        <v>133</v>
      </c>
      <c r="C21" s="145" t="s">
        <v>32</v>
      </c>
      <c r="E21" t="str">
        <f t="shared" si="0"/>
        <v>20. BRGY. SANTOL</v>
      </c>
      <c r="H21" s="51"/>
    </row>
    <row r="22" spans="1:8" x14ac:dyDescent="0.25">
      <c r="A22" s="145">
        <v>21</v>
      </c>
      <c r="B22" s="145" t="s">
        <v>134</v>
      </c>
      <c r="C22" s="145" t="s">
        <v>33</v>
      </c>
      <c r="E22" t="str">
        <f t="shared" si="0"/>
        <v>21. BRGY. AMBULONG</v>
      </c>
      <c r="H22" s="51"/>
    </row>
    <row r="23" spans="1:8" x14ac:dyDescent="0.25">
      <c r="A23" s="145">
        <v>22</v>
      </c>
      <c r="B23" s="145" t="s">
        <v>135</v>
      </c>
      <c r="C23" s="145" t="s">
        <v>34</v>
      </c>
      <c r="E23" t="str">
        <f t="shared" si="0"/>
        <v>22. BRGY. LAUREL</v>
      </c>
      <c r="H23" s="51"/>
    </row>
    <row r="24" spans="1:8" x14ac:dyDescent="0.25">
      <c r="A24" s="145">
        <v>23</v>
      </c>
      <c r="B24" s="145" t="s">
        <v>35</v>
      </c>
      <c r="C24" s="145" t="s">
        <v>36</v>
      </c>
      <c r="E24" t="str">
        <f t="shared" si="0"/>
        <v>23. BRGY. POBLACION 2</v>
      </c>
      <c r="H24" s="51"/>
    </row>
    <row r="25" spans="1:8" x14ac:dyDescent="0.25">
      <c r="A25" s="145">
        <v>24</v>
      </c>
      <c r="B25" s="145" t="s">
        <v>136</v>
      </c>
      <c r="C25" s="145" t="s">
        <v>37</v>
      </c>
      <c r="E25" t="str">
        <f t="shared" si="0"/>
        <v>24. BRGY. BAGUMBAYAN</v>
      </c>
      <c r="H25" s="51"/>
    </row>
    <row r="26" spans="1:8" x14ac:dyDescent="0.25">
      <c r="A26" s="145">
        <v>25</v>
      </c>
      <c r="B26" s="145" t="s">
        <v>137</v>
      </c>
      <c r="C26" s="145" t="s">
        <v>38</v>
      </c>
      <c r="E26" t="str">
        <f t="shared" si="0"/>
        <v>25. BRGY. POBLACION 1</v>
      </c>
      <c r="H26" s="51"/>
    </row>
    <row r="27" spans="1:8" x14ac:dyDescent="0.25">
      <c r="A27" s="145">
        <v>26</v>
      </c>
      <c r="B27" s="145" t="s">
        <v>12</v>
      </c>
      <c r="C27" s="145" t="s">
        <v>12</v>
      </c>
      <c r="E27" t="str">
        <f t="shared" si="0"/>
        <v>26. BRGY. &lt;N/A&gt;</v>
      </c>
      <c r="H27" s="51"/>
    </row>
    <row r="28" spans="1:8" x14ac:dyDescent="0.25">
      <c r="A28" s="145">
        <v>27</v>
      </c>
      <c r="B28" s="145" t="s">
        <v>138</v>
      </c>
      <c r="C28" s="145" t="s">
        <v>39</v>
      </c>
      <c r="E28" t="str">
        <f t="shared" si="0"/>
        <v>27. BRGY. SALA</v>
      </c>
      <c r="H28" s="51"/>
    </row>
    <row r="29" spans="1:8" x14ac:dyDescent="0.25">
      <c r="A29" s="145">
        <v>28</v>
      </c>
      <c r="B29" s="145" t="s">
        <v>139</v>
      </c>
      <c r="C29" s="145" t="s">
        <v>40</v>
      </c>
      <c r="E29" t="str">
        <f t="shared" si="0"/>
        <v>28. BRGY. BALELE</v>
      </c>
      <c r="H29" s="51"/>
    </row>
    <row r="30" spans="1:8" x14ac:dyDescent="0.25">
      <c r="A30" s="145">
        <v>29</v>
      </c>
      <c r="B30" s="145" t="s">
        <v>140</v>
      </c>
      <c r="C30" s="145" t="s">
        <v>41</v>
      </c>
      <c r="E30" t="str">
        <f t="shared" si="0"/>
        <v>29. BRGY. SAN JOSE</v>
      </c>
      <c r="H30" s="51"/>
    </row>
    <row r="31" spans="1:8" x14ac:dyDescent="0.25">
      <c r="A31" s="145">
        <v>30</v>
      </c>
      <c r="B31" s="145" t="s">
        <v>141</v>
      </c>
      <c r="C31" s="145" t="s">
        <v>42</v>
      </c>
      <c r="E31" t="str">
        <f t="shared" si="0"/>
        <v>30. BRGY. NATATAS</v>
      </c>
      <c r="H31" s="51"/>
    </row>
    <row r="32" spans="1:8" x14ac:dyDescent="0.25">
      <c r="A32" s="145">
        <v>31</v>
      </c>
      <c r="B32" s="145" t="s">
        <v>142</v>
      </c>
      <c r="C32" s="145" t="s">
        <v>43</v>
      </c>
      <c r="E32" t="str">
        <f t="shared" si="0"/>
        <v>31. BRGY. BAÑADERO</v>
      </c>
      <c r="H32" s="51"/>
    </row>
    <row r="33" spans="1:8" x14ac:dyDescent="0.25">
      <c r="A33" s="145">
        <v>32</v>
      </c>
      <c r="B33" s="145" t="s">
        <v>143</v>
      </c>
      <c r="C33" s="145" t="s">
        <v>44</v>
      </c>
      <c r="E33" t="str">
        <f t="shared" si="0"/>
        <v>32. BRGY. TALAGA</v>
      </c>
      <c r="H33" s="51"/>
    </row>
    <row r="34" spans="1:8" x14ac:dyDescent="0.25">
      <c r="A34" s="145">
        <v>33</v>
      </c>
      <c r="B34" s="145" t="s">
        <v>144</v>
      </c>
      <c r="C34" s="145" t="s">
        <v>45</v>
      </c>
      <c r="E34" t="str">
        <f t="shared" si="0"/>
        <v>33. BRGY. SAMBAT</v>
      </c>
      <c r="H34" s="51"/>
    </row>
    <row r="35" spans="1:8" x14ac:dyDescent="0.25">
      <c r="A35" s="145">
        <v>34</v>
      </c>
      <c r="B35" s="145" t="s">
        <v>145</v>
      </c>
      <c r="C35" s="145" t="s">
        <v>46</v>
      </c>
      <c r="E35" t="str">
        <f t="shared" si="0"/>
        <v>34. BRGY. POBLACION 4</v>
      </c>
      <c r="H35" s="51"/>
    </row>
    <row r="36" spans="1:8" x14ac:dyDescent="0.25">
      <c r="A36" s="145">
        <v>35</v>
      </c>
      <c r="B36" s="145" t="s">
        <v>146</v>
      </c>
      <c r="C36" s="145" t="s">
        <v>47</v>
      </c>
      <c r="E36" t="str">
        <f t="shared" si="0"/>
        <v>35. BRGY. JANOPOL OCCIDENTAL</v>
      </c>
      <c r="H36" s="51"/>
    </row>
    <row r="37" spans="1:8" x14ac:dyDescent="0.25">
      <c r="A37" s="145">
        <v>36</v>
      </c>
      <c r="B37" s="145" t="s">
        <v>147</v>
      </c>
      <c r="C37" s="145" t="s">
        <v>48</v>
      </c>
      <c r="E37" t="str">
        <f t="shared" si="0"/>
        <v>36. BRGY. MARIA PAZ</v>
      </c>
      <c r="H37" s="51"/>
    </row>
    <row r="38" spans="1:8" x14ac:dyDescent="0.25">
      <c r="A38" s="145">
        <v>37</v>
      </c>
      <c r="B38" s="145" t="s">
        <v>148</v>
      </c>
      <c r="C38" s="145" t="s">
        <v>49</v>
      </c>
      <c r="E38" t="str">
        <f t="shared" si="0"/>
        <v>37. BRGY. CALE</v>
      </c>
      <c r="H38" s="51"/>
    </row>
    <row r="39" spans="1:8" x14ac:dyDescent="0.25">
      <c r="A39" s="145">
        <v>38</v>
      </c>
      <c r="B39" s="145" t="s">
        <v>149</v>
      </c>
      <c r="C39" s="145" t="s">
        <v>50</v>
      </c>
      <c r="E39" t="str">
        <f t="shared" si="0"/>
        <v>38. BRGY. JANOPOL ORIENTAL</v>
      </c>
      <c r="H39" s="51"/>
    </row>
    <row r="40" spans="1:8" x14ac:dyDescent="0.25">
      <c r="A40" s="145">
        <v>39</v>
      </c>
      <c r="B40" s="145" t="s">
        <v>150</v>
      </c>
      <c r="C40" s="145" t="s">
        <v>51</v>
      </c>
      <c r="E40" t="str">
        <f t="shared" si="0"/>
        <v>39. BRGY. HIDALGO</v>
      </c>
      <c r="H40" s="51"/>
    </row>
    <row r="41" spans="1:8" x14ac:dyDescent="0.25">
      <c r="A41" s="145">
        <v>40</v>
      </c>
      <c r="B41" s="145" t="s">
        <v>151</v>
      </c>
      <c r="C41" s="145" t="s">
        <v>52</v>
      </c>
      <c r="E41" t="str">
        <f t="shared" si="0"/>
        <v>40. BRGY. SUPLANG</v>
      </c>
      <c r="H41" s="51"/>
    </row>
  </sheetData>
  <pageMargins left="0.7" right="0.7" top="0.75" bottom="0.75" header="0.3" footer="0.3"/>
  <pageSetup orientation="portrait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J43"/>
  <sheetViews>
    <sheetView zoomScale="55" zoomScaleNormal="55" workbookViewId="0">
      <selection activeCell="B7" sqref="B7:G7"/>
    </sheetView>
  </sheetViews>
  <sheetFormatPr defaultRowHeight="15" x14ac:dyDescent="0.25"/>
  <cols>
    <col min="1" max="1" width="6.7109375" customWidth="1"/>
    <col min="2" max="2" width="30.7109375" customWidth="1"/>
    <col min="3" max="7" width="16.7109375" customWidth="1"/>
    <col min="8" max="9" width="6.7109375" customWidth="1"/>
    <col min="10" max="10" width="30.7109375" customWidth="1"/>
    <col min="11" max="15" width="16.7109375" customWidth="1"/>
    <col min="16" max="17" width="6.7109375" customWidth="1"/>
    <col min="18" max="18" width="30.7109375" customWidth="1"/>
    <col min="19" max="25" width="11.7109375" customWidth="1"/>
    <col min="26" max="27" width="6.7109375" customWidth="1"/>
    <col min="28" max="28" width="30.7109375" customWidth="1"/>
    <col min="29" max="35" width="11.7109375" customWidth="1"/>
    <col min="36" max="36" width="6.7109375" customWidth="1"/>
  </cols>
  <sheetData>
    <row r="2" spans="1:36" ht="26.25" x14ac:dyDescent="0.4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</row>
    <row r="3" spans="1:36" s="49" customFormat="1" ht="11.25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pans="1:36" s="49" customFormat="1" ht="11.25" x14ac:dyDescent="0.2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6" spans="1:36" s="48" customFormat="1" ht="11.25" x14ac:dyDescent="0.2">
      <c r="A6" s="206" t="s">
        <v>160</v>
      </c>
      <c r="B6" s="206"/>
      <c r="C6" s="206"/>
      <c r="D6" s="206"/>
      <c r="E6" s="206"/>
      <c r="F6" s="206"/>
      <c r="G6" s="206"/>
      <c r="H6" s="206"/>
      <c r="I6" s="206" t="s">
        <v>160</v>
      </c>
      <c r="J6" s="206"/>
      <c r="K6" s="206"/>
      <c r="L6" s="206"/>
      <c r="M6" s="206"/>
      <c r="N6" s="206"/>
      <c r="O6" s="206"/>
      <c r="P6" s="206"/>
      <c r="Q6" s="206" t="s">
        <v>161</v>
      </c>
      <c r="R6" s="206"/>
      <c r="S6" s="206"/>
      <c r="T6" s="206"/>
      <c r="U6" s="206"/>
      <c r="V6" s="206"/>
      <c r="W6" s="206"/>
      <c r="X6" s="206"/>
      <c r="Y6" s="206"/>
      <c r="Z6" s="206"/>
      <c r="AA6" s="206" t="s">
        <v>160</v>
      </c>
      <c r="AB6" s="206"/>
      <c r="AC6" s="206"/>
      <c r="AD6" s="206"/>
      <c r="AE6" s="206"/>
      <c r="AF6" s="206"/>
      <c r="AG6" s="206"/>
      <c r="AH6" s="206"/>
      <c r="AI6" s="206"/>
      <c r="AJ6" s="206"/>
    </row>
    <row r="7" spans="1:36" s="56" customFormat="1" ht="19.5" thickBot="1" x14ac:dyDescent="0.35">
      <c r="B7" s="207" t="s">
        <v>173</v>
      </c>
      <c r="C7" s="207"/>
      <c r="D7" s="207"/>
      <c r="E7" s="207"/>
      <c r="F7" s="207"/>
      <c r="G7" s="207"/>
      <c r="J7" s="207" t="s">
        <v>173</v>
      </c>
      <c r="K7" s="207"/>
      <c r="L7" s="207"/>
      <c r="M7" s="207"/>
      <c r="N7" s="207"/>
      <c r="O7" s="207"/>
      <c r="R7" s="207" t="s">
        <v>174</v>
      </c>
      <c r="S7" s="207"/>
      <c r="T7" s="207"/>
      <c r="U7" s="207"/>
      <c r="V7" s="207"/>
      <c r="W7" s="207"/>
      <c r="X7" s="207"/>
      <c r="Y7" s="207"/>
      <c r="AB7" s="207" t="s">
        <v>174</v>
      </c>
      <c r="AC7" s="207"/>
      <c r="AD7" s="207"/>
      <c r="AE7" s="207"/>
      <c r="AF7" s="207"/>
      <c r="AG7" s="207"/>
      <c r="AH7" s="207"/>
      <c r="AI7" s="207"/>
    </row>
    <row r="8" spans="1:36" ht="15.75" thickBot="1" x14ac:dyDescent="0.3">
      <c r="B8" s="61" t="s">
        <v>58</v>
      </c>
      <c r="C8" s="67" t="s">
        <v>4</v>
      </c>
      <c r="D8" s="68" t="s">
        <v>5</v>
      </c>
      <c r="E8" s="68" t="s">
        <v>6</v>
      </c>
      <c r="F8" s="68" t="s">
        <v>53</v>
      </c>
      <c r="G8" s="69" t="s">
        <v>54</v>
      </c>
      <c r="J8" s="61" t="s">
        <v>58</v>
      </c>
      <c r="K8" s="67" t="s">
        <v>4</v>
      </c>
      <c r="L8" s="68" t="s">
        <v>5</v>
      </c>
      <c r="M8" s="68" t="s">
        <v>6</v>
      </c>
      <c r="N8" s="68" t="s">
        <v>53</v>
      </c>
      <c r="O8" s="69" t="s">
        <v>54</v>
      </c>
      <c r="R8" s="61" t="s">
        <v>58</v>
      </c>
      <c r="S8" s="60" t="s">
        <v>4</v>
      </c>
      <c r="T8" s="52" t="s">
        <v>5</v>
      </c>
      <c r="U8" s="52" t="s">
        <v>6</v>
      </c>
      <c r="V8" s="52" t="s">
        <v>53</v>
      </c>
      <c r="W8" s="52" t="s">
        <v>54</v>
      </c>
      <c r="X8" s="70" t="s">
        <v>162</v>
      </c>
      <c r="Y8" s="71" t="s">
        <v>153</v>
      </c>
      <c r="AB8" s="61" t="s">
        <v>58</v>
      </c>
      <c r="AC8" s="80" t="s">
        <v>4</v>
      </c>
      <c r="AD8" s="68" t="s">
        <v>5</v>
      </c>
      <c r="AE8" s="68" t="s">
        <v>6</v>
      </c>
      <c r="AF8" s="68" t="s">
        <v>53</v>
      </c>
      <c r="AG8" s="68" t="s">
        <v>54</v>
      </c>
      <c r="AH8" s="70" t="s">
        <v>162</v>
      </c>
      <c r="AI8" s="71" t="s">
        <v>153</v>
      </c>
    </row>
    <row r="9" spans="1:36" x14ac:dyDescent="0.25">
      <c r="B9" s="36" t="s">
        <v>70</v>
      </c>
      <c r="C9" s="104">
        <f>'COR-PRODNUM'!$B4</f>
        <v>0</v>
      </c>
      <c r="D9" s="100">
        <f>'COR-PRODNUM'!$D4</f>
        <v>0</v>
      </c>
      <c r="E9" s="100">
        <f>'COR-PRODNUM'!$F4</f>
        <v>0</v>
      </c>
      <c r="F9" s="100">
        <f>'COR-PRODNUM'!$H4</f>
        <v>0</v>
      </c>
      <c r="G9" s="105">
        <f>'COR-PRODNUM'!$J4</f>
        <v>0</v>
      </c>
      <c r="J9" s="62" t="s">
        <v>89</v>
      </c>
      <c r="K9" s="104">
        <f>'COR-PRODNUM'!$B24</f>
        <v>0</v>
      </c>
      <c r="L9" s="100">
        <f>'COR-PRODNUM'!$D24</f>
        <v>0</v>
      </c>
      <c r="M9" s="100">
        <f>'COR-PRODNUM'!$F24</f>
        <v>0</v>
      </c>
      <c r="N9" s="100">
        <f>'COR-PRODNUM'!$H24</f>
        <v>0</v>
      </c>
      <c r="O9" s="105">
        <f>'COR-PRODNUM'!$J24</f>
        <v>0</v>
      </c>
      <c r="R9" s="36" t="s">
        <v>70</v>
      </c>
      <c r="S9" s="91">
        <f>'COR-PRODNUM'!$C4</f>
        <v>20</v>
      </c>
      <c r="T9" s="33">
        <f>'COR-PRODNUM'!$E4</f>
        <v>1.5</v>
      </c>
      <c r="U9" s="33">
        <f>'COR-PRODNUM'!$G4</f>
        <v>1.5</v>
      </c>
      <c r="V9" s="33">
        <f>'COR-PRODNUM'!$I4</f>
        <v>1.5</v>
      </c>
      <c r="W9" s="33">
        <f>'COR-PRODNUM'!$K4</f>
        <v>1.5</v>
      </c>
      <c r="X9" s="33">
        <f>'COR-PRODNUM'!$L4</f>
        <v>26</v>
      </c>
      <c r="Y9" s="19">
        <f>'COR-PRODNUM'!$M4</f>
        <v>38</v>
      </c>
      <c r="AB9" s="62" t="s">
        <v>89</v>
      </c>
      <c r="AC9" s="91">
        <f>'COR-PRODNUM'!$C24</f>
        <v>14</v>
      </c>
      <c r="AD9" s="33">
        <f>'COR-PRODNUM'!$E24</f>
        <v>1.5</v>
      </c>
      <c r="AE9" s="33">
        <f>'COR-PRODNUM'!$G24</f>
        <v>1.5</v>
      </c>
      <c r="AF9" s="33">
        <f>'COR-PRODNUM'!$I24</f>
        <v>1.5</v>
      </c>
      <c r="AG9" s="33">
        <f>'COR-PRODNUM'!$K24</f>
        <v>1.5</v>
      </c>
      <c r="AH9" s="33">
        <f>'COR-PRODNUM'!$L24</f>
        <v>20</v>
      </c>
      <c r="AI9" s="19">
        <f>'COR-PRODNUM'!$M24</f>
        <v>6.5</v>
      </c>
    </row>
    <row r="10" spans="1:36" x14ac:dyDescent="0.25">
      <c r="B10" s="95" t="s">
        <v>71</v>
      </c>
      <c r="C10" s="106">
        <f>'COR-PRODNUM'!$B5</f>
        <v>0</v>
      </c>
      <c r="D10" s="101">
        <f>'COR-PRODNUM'!$D5</f>
        <v>0</v>
      </c>
      <c r="E10" s="101">
        <f>'COR-PRODNUM'!$F5</f>
        <v>0</v>
      </c>
      <c r="F10" s="101">
        <f>'COR-PRODNUM'!$H5</f>
        <v>0</v>
      </c>
      <c r="G10" s="107">
        <f>'COR-PRODNUM'!$J5</f>
        <v>0</v>
      </c>
      <c r="J10" s="63" t="s">
        <v>90</v>
      </c>
      <c r="K10" s="106">
        <f>'COR-PRODNUM'!$B25</f>
        <v>0</v>
      </c>
      <c r="L10" s="101">
        <f>'COR-PRODNUM'!$D25</f>
        <v>0</v>
      </c>
      <c r="M10" s="101">
        <f>'COR-PRODNUM'!$F25</f>
        <v>0</v>
      </c>
      <c r="N10" s="101">
        <f>'COR-PRODNUM'!$H25</f>
        <v>0</v>
      </c>
      <c r="O10" s="107">
        <f>'COR-PRODNUM'!$J25</f>
        <v>0</v>
      </c>
      <c r="R10" s="95" t="s">
        <v>71</v>
      </c>
      <c r="S10" s="83">
        <f>'COR-PRODNUM'!$C5</f>
        <v>15</v>
      </c>
      <c r="T10" s="30">
        <f>'COR-PRODNUM'!$E5</f>
        <v>1.5</v>
      </c>
      <c r="U10" s="30">
        <f>'COR-PRODNUM'!$G5</f>
        <v>1.5</v>
      </c>
      <c r="V10" s="30">
        <f>'COR-PRODNUM'!$I5</f>
        <v>1.5</v>
      </c>
      <c r="W10" s="30">
        <f>'COR-PRODNUM'!$K5</f>
        <v>1.5</v>
      </c>
      <c r="X10" s="30">
        <f>'COR-PRODNUM'!$L5</f>
        <v>21</v>
      </c>
      <c r="Y10" s="22">
        <f>'COR-PRODNUM'!$M5</f>
        <v>12</v>
      </c>
      <c r="AB10" s="63" t="s">
        <v>90</v>
      </c>
      <c r="AC10" s="83">
        <f>'COR-PRODNUM'!$C25</f>
        <v>16</v>
      </c>
      <c r="AD10" s="30">
        <f>'COR-PRODNUM'!$E25</f>
        <v>1.5</v>
      </c>
      <c r="AE10" s="30">
        <f>'COR-PRODNUM'!$G25</f>
        <v>1.5</v>
      </c>
      <c r="AF10" s="30">
        <f>'COR-PRODNUM'!$I25</f>
        <v>1.5</v>
      </c>
      <c r="AG10" s="30">
        <f>'COR-PRODNUM'!$K25</f>
        <v>1.5</v>
      </c>
      <c r="AH10" s="30">
        <f>'COR-PRODNUM'!$L25</f>
        <v>22</v>
      </c>
      <c r="AI10" s="22">
        <f>'COR-PRODNUM'!$M25</f>
        <v>19.5</v>
      </c>
    </row>
    <row r="11" spans="1:36" x14ac:dyDescent="0.25">
      <c r="B11" s="96" t="s">
        <v>155</v>
      </c>
      <c r="C11" s="108">
        <f>'COR-PRODNUM'!$B6</f>
        <v>0</v>
      </c>
      <c r="D11" s="102">
        <f>'COR-PRODNUM'!$D6</f>
        <v>0</v>
      </c>
      <c r="E11" s="102">
        <f>'COR-PRODNUM'!$F6</f>
        <v>0</v>
      </c>
      <c r="F11" s="102">
        <f>'COR-PRODNUM'!$H6</f>
        <v>0</v>
      </c>
      <c r="G11" s="109">
        <f>'COR-PRODNUM'!$J6</f>
        <v>0</v>
      </c>
      <c r="J11" s="63" t="s">
        <v>91</v>
      </c>
      <c r="K11" s="106">
        <f>'COR-PRODNUM'!$B26</f>
        <v>0</v>
      </c>
      <c r="L11" s="101">
        <f>'COR-PRODNUM'!$D26</f>
        <v>0</v>
      </c>
      <c r="M11" s="101">
        <f>'COR-PRODNUM'!$F26</f>
        <v>0</v>
      </c>
      <c r="N11" s="101">
        <f>'COR-PRODNUM'!$H26</f>
        <v>0</v>
      </c>
      <c r="O11" s="107">
        <f>'COR-PRODNUM'!$J26</f>
        <v>0</v>
      </c>
      <c r="R11" s="96" t="s">
        <v>155</v>
      </c>
      <c r="S11" s="92">
        <f>'COR-PRODNUM'!$C6</f>
        <v>20</v>
      </c>
      <c r="T11" s="93">
        <f>'COR-PRODNUM'!$E6</f>
        <v>1.5</v>
      </c>
      <c r="U11" s="93">
        <f>'COR-PRODNUM'!$G6</f>
        <v>1.5</v>
      </c>
      <c r="V11" s="93">
        <f>'COR-PRODNUM'!$I6</f>
        <v>1.5</v>
      </c>
      <c r="W11" s="93">
        <f>'COR-PRODNUM'!$K6</f>
        <v>1.5</v>
      </c>
      <c r="X11" s="93">
        <f>'COR-PRODNUM'!$L6</f>
        <v>26</v>
      </c>
      <c r="Y11" s="94">
        <f>'COR-PRODNUM'!$M6</f>
        <v>38</v>
      </c>
      <c r="AB11" s="63" t="s">
        <v>91</v>
      </c>
      <c r="AC11" s="83">
        <f>'COR-PRODNUM'!$C26</f>
        <v>16</v>
      </c>
      <c r="AD11" s="30">
        <f>'COR-PRODNUM'!$E26</f>
        <v>1.5</v>
      </c>
      <c r="AE11" s="30">
        <f>'COR-PRODNUM'!$G26</f>
        <v>1.5</v>
      </c>
      <c r="AF11" s="30">
        <f>'COR-PRODNUM'!$I26</f>
        <v>1.5</v>
      </c>
      <c r="AG11" s="30">
        <f>'COR-PRODNUM'!$K26</f>
        <v>1.5</v>
      </c>
      <c r="AH11" s="30">
        <f>'COR-PRODNUM'!$L26</f>
        <v>22</v>
      </c>
      <c r="AI11" s="22">
        <f>'COR-PRODNUM'!$M26</f>
        <v>19.5</v>
      </c>
    </row>
    <row r="12" spans="1:36" x14ac:dyDescent="0.25">
      <c r="B12" s="95" t="s">
        <v>72</v>
      </c>
      <c r="C12" s="106">
        <f>'COR-PRODNUM'!$B7</f>
        <v>0</v>
      </c>
      <c r="D12" s="101">
        <f>'COR-PRODNUM'!$D7</f>
        <v>0</v>
      </c>
      <c r="E12" s="101">
        <f>'COR-PRODNUM'!$F7</f>
        <v>0</v>
      </c>
      <c r="F12" s="101">
        <f>'COR-PRODNUM'!$H7</f>
        <v>0</v>
      </c>
      <c r="G12" s="107">
        <f>'COR-PRODNUM'!$J7</f>
        <v>0</v>
      </c>
      <c r="J12" s="63" t="s">
        <v>92</v>
      </c>
      <c r="K12" s="106">
        <f>'COR-PRODNUM'!$B27</f>
        <v>0</v>
      </c>
      <c r="L12" s="101">
        <f>'COR-PRODNUM'!$D27</f>
        <v>0</v>
      </c>
      <c r="M12" s="101">
        <f>'COR-PRODNUM'!$F27</f>
        <v>0</v>
      </c>
      <c r="N12" s="101">
        <f>'COR-PRODNUM'!$H27</f>
        <v>0</v>
      </c>
      <c r="O12" s="107">
        <f>'COR-PRODNUM'!$J27</f>
        <v>0</v>
      </c>
      <c r="R12" s="95" t="s">
        <v>72</v>
      </c>
      <c r="S12" s="83">
        <f>'COR-PRODNUM'!$C7</f>
        <v>0</v>
      </c>
      <c r="T12" s="30">
        <f>'COR-PRODNUM'!$E7</f>
        <v>1.5</v>
      </c>
      <c r="U12" s="30">
        <f>'COR-PRODNUM'!$G7</f>
        <v>1.5</v>
      </c>
      <c r="V12" s="30">
        <f>'COR-PRODNUM'!$I7</f>
        <v>1.5</v>
      </c>
      <c r="W12" s="30">
        <f>'COR-PRODNUM'!$K7</f>
        <v>1.5</v>
      </c>
      <c r="X12" s="30">
        <f>'COR-PRODNUM'!$L7</f>
        <v>6</v>
      </c>
      <c r="Y12" s="22">
        <f>'COR-PRODNUM'!$M7</f>
        <v>1.5</v>
      </c>
      <c r="AB12" s="63" t="s">
        <v>92</v>
      </c>
      <c r="AC12" s="83">
        <f>'COR-PRODNUM'!$C27</f>
        <v>16</v>
      </c>
      <c r="AD12" s="30">
        <f>'COR-PRODNUM'!$E27</f>
        <v>1.5</v>
      </c>
      <c r="AE12" s="30">
        <f>'COR-PRODNUM'!$G27</f>
        <v>1.5</v>
      </c>
      <c r="AF12" s="30">
        <f>'COR-PRODNUM'!$I27</f>
        <v>1.5</v>
      </c>
      <c r="AG12" s="30">
        <f>'COR-PRODNUM'!$K27</f>
        <v>1.5</v>
      </c>
      <c r="AH12" s="30">
        <f>'COR-PRODNUM'!$L27</f>
        <v>22</v>
      </c>
      <c r="AI12" s="22">
        <f>'COR-PRODNUM'!$M27</f>
        <v>19.5</v>
      </c>
    </row>
    <row r="13" spans="1:36" x14ac:dyDescent="0.25">
      <c r="B13" s="95" t="s">
        <v>73</v>
      </c>
      <c r="C13" s="106">
        <f>'COR-PRODNUM'!$B8</f>
        <v>0</v>
      </c>
      <c r="D13" s="101">
        <f>'COR-PRODNUM'!$D8</f>
        <v>0</v>
      </c>
      <c r="E13" s="101">
        <f>'COR-PRODNUM'!$F8</f>
        <v>0</v>
      </c>
      <c r="F13" s="101">
        <f>'COR-PRODNUM'!$H8</f>
        <v>0</v>
      </c>
      <c r="G13" s="107">
        <f>'COR-PRODNUM'!$J8</f>
        <v>0</v>
      </c>
      <c r="J13" s="63" t="s">
        <v>93</v>
      </c>
      <c r="K13" s="106">
        <f>'COR-PRODNUM'!$B28</f>
        <v>0</v>
      </c>
      <c r="L13" s="101">
        <f>'COR-PRODNUM'!$D28</f>
        <v>0</v>
      </c>
      <c r="M13" s="101">
        <f>'COR-PRODNUM'!$F28</f>
        <v>0</v>
      </c>
      <c r="N13" s="101">
        <f>'COR-PRODNUM'!$H28</f>
        <v>0</v>
      </c>
      <c r="O13" s="107">
        <f>'COR-PRODNUM'!$J28</f>
        <v>0</v>
      </c>
      <c r="R13" s="95" t="s">
        <v>73</v>
      </c>
      <c r="S13" s="83">
        <f>'COR-PRODNUM'!$C8</f>
        <v>14</v>
      </c>
      <c r="T13" s="30">
        <f>'COR-PRODNUM'!$E8</f>
        <v>1.5</v>
      </c>
      <c r="U13" s="30">
        <f>'COR-PRODNUM'!$G8</f>
        <v>1.5</v>
      </c>
      <c r="V13" s="30">
        <f>'COR-PRODNUM'!$I8</f>
        <v>1.5</v>
      </c>
      <c r="W13" s="30">
        <f>'COR-PRODNUM'!$K8</f>
        <v>1.5</v>
      </c>
      <c r="X13" s="30">
        <f>'COR-PRODNUM'!$L8</f>
        <v>20</v>
      </c>
      <c r="Y13" s="22">
        <f>'COR-PRODNUM'!$M8</f>
        <v>6.5</v>
      </c>
      <c r="AB13" s="63" t="s">
        <v>93</v>
      </c>
      <c r="AC13" s="83">
        <f>'COR-PRODNUM'!$C28</f>
        <v>16</v>
      </c>
      <c r="AD13" s="30">
        <f>'COR-PRODNUM'!$E28</f>
        <v>1.5</v>
      </c>
      <c r="AE13" s="30">
        <f>'COR-PRODNUM'!$G28</f>
        <v>1.5</v>
      </c>
      <c r="AF13" s="30">
        <f>'COR-PRODNUM'!$I28</f>
        <v>1.5</v>
      </c>
      <c r="AG13" s="30">
        <f>'COR-PRODNUM'!$K28</f>
        <v>1.5</v>
      </c>
      <c r="AH13" s="30">
        <f>'COR-PRODNUM'!$L28</f>
        <v>22</v>
      </c>
      <c r="AI13" s="22">
        <f>'COR-PRODNUM'!$M28</f>
        <v>19.5</v>
      </c>
    </row>
    <row r="14" spans="1:36" x14ac:dyDescent="0.25">
      <c r="B14" s="95" t="s">
        <v>74</v>
      </c>
      <c r="C14" s="106">
        <f>'COR-PRODNUM'!$B9</f>
        <v>0</v>
      </c>
      <c r="D14" s="101">
        <f>'COR-PRODNUM'!$D9</f>
        <v>0</v>
      </c>
      <c r="E14" s="101">
        <f>'COR-PRODNUM'!$F9</f>
        <v>0</v>
      </c>
      <c r="F14" s="101">
        <f>'COR-PRODNUM'!$H9</f>
        <v>0</v>
      </c>
      <c r="G14" s="107">
        <f>'COR-PRODNUM'!$J9</f>
        <v>0</v>
      </c>
      <c r="J14" s="65" t="s">
        <v>154</v>
      </c>
      <c r="K14" s="108">
        <f>'COR-PRODNUM'!$B29</f>
        <v>0</v>
      </c>
      <c r="L14" s="102">
        <f>'COR-PRODNUM'!$D29</f>
        <v>0</v>
      </c>
      <c r="M14" s="102">
        <f>'COR-PRODNUM'!$F29</f>
        <v>0</v>
      </c>
      <c r="N14" s="102">
        <f>'COR-PRODNUM'!$H29</f>
        <v>0</v>
      </c>
      <c r="O14" s="109">
        <f>'COR-PRODNUM'!$J29</f>
        <v>0</v>
      </c>
      <c r="R14" s="95" t="s">
        <v>74</v>
      </c>
      <c r="S14" s="83">
        <f>'COR-PRODNUM'!$C9</f>
        <v>17</v>
      </c>
      <c r="T14" s="30">
        <f>'COR-PRODNUM'!$E9</f>
        <v>1.5</v>
      </c>
      <c r="U14" s="30">
        <f>'COR-PRODNUM'!$G9</f>
        <v>1.5</v>
      </c>
      <c r="V14" s="30">
        <f>'COR-PRODNUM'!$I9</f>
        <v>1.5</v>
      </c>
      <c r="W14" s="30">
        <f>'COR-PRODNUM'!$K9</f>
        <v>1.5</v>
      </c>
      <c r="X14" s="30">
        <f>'COR-PRODNUM'!$L9</f>
        <v>23</v>
      </c>
      <c r="Y14" s="22">
        <f>'COR-PRODNUM'!$M9</f>
        <v>27.5</v>
      </c>
      <c r="AB14" s="65" t="s">
        <v>154</v>
      </c>
      <c r="AC14" s="92">
        <f>'COR-PRODNUM'!$C29</f>
        <v>15</v>
      </c>
      <c r="AD14" s="93">
        <f>'COR-PRODNUM'!$E29</f>
        <v>1.5</v>
      </c>
      <c r="AE14" s="93">
        <f>'COR-PRODNUM'!$G29</f>
        <v>1.5</v>
      </c>
      <c r="AF14" s="93">
        <f>'COR-PRODNUM'!$I29</f>
        <v>1.5</v>
      </c>
      <c r="AG14" s="93">
        <f>'COR-PRODNUM'!$K29</f>
        <v>1.5</v>
      </c>
      <c r="AH14" s="93">
        <f>'COR-PRODNUM'!$L29</f>
        <v>21</v>
      </c>
      <c r="AI14" s="94">
        <f>'COR-PRODNUM'!$M29</f>
        <v>12</v>
      </c>
    </row>
    <row r="15" spans="1:36" x14ac:dyDescent="0.25">
      <c r="B15" s="95" t="s">
        <v>75</v>
      </c>
      <c r="C15" s="106">
        <f>'COR-PRODNUM'!$B10</f>
        <v>0</v>
      </c>
      <c r="D15" s="101">
        <f>'COR-PRODNUM'!$D10</f>
        <v>0</v>
      </c>
      <c r="E15" s="101">
        <f>'COR-PRODNUM'!$F10</f>
        <v>0</v>
      </c>
      <c r="F15" s="101">
        <f>'COR-PRODNUM'!$H10</f>
        <v>0</v>
      </c>
      <c r="G15" s="107">
        <f>'COR-PRODNUM'!$J10</f>
        <v>0</v>
      </c>
      <c r="J15" s="63" t="s">
        <v>94</v>
      </c>
      <c r="K15" s="106">
        <f>'COR-PRODNUM'!$B30</f>
        <v>0</v>
      </c>
      <c r="L15" s="101">
        <f>'COR-PRODNUM'!$D30</f>
        <v>0</v>
      </c>
      <c r="M15" s="101">
        <f>'COR-PRODNUM'!$F30</f>
        <v>0</v>
      </c>
      <c r="N15" s="101">
        <f>'COR-PRODNUM'!$H30</f>
        <v>0</v>
      </c>
      <c r="O15" s="107">
        <f>'COR-PRODNUM'!$J30</f>
        <v>0</v>
      </c>
      <c r="R15" s="95" t="s">
        <v>75</v>
      </c>
      <c r="S15" s="83">
        <f>'COR-PRODNUM'!$C10</f>
        <v>20</v>
      </c>
      <c r="T15" s="30">
        <f>'COR-PRODNUM'!$E10</f>
        <v>1.5</v>
      </c>
      <c r="U15" s="30">
        <f>'COR-PRODNUM'!$G10</f>
        <v>1.5</v>
      </c>
      <c r="V15" s="30">
        <f>'COR-PRODNUM'!$I10</f>
        <v>1.5</v>
      </c>
      <c r="W15" s="30">
        <f>'COR-PRODNUM'!$K10</f>
        <v>1.5</v>
      </c>
      <c r="X15" s="30">
        <f>'COR-PRODNUM'!$L10</f>
        <v>26</v>
      </c>
      <c r="Y15" s="22">
        <f>'COR-PRODNUM'!$M10</f>
        <v>38</v>
      </c>
      <c r="AB15" s="63" t="s">
        <v>94</v>
      </c>
      <c r="AC15" s="83">
        <f>'COR-PRODNUM'!$C30</f>
        <v>0</v>
      </c>
      <c r="AD15" s="30">
        <f>'COR-PRODNUM'!$E30</f>
        <v>1.5</v>
      </c>
      <c r="AE15" s="30">
        <f>'COR-PRODNUM'!$G30</f>
        <v>1.5</v>
      </c>
      <c r="AF15" s="30">
        <f>'COR-PRODNUM'!$I30</f>
        <v>1.5</v>
      </c>
      <c r="AG15" s="30">
        <f>'COR-PRODNUM'!$K30</f>
        <v>1.5</v>
      </c>
      <c r="AH15" s="30">
        <f>'COR-PRODNUM'!$L30</f>
        <v>6</v>
      </c>
      <c r="AI15" s="22">
        <f>'COR-PRODNUM'!$M30</f>
        <v>1.5</v>
      </c>
    </row>
    <row r="16" spans="1:36" x14ac:dyDescent="0.25">
      <c r="B16" s="95" t="s">
        <v>76</v>
      </c>
      <c r="C16" s="106">
        <f>'COR-PRODNUM'!$B11</f>
        <v>0</v>
      </c>
      <c r="D16" s="101">
        <f>'COR-PRODNUM'!$D11</f>
        <v>0</v>
      </c>
      <c r="E16" s="101">
        <f>'COR-PRODNUM'!$F11</f>
        <v>0</v>
      </c>
      <c r="F16" s="101">
        <f>'COR-PRODNUM'!$H11</f>
        <v>0</v>
      </c>
      <c r="G16" s="107">
        <f>'COR-PRODNUM'!$J11</f>
        <v>0</v>
      </c>
      <c r="J16" s="63" t="s">
        <v>95</v>
      </c>
      <c r="K16" s="106">
        <f>'COR-PRODNUM'!$B31</f>
        <v>0</v>
      </c>
      <c r="L16" s="101">
        <f>'COR-PRODNUM'!$D31</f>
        <v>0</v>
      </c>
      <c r="M16" s="101">
        <f>'COR-PRODNUM'!$F31</f>
        <v>0</v>
      </c>
      <c r="N16" s="101">
        <f>'COR-PRODNUM'!$H31</f>
        <v>0</v>
      </c>
      <c r="O16" s="107">
        <f>'COR-PRODNUM'!$J31</f>
        <v>0</v>
      </c>
      <c r="R16" s="95" t="s">
        <v>76</v>
      </c>
      <c r="S16" s="83">
        <f>'COR-PRODNUM'!$C11</f>
        <v>14</v>
      </c>
      <c r="T16" s="30">
        <f>'COR-PRODNUM'!$E11</f>
        <v>1.5</v>
      </c>
      <c r="U16" s="30">
        <f>'COR-PRODNUM'!$G11</f>
        <v>1.5</v>
      </c>
      <c r="V16" s="30">
        <f>'COR-PRODNUM'!$I11</f>
        <v>1.5</v>
      </c>
      <c r="W16" s="30">
        <f>'COR-PRODNUM'!$K11</f>
        <v>1.5</v>
      </c>
      <c r="X16" s="30">
        <f>'COR-PRODNUM'!$L11</f>
        <v>20</v>
      </c>
      <c r="Y16" s="22">
        <f>'COR-PRODNUM'!$M11</f>
        <v>6.5</v>
      </c>
      <c r="AB16" s="63" t="s">
        <v>95</v>
      </c>
      <c r="AC16" s="83">
        <f>'COR-PRODNUM'!$C31</f>
        <v>17</v>
      </c>
      <c r="AD16" s="30">
        <f>'COR-PRODNUM'!$E31</f>
        <v>1.5</v>
      </c>
      <c r="AE16" s="30">
        <f>'COR-PRODNUM'!$G31</f>
        <v>1.5</v>
      </c>
      <c r="AF16" s="30">
        <f>'COR-PRODNUM'!$I31</f>
        <v>1.5</v>
      </c>
      <c r="AG16" s="30">
        <f>'COR-PRODNUM'!$K31</f>
        <v>1.5</v>
      </c>
      <c r="AH16" s="30">
        <f>'COR-PRODNUM'!$L31</f>
        <v>23</v>
      </c>
      <c r="AI16" s="22">
        <f>'COR-PRODNUM'!$M31</f>
        <v>27.5</v>
      </c>
    </row>
    <row r="17" spans="1:35" x14ac:dyDescent="0.25">
      <c r="B17" s="95" t="s">
        <v>77</v>
      </c>
      <c r="C17" s="106">
        <f>'COR-PRODNUM'!$B12</f>
        <v>0</v>
      </c>
      <c r="D17" s="101">
        <f>'COR-PRODNUM'!$D12</f>
        <v>0</v>
      </c>
      <c r="E17" s="101">
        <f>'COR-PRODNUM'!$F12</f>
        <v>0</v>
      </c>
      <c r="F17" s="101">
        <f>'COR-PRODNUM'!$H12</f>
        <v>0</v>
      </c>
      <c r="G17" s="107">
        <f>'COR-PRODNUM'!$J12</f>
        <v>0</v>
      </c>
      <c r="J17" s="63" t="s">
        <v>96</v>
      </c>
      <c r="K17" s="106">
        <f>'COR-PRODNUM'!$B32</f>
        <v>0</v>
      </c>
      <c r="L17" s="101">
        <f>'COR-PRODNUM'!$D32</f>
        <v>0</v>
      </c>
      <c r="M17" s="101">
        <f>'COR-PRODNUM'!$F32</f>
        <v>0</v>
      </c>
      <c r="N17" s="101">
        <f>'COR-PRODNUM'!$H32</f>
        <v>0</v>
      </c>
      <c r="O17" s="107">
        <f>'COR-PRODNUM'!$J32</f>
        <v>0</v>
      </c>
      <c r="R17" s="95" t="s">
        <v>77</v>
      </c>
      <c r="S17" s="83">
        <f>'COR-PRODNUM'!$C12</f>
        <v>20</v>
      </c>
      <c r="T17" s="30">
        <f>'COR-PRODNUM'!$E12</f>
        <v>1.5</v>
      </c>
      <c r="U17" s="30">
        <f>'COR-PRODNUM'!$G12</f>
        <v>1.5</v>
      </c>
      <c r="V17" s="30">
        <f>'COR-PRODNUM'!$I12</f>
        <v>1.5</v>
      </c>
      <c r="W17" s="30">
        <f>'COR-PRODNUM'!$K12</f>
        <v>1.5</v>
      </c>
      <c r="X17" s="30">
        <f>'COR-PRODNUM'!$L12</f>
        <v>26</v>
      </c>
      <c r="Y17" s="22">
        <f>'COR-PRODNUM'!$M12</f>
        <v>38</v>
      </c>
      <c r="AB17" s="63" t="s">
        <v>96</v>
      </c>
      <c r="AC17" s="83">
        <f>'COR-PRODNUM'!$C32</f>
        <v>17</v>
      </c>
      <c r="AD17" s="30">
        <f>'COR-PRODNUM'!$E32</f>
        <v>1.5</v>
      </c>
      <c r="AE17" s="30">
        <f>'COR-PRODNUM'!$G32</f>
        <v>1.5</v>
      </c>
      <c r="AF17" s="30">
        <f>'COR-PRODNUM'!$I32</f>
        <v>1.5</v>
      </c>
      <c r="AG17" s="30">
        <f>'COR-PRODNUM'!$K32</f>
        <v>1.5</v>
      </c>
      <c r="AH17" s="30">
        <f>'COR-PRODNUM'!$L32</f>
        <v>23</v>
      </c>
      <c r="AI17" s="22">
        <f>'COR-PRODNUM'!$M32</f>
        <v>27.5</v>
      </c>
    </row>
    <row r="18" spans="1:35" x14ac:dyDescent="0.25">
      <c r="B18" s="95" t="s">
        <v>78</v>
      </c>
      <c r="C18" s="106">
        <f>'COR-PRODNUM'!$B13</f>
        <v>0</v>
      </c>
      <c r="D18" s="101">
        <f>'COR-PRODNUM'!$D13</f>
        <v>0</v>
      </c>
      <c r="E18" s="101">
        <f>'COR-PRODNUM'!$F13</f>
        <v>0</v>
      </c>
      <c r="F18" s="101">
        <f>'COR-PRODNUM'!$H13</f>
        <v>0</v>
      </c>
      <c r="G18" s="107">
        <f>'COR-PRODNUM'!$J13</f>
        <v>0</v>
      </c>
      <c r="J18" s="63" t="s">
        <v>97</v>
      </c>
      <c r="K18" s="106">
        <f>'COR-PRODNUM'!$B33</f>
        <v>0</v>
      </c>
      <c r="L18" s="101">
        <f>'COR-PRODNUM'!$D33</f>
        <v>0</v>
      </c>
      <c r="M18" s="101">
        <f>'COR-PRODNUM'!$F33</f>
        <v>0</v>
      </c>
      <c r="N18" s="101">
        <f>'COR-PRODNUM'!$H33</f>
        <v>0</v>
      </c>
      <c r="O18" s="107">
        <f>'COR-PRODNUM'!$J33</f>
        <v>0</v>
      </c>
      <c r="R18" s="95" t="s">
        <v>78</v>
      </c>
      <c r="S18" s="83">
        <f>'COR-PRODNUM'!$C13</f>
        <v>14</v>
      </c>
      <c r="T18" s="30">
        <f>'COR-PRODNUM'!$E13</f>
        <v>1.5</v>
      </c>
      <c r="U18" s="30">
        <f>'COR-PRODNUM'!$G13</f>
        <v>1.5</v>
      </c>
      <c r="V18" s="30">
        <f>'COR-PRODNUM'!$I13</f>
        <v>1.5</v>
      </c>
      <c r="W18" s="30">
        <f>'COR-PRODNUM'!$K13</f>
        <v>1.5</v>
      </c>
      <c r="X18" s="30">
        <f>'COR-PRODNUM'!$L13</f>
        <v>20</v>
      </c>
      <c r="Y18" s="22">
        <f>'COR-PRODNUM'!$M13</f>
        <v>6.5</v>
      </c>
      <c r="AB18" s="63" t="s">
        <v>97</v>
      </c>
      <c r="AC18" s="83">
        <f>'COR-PRODNUM'!$C33</f>
        <v>15</v>
      </c>
      <c r="AD18" s="30">
        <f>'COR-PRODNUM'!$E33</f>
        <v>1.5</v>
      </c>
      <c r="AE18" s="30">
        <f>'COR-PRODNUM'!$G33</f>
        <v>1.5</v>
      </c>
      <c r="AF18" s="30">
        <f>'COR-PRODNUM'!$I33</f>
        <v>1.5</v>
      </c>
      <c r="AG18" s="30">
        <f>'COR-PRODNUM'!$K33</f>
        <v>1.5</v>
      </c>
      <c r="AH18" s="30">
        <f>'COR-PRODNUM'!$L33</f>
        <v>21</v>
      </c>
      <c r="AI18" s="22">
        <f>'COR-PRODNUM'!$M33</f>
        <v>12</v>
      </c>
    </row>
    <row r="19" spans="1:35" x14ac:dyDescent="0.25">
      <c r="B19" s="95" t="s">
        <v>79</v>
      </c>
      <c r="C19" s="106">
        <f>'COR-PRODNUM'!$B14</f>
        <v>0</v>
      </c>
      <c r="D19" s="101">
        <f>'COR-PRODNUM'!$D14</f>
        <v>0</v>
      </c>
      <c r="E19" s="101">
        <f>'COR-PRODNUM'!$F14</f>
        <v>0</v>
      </c>
      <c r="F19" s="101">
        <f>'COR-PRODNUM'!$H14</f>
        <v>0</v>
      </c>
      <c r="G19" s="107">
        <f>'COR-PRODNUM'!$J14</f>
        <v>0</v>
      </c>
      <c r="J19" s="63" t="s">
        <v>98</v>
      </c>
      <c r="K19" s="106">
        <f>'COR-PRODNUM'!$B34</f>
        <v>0</v>
      </c>
      <c r="L19" s="101">
        <f>'COR-PRODNUM'!$D34</f>
        <v>0</v>
      </c>
      <c r="M19" s="101">
        <f>'COR-PRODNUM'!$F34</f>
        <v>0</v>
      </c>
      <c r="N19" s="101">
        <f>'COR-PRODNUM'!$H34</f>
        <v>0</v>
      </c>
      <c r="O19" s="107">
        <f>'COR-PRODNUM'!$J34</f>
        <v>0</v>
      </c>
      <c r="R19" s="95" t="s">
        <v>79</v>
      </c>
      <c r="S19" s="83">
        <f>'COR-PRODNUM'!$C14</f>
        <v>17</v>
      </c>
      <c r="T19" s="30">
        <f>'COR-PRODNUM'!$E14</f>
        <v>1.5</v>
      </c>
      <c r="U19" s="30">
        <f>'COR-PRODNUM'!$G14</f>
        <v>1.5</v>
      </c>
      <c r="V19" s="30">
        <f>'COR-PRODNUM'!$I14</f>
        <v>1.5</v>
      </c>
      <c r="W19" s="30">
        <f>'COR-PRODNUM'!$K14</f>
        <v>1.5</v>
      </c>
      <c r="X19" s="30">
        <f>'COR-PRODNUM'!$L14</f>
        <v>23</v>
      </c>
      <c r="Y19" s="22">
        <f>'COR-PRODNUM'!$M14</f>
        <v>27.5</v>
      </c>
      <c r="AB19" s="63" t="s">
        <v>98</v>
      </c>
      <c r="AC19" s="83">
        <f>'COR-PRODNUM'!$C34</f>
        <v>15</v>
      </c>
      <c r="AD19" s="30">
        <f>'COR-PRODNUM'!$E34</f>
        <v>1.5</v>
      </c>
      <c r="AE19" s="30">
        <f>'COR-PRODNUM'!$G34</f>
        <v>1.5</v>
      </c>
      <c r="AF19" s="30">
        <f>'COR-PRODNUM'!$I34</f>
        <v>1.5</v>
      </c>
      <c r="AG19" s="30">
        <f>'COR-PRODNUM'!$K34</f>
        <v>1.5</v>
      </c>
      <c r="AH19" s="30">
        <f>'COR-PRODNUM'!$L34</f>
        <v>21</v>
      </c>
      <c r="AI19" s="22">
        <f>'COR-PRODNUM'!$M34</f>
        <v>12</v>
      </c>
    </row>
    <row r="20" spans="1:35" x14ac:dyDescent="0.25">
      <c r="B20" s="95" t="s">
        <v>80</v>
      </c>
      <c r="C20" s="106">
        <f>'COR-PRODNUM'!$B15</f>
        <v>0</v>
      </c>
      <c r="D20" s="101">
        <f>'COR-PRODNUM'!$D15</f>
        <v>0</v>
      </c>
      <c r="E20" s="101">
        <f>'COR-PRODNUM'!$F15</f>
        <v>0</v>
      </c>
      <c r="F20" s="101">
        <f>'COR-PRODNUM'!$H15</f>
        <v>0</v>
      </c>
      <c r="G20" s="107">
        <f>'COR-PRODNUM'!$J15</f>
        <v>0</v>
      </c>
      <c r="J20" s="63" t="s">
        <v>99</v>
      </c>
      <c r="K20" s="106">
        <f>'COR-PRODNUM'!$B35</f>
        <v>0</v>
      </c>
      <c r="L20" s="101">
        <f>'COR-PRODNUM'!$D35</f>
        <v>0</v>
      </c>
      <c r="M20" s="101">
        <f>'COR-PRODNUM'!$F35</f>
        <v>0</v>
      </c>
      <c r="N20" s="101">
        <f>'COR-PRODNUM'!$H35</f>
        <v>0</v>
      </c>
      <c r="O20" s="107">
        <f>'COR-PRODNUM'!$J35</f>
        <v>0</v>
      </c>
      <c r="R20" s="95" t="s">
        <v>80</v>
      </c>
      <c r="S20" s="83">
        <f>'COR-PRODNUM'!$C15</f>
        <v>16</v>
      </c>
      <c r="T20" s="30">
        <f>'COR-PRODNUM'!$E15</f>
        <v>1.5</v>
      </c>
      <c r="U20" s="30">
        <f>'COR-PRODNUM'!$G15</f>
        <v>1.5</v>
      </c>
      <c r="V20" s="30">
        <f>'COR-PRODNUM'!$I15</f>
        <v>1.5</v>
      </c>
      <c r="W20" s="30">
        <f>'COR-PRODNUM'!$K15</f>
        <v>1.5</v>
      </c>
      <c r="X20" s="30">
        <f>'COR-PRODNUM'!$L15</f>
        <v>22</v>
      </c>
      <c r="Y20" s="22">
        <f>'COR-PRODNUM'!$M15</f>
        <v>19.5</v>
      </c>
      <c r="AB20" s="63" t="s">
        <v>99</v>
      </c>
      <c r="AC20" s="83">
        <f>'COR-PRODNUM'!$C35</f>
        <v>17</v>
      </c>
      <c r="AD20" s="30">
        <f>'COR-PRODNUM'!$E35</f>
        <v>1.5</v>
      </c>
      <c r="AE20" s="30">
        <f>'COR-PRODNUM'!$G35</f>
        <v>1.5</v>
      </c>
      <c r="AF20" s="30">
        <f>'COR-PRODNUM'!$I35</f>
        <v>1.5</v>
      </c>
      <c r="AG20" s="30">
        <f>'COR-PRODNUM'!$K35</f>
        <v>1.5</v>
      </c>
      <c r="AH20" s="30">
        <f>'COR-PRODNUM'!$L35</f>
        <v>23</v>
      </c>
      <c r="AI20" s="22">
        <f>'COR-PRODNUM'!$M35</f>
        <v>27.5</v>
      </c>
    </row>
    <row r="21" spans="1:35" x14ac:dyDescent="0.25">
      <c r="B21" s="95" t="s">
        <v>81</v>
      </c>
      <c r="C21" s="106">
        <f>'COR-PRODNUM'!$B16</f>
        <v>0</v>
      </c>
      <c r="D21" s="101">
        <f>'COR-PRODNUM'!$D16</f>
        <v>0</v>
      </c>
      <c r="E21" s="101">
        <f>'COR-PRODNUM'!$F16</f>
        <v>0</v>
      </c>
      <c r="F21" s="101">
        <f>'COR-PRODNUM'!$H16</f>
        <v>0</v>
      </c>
      <c r="G21" s="107">
        <f>'COR-PRODNUM'!$J16</f>
        <v>0</v>
      </c>
      <c r="J21" s="63" t="s">
        <v>100</v>
      </c>
      <c r="K21" s="106">
        <f>'COR-PRODNUM'!$B36</f>
        <v>0</v>
      </c>
      <c r="L21" s="101">
        <f>'COR-PRODNUM'!$D36</f>
        <v>0</v>
      </c>
      <c r="M21" s="101">
        <f>'COR-PRODNUM'!$F36</f>
        <v>0</v>
      </c>
      <c r="N21" s="101">
        <f>'COR-PRODNUM'!$H36</f>
        <v>0</v>
      </c>
      <c r="O21" s="107">
        <f>'COR-PRODNUM'!$J36</f>
        <v>0</v>
      </c>
      <c r="R21" s="95" t="s">
        <v>81</v>
      </c>
      <c r="S21" s="83">
        <f>'COR-PRODNUM'!$C16</f>
        <v>12</v>
      </c>
      <c r="T21" s="30">
        <f>'COR-PRODNUM'!$E16</f>
        <v>1.5</v>
      </c>
      <c r="U21" s="30">
        <f>'COR-PRODNUM'!$G16</f>
        <v>1.5</v>
      </c>
      <c r="V21" s="30">
        <f>'COR-PRODNUM'!$I16</f>
        <v>1.5</v>
      </c>
      <c r="W21" s="30">
        <f>'COR-PRODNUM'!$K16</f>
        <v>1.5</v>
      </c>
      <c r="X21" s="30">
        <f>'COR-PRODNUM'!$L16</f>
        <v>18</v>
      </c>
      <c r="Y21" s="22">
        <f>'COR-PRODNUM'!$M16</f>
        <v>3.5</v>
      </c>
      <c r="AB21" s="63" t="s">
        <v>100</v>
      </c>
      <c r="AC21" s="83">
        <f>'COR-PRODNUM'!$C36</f>
        <v>17</v>
      </c>
      <c r="AD21" s="30">
        <f>'COR-PRODNUM'!$E36</f>
        <v>1.5</v>
      </c>
      <c r="AE21" s="30">
        <f>'COR-PRODNUM'!$G36</f>
        <v>1.5</v>
      </c>
      <c r="AF21" s="30">
        <f>'COR-PRODNUM'!$I36</f>
        <v>1.5</v>
      </c>
      <c r="AG21" s="30">
        <f>'COR-PRODNUM'!$K36</f>
        <v>1.5</v>
      </c>
      <c r="AH21" s="30">
        <f>'COR-PRODNUM'!$L36</f>
        <v>23</v>
      </c>
      <c r="AI21" s="22">
        <f>'COR-PRODNUM'!$M36</f>
        <v>27.5</v>
      </c>
    </row>
    <row r="22" spans="1:35" x14ac:dyDescent="0.25">
      <c r="B22" s="95" t="s">
        <v>82</v>
      </c>
      <c r="C22" s="106">
        <f>'COR-PRODNUM'!$B17</f>
        <v>0</v>
      </c>
      <c r="D22" s="101">
        <f>'COR-PRODNUM'!$D17</f>
        <v>0</v>
      </c>
      <c r="E22" s="101">
        <f>'COR-PRODNUM'!$F17</f>
        <v>0</v>
      </c>
      <c r="F22" s="101">
        <f>'COR-PRODNUM'!$H17</f>
        <v>0</v>
      </c>
      <c r="G22" s="107">
        <f>'COR-PRODNUM'!$J17</f>
        <v>0</v>
      </c>
      <c r="J22" s="63" t="s">
        <v>101</v>
      </c>
      <c r="K22" s="106">
        <f>'COR-PRODNUM'!$B37</f>
        <v>0</v>
      </c>
      <c r="L22" s="101">
        <f>'COR-PRODNUM'!$D37</f>
        <v>0</v>
      </c>
      <c r="M22" s="101">
        <f>'COR-PRODNUM'!$F37</f>
        <v>0</v>
      </c>
      <c r="N22" s="101">
        <f>'COR-PRODNUM'!$H37</f>
        <v>0</v>
      </c>
      <c r="O22" s="107">
        <f>'COR-PRODNUM'!$J37</f>
        <v>0</v>
      </c>
      <c r="R22" s="95" t="s">
        <v>82</v>
      </c>
      <c r="S22" s="83">
        <f>'COR-PRODNUM'!$C17</f>
        <v>12</v>
      </c>
      <c r="T22" s="30">
        <f>'COR-PRODNUM'!$E17</f>
        <v>1.5</v>
      </c>
      <c r="U22" s="30">
        <f>'COR-PRODNUM'!$G17</f>
        <v>1.5</v>
      </c>
      <c r="V22" s="30">
        <f>'COR-PRODNUM'!$I17</f>
        <v>1.5</v>
      </c>
      <c r="W22" s="30">
        <f>'COR-PRODNUM'!$K17</f>
        <v>1.5</v>
      </c>
      <c r="X22" s="30">
        <f>'COR-PRODNUM'!$L17</f>
        <v>18</v>
      </c>
      <c r="Y22" s="22">
        <f>'COR-PRODNUM'!$M17</f>
        <v>3.5</v>
      </c>
      <c r="AB22" s="63" t="s">
        <v>101</v>
      </c>
      <c r="AC22" s="83">
        <f>'COR-PRODNUM'!$C37</f>
        <v>18</v>
      </c>
      <c r="AD22" s="30">
        <f>'COR-PRODNUM'!$E37</f>
        <v>1.5</v>
      </c>
      <c r="AE22" s="30">
        <f>'COR-PRODNUM'!$G37</f>
        <v>1.5</v>
      </c>
      <c r="AF22" s="30">
        <f>'COR-PRODNUM'!$I37</f>
        <v>1.5</v>
      </c>
      <c r="AG22" s="30">
        <f>'COR-PRODNUM'!$K37</f>
        <v>1.5</v>
      </c>
      <c r="AH22" s="30">
        <f>'COR-PRODNUM'!$L37</f>
        <v>24</v>
      </c>
      <c r="AI22" s="22">
        <f>'COR-PRODNUM'!$M37</f>
        <v>33</v>
      </c>
    </row>
    <row r="23" spans="1:35" x14ac:dyDescent="0.25">
      <c r="B23" s="95" t="s">
        <v>83</v>
      </c>
      <c r="C23" s="106">
        <f>'COR-PRODNUM'!$B18</f>
        <v>0</v>
      </c>
      <c r="D23" s="101">
        <f>'COR-PRODNUM'!$D18</f>
        <v>0</v>
      </c>
      <c r="E23" s="101">
        <f>'COR-PRODNUM'!$F18</f>
        <v>0</v>
      </c>
      <c r="F23" s="101">
        <f>'COR-PRODNUM'!$H18</f>
        <v>0</v>
      </c>
      <c r="G23" s="107">
        <f>'COR-PRODNUM'!$J18</f>
        <v>0</v>
      </c>
      <c r="J23" s="63" t="s">
        <v>102</v>
      </c>
      <c r="K23" s="106">
        <f>'COR-PRODNUM'!$B38</f>
        <v>0</v>
      </c>
      <c r="L23" s="101">
        <f>'COR-PRODNUM'!$D38</f>
        <v>0</v>
      </c>
      <c r="M23" s="101">
        <f>'COR-PRODNUM'!$F38</f>
        <v>0</v>
      </c>
      <c r="N23" s="101">
        <f>'COR-PRODNUM'!$H38</f>
        <v>0</v>
      </c>
      <c r="O23" s="107">
        <f>'COR-PRODNUM'!$J38</f>
        <v>0</v>
      </c>
      <c r="R23" s="95" t="s">
        <v>83</v>
      </c>
      <c r="S23" s="83">
        <f>'COR-PRODNUM'!$C18</f>
        <v>16</v>
      </c>
      <c r="T23" s="30">
        <f>'COR-PRODNUM'!$E18</f>
        <v>1.5</v>
      </c>
      <c r="U23" s="30">
        <f>'COR-PRODNUM'!$G18</f>
        <v>1.5</v>
      </c>
      <c r="V23" s="30">
        <f>'COR-PRODNUM'!$I18</f>
        <v>1.5</v>
      </c>
      <c r="W23" s="30">
        <f>'COR-PRODNUM'!$K18</f>
        <v>1.5</v>
      </c>
      <c r="X23" s="30">
        <f>'COR-PRODNUM'!$L18</f>
        <v>22</v>
      </c>
      <c r="Y23" s="22">
        <f>'COR-PRODNUM'!$M18</f>
        <v>19.5</v>
      </c>
      <c r="AB23" s="63" t="s">
        <v>102</v>
      </c>
      <c r="AC23" s="83">
        <f>'COR-PRODNUM'!$C38</f>
        <v>18</v>
      </c>
      <c r="AD23" s="30">
        <f>'COR-PRODNUM'!$E38</f>
        <v>1.5</v>
      </c>
      <c r="AE23" s="30">
        <f>'COR-PRODNUM'!$G38</f>
        <v>1.5</v>
      </c>
      <c r="AF23" s="30">
        <f>'COR-PRODNUM'!$I38</f>
        <v>1.5</v>
      </c>
      <c r="AG23" s="30">
        <f>'COR-PRODNUM'!$K38</f>
        <v>1.5</v>
      </c>
      <c r="AH23" s="30">
        <f>'COR-PRODNUM'!$L38</f>
        <v>24</v>
      </c>
      <c r="AI23" s="22">
        <f>'COR-PRODNUM'!$M38</f>
        <v>33</v>
      </c>
    </row>
    <row r="24" spans="1:35" x14ac:dyDescent="0.25">
      <c r="B24" s="95" t="s">
        <v>84</v>
      </c>
      <c r="C24" s="106">
        <f>'COR-PRODNUM'!$B19</f>
        <v>0</v>
      </c>
      <c r="D24" s="101">
        <f>'COR-PRODNUM'!$D19</f>
        <v>0</v>
      </c>
      <c r="E24" s="101">
        <f>'COR-PRODNUM'!$F19</f>
        <v>0</v>
      </c>
      <c r="F24" s="101">
        <f>'COR-PRODNUM'!$H19</f>
        <v>0</v>
      </c>
      <c r="G24" s="107">
        <f>'COR-PRODNUM'!$J19</f>
        <v>0</v>
      </c>
      <c r="J24" s="63" t="s">
        <v>103</v>
      </c>
      <c r="K24" s="106">
        <f>'COR-PRODNUM'!$B39</f>
        <v>0</v>
      </c>
      <c r="L24" s="101">
        <f>'COR-PRODNUM'!$D39</f>
        <v>0</v>
      </c>
      <c r="M24" s="101">
        <f>'COR-PRODNUM'!$F39</f>
        <v>0</v>
      </c>
      <c r="N24" s="101">
        <f>'COR-PRODNUM'!$H39</f>
        <v>0</v>
      </c>
      <c r="O24" s="107">
        <f>'COR-PRODNUM'!$J39</f>
        <v>0</v>
      </c>
      <c r="R24" s="95" t="s">
        <v>84</v>
      </c>
      <c r="S24" s="83">
        <f>'COR-PRODNUM'!$C19</f>
        <v>15</v>
      </c>
      <c r="T24" s="30">
        <f>'COR-PRODNUM'!$E19</f>
        <v>1.5</v>
      </c>
      <c r="U24" s="30">
        <f>'COR-PRODNUM'!$G19</f>
        <v>1.5</v>
      </c>
      <c r="V24" s="30">
        <f>'COR-PRODNUM'!$I19</f>
        <v>1.5</v>
      </c>
      <c r="W24" s="30">
        <f>'COR-PRODNUM'!$K19</f>
        <v>1.5</v>
      </c>
      <c r="X24" s="30">
        <f>'COR-PRODNUM'!$L19</f>
        <v>21</v>
      </c>
      <c r="Y24" s="22">
        <f>'COR-PRODNUM'!$M19</f>
        <v>12</v>
      </c>
      <c r="AB24" s="63" t="s">
        <v>103</v>
      </c>
      <c r="AC24" s="83">
        <f>'COR-PRODNUM'!$C39</f>
        <v>17</v>
      </c>
      <c r="AD24" s="30">
        <f>'COR-PRODNUM'!$E39</f>
        <v>1.5</v>
      </c>
      <c r="AE24" s="30">
        <f>'COR-PRODNUM'!$G39</f>
        <v>1.5</v>
      </c>
      <c r="AF24" s="30">
        <f>'COR-PRODNUM'!$I39</f>
        <v>1.5</v>
      </c>
      <c r="AG24" s="30">
        <f>'COR-PRODNUM'!$K39</f>
        <v>1.5</v>
      </c>
      <c r="AH24" s="30">
        <f>'COR-PRODNUM'!$L39</f>
        <v>23</v>
      </c>
      <c r="AI24" s="22">
        <f>'COR-PRODNUM'!$M39</f>
        <v>27.5</v>
      </c>
    </row>
    <row r="25" spans="1:35" x14ac:dyDescent="0.25">
      <c r="B25" s="95" t="s">
        <v>85</v>
      </c>
      <c r="C25" s="106">
        <f>'COR-PRODNUM'!$B20</f>
        <v>0</v>
      </c>
      <c r="D25" s="101">
        <f>'COR-PRODNUM'!$D20</f>
        <v>0</v>
      </c>
      <c r="E25" s="101">
        <f>'COR-PRODNUM'!$F20</f>
        <v>0</v>
      </c>
      <c r="F25" s="101">
        <f>'COR-PRODNUM'!$H20</f>
        <v>0</v>
      </c>
      <c r="G25" s="107">
        <f>'COR-PRODNUM'!$J20</f>
        <v>0</v>
      </c>
      <c r="J25" s="63" t="s">
        <v>104</v>
      </c>
      <c r="K25" s="106">
        <f>'COR-PRODNUM'!$B40</f>
        <v>0</v>
      </c>
      <c r="L25" s="101">
        <f>'COR-PRODNUM'!$D40</f>
        <v>0</v>
      </c>
      <c r="M25" s="101">
        <f>'COR-PRODNUM'!$F40</f>
        <v>0</v>
      </c>
      <c r="N25" s="101">
        <f>'COR-PRODNUM'!$H40</f>
        <v>0</v>
      </c>
      <c r="O25" s="107">
        <f>'COR-PRODNUM'!$J40</f>
        <v>0</v>
      </c>
      <c r="R25" s="95" t="s">
        <v>85</v>
      </c>
      <c r="S25" s="83">
        <f>'COR-PRODNUM'!$C20</f>
        <v>20</v>
      </c>
      <c r="T25" s="30">
        <f>'COR-PRODNUM'!$E20</f>
        <v>1.5</v>
      </c>
      <c r="U25" s="30">
        <f>'COR-PRODNUM'!$G20</f>
        <v>1.5</v>
      </c>
      <c r="V25" s="30">
        <f>'COR-PRODNUM'!$I20</f>
        <v>1.5</v>
      </c>
      <c r="W25" s="30">
        <f>'COR-PRODNUM'!$K20</f>
        <v>1.5</v>
      </c>
      <c r="X25" s="30">
        <f>'COR-PRODNUM'!$L20</f>
        <v>26</v>
      </c>
      <c r="Y25" s="22">
        <f>'COR-PRODNUM'!$M20</f>
        <v>38</v>
      </c>
      <c r="AB25" s="63" t="s">
        <v>104</v>
      </c>
      <c r="AC25" s="83">
        <f>'COR-PRODNUM'!$C40</f>
        <v>17</v>
      </c>
      <c r="AD25" s="30">
        <f>'COR-PRODNUM'!$E40</f>
        <v>1.5</v>
      </c>
      <c r="AE25" s="30">
        <f>'COR-PRODNUM'!$G40</f>
        <v>1.5</v>
      </c>
      <c r="AF25" s="30">
        <f>'COR-PRODNUM'!$I40</f>
        <v>1.5</v>
      </c>
      <c r="AG25" s="30">
        <f>'COR-PRODNUM'!$K40</f>
        <v>1.5</v>
      </c>
      <c r="AH25" s="30">
        <f>'COR-PRODNUM'!$L40</f>
        <v>23</v>
      </c>
      <c r="AI25" s="22">
        <f>'COR-PRODNUM'!$M40</f>
        <v>27.5</v>
      </c>
    </row>
    <row r="26" spans="1:35" x14ac:dyDescent="0.25">
      <c r="B26" s="95" t="s">
        <v>86</v>
      </c>
      <c r="C26" s="106">
        <f>'COR-PRODNUM'!$B21</f>
        <v>0</v>
      </c>
      <c r="D26" s="101">
        <f>'COR-PRODNUM'!$D21</f>
        <v>0</v>
      </c>
      <c r="E26" s="101">
        <f>'COR-PRODNUM'!$F21</f>
        <v>0</v>
      </c>
      <c r="F26" s="101">
        <f>'COR-PRODNUM'!$H21</f>
        <v>0</v>
      </c>
      <c r="G26" s="107">
        <f>'COR-PRODNUM'!$J21</f>
        <v>0</v>
      </c>
      <c r="J26" s="63" t="s">
        <v>105</v>
      </c>
      <c r="K26" s="106">
        <f>'COR-PRODNUM'!$B41</f>
        <v>0</v>
      </c>
      <c r="L26" s="101">
        <f>'COR-PRODNUM'!$D41</f>
        <v>0</v>
      </c>
      <c r="M26" s="101">
        <f>'COR-PRODNUM'!$F41</f>
        <v>0</v>
      </c>
      <c r="N26" s="101">
        <f>'COR-PRODNUM'!$H41</f>
        <v>0</v>
      </c>
      <c r="O26" s="107">
        <f>'COR-PRODNUM'!$J41</f>
        <v>0</v>
      </c>
      <c r="R26" s="95" t="s">
        <v>86</v>
      </c>
      <c r="S26" s="83">
        <f>'COR-PRODNUM'!$C21</f>
        <v>16</v>
      </c>
      <c r="T26" s="30">
        <f>'COR-PRODNUM'!$E21</f>
        <v>1.5</v>
      </c>
      <c r="U26" s="30">
        <f>'COR-PRODNUM'!$G21</f>
        <v>1.5</v>
      </c>
      <c r="V26" s="30">
        <f>'COR-PRODNUM'!$I21</f>
        <v>1.5</v>
      </c>
      <c r="W26" s="30">
        <f>'COR-PRODNUM'!$K21</f>
        <v>1.5</v>
      </c>
      <c r="X26" s="30">
        <f>'COR-PRODNUM'!$L21</f>
        <v>22</v>
      </c>
      <c r="Y26" s="22">
        <f>'COR-PRODNUM'!$M21</f>
        <v>19.5</v>
      </c>
      <c r="AB26" s="63" t="s">
        <v>105</v>
      </c>
      <c r="AC26" s="83">
        <f>'COR-PRODNUM'!$C41</f>
        <v>19</v>
      </c>
      <c r="AD26" s="30">
        <f>'COR-PRODNUM'!$E41</f>
        <v>1.5</v>
      </c>
      <c r="AE26" s="30">
        <f>'COR-PRODNUM'!$G41</f>
        <v>1.5</v>
      </c>
      <c r="AF26" s="30">
        <f>'COR-PRODNUM'!$I41</f>
        <v>1.5</v>
      </c>
      <c r="AG26" s="30">
        <f>'COR-PRODNUM'!$K41</f>
        <v>1.5</v>
      </c>
      <c r="AH26" s="30">
        <f>'COR-PRODNUM'!$L41</f>
        <v>25</v>
      </c>
      <c r="AI26" s="22">
        <f>'COR-PRODNUM'!$M41</f>
        <v>35</v>
      </c>
    </row>
    <row r="27" spans="1:35" x14ac:dyDescent="0.25">
      <c r="B27" s="95" t="s">
        <v>87</v>
      </c>
      <c r="C27" s="106">
        <f>'COR-PRODNUM'!$B22</f>
        <v>0</v>
      </c>
      <c r="D27" s="101">
        <f>'COR-PRODNUM'!$D22</f>
        <v>0</v>
      </c>
      <c r="E27" s="101">
        <f>'COR-PRODNUM'!$F22</f>
        <v>0</v>
      </c>
      <c r="F27" s="101">
        <f>'COR-PRODNUM'!$H22</f>
        <v>0</v>
      </c>
      <c r="G27" s="107">
        <f>'COR-PRODNUM'!$J22</f>
        <v>0</v>
      </c>
      <c r="J27" s="63" t="s">
        <v>106</v>
      </c>
      <c r="K27" s="106">
        <f>'COR-PRODNUM'!$B42</f>
        <v>0</v>
      </c>
      <c r="L27" s="101">
        <f>'COR-PRODNUM'!$D42</f>
        <v>0</v>
      </c>
      <c r="M27" s="101">
        <f>'COR-PRODNUM'!$F42</f>
        <v>0</v>
      </c>
      <c r="N27" s="101">
        <f>'COR-PRODNUM'!$H42</f>
        <v>0</v>
      </c>
      <c r="O27" s="107">
        <f>'COR-PRODNUM'!$J42</f>
        <v>0</v>
      </c>
      <c r="R27" s="95" t="s">
        <v>87</v>
      </c>
      <c r="S27" s="83">
        <f>'COR-PRODNUM'!$C22</f>
        <v>18</v>
      </c>
      <c r="T27" s="30">
        <f>'COR-PRODNUM'!$E22</f>
        <v>1.5</v>
      </c>
      <c r="U27" s="30">
        <f>'COR-PRODNUM'!$G22</f>
        <v>1.5</v>
      </c>
      <c r="V27" s="30">
        <f>'COR-PRODNUM'!$I22</f>
        <v>1.5</v>
      </c>
      <c r="W27" s="30">
        <f>'COR-PRODNUM'!$K22</f>
        <v>1.5</v>
      </c>
      <c r="X27" s="30">
        <f>'COR-PRODNUM'!$L22</f>
        <v>24</v>
      </c>
      <c r="Y27" s="22">
        <f>'COR-PRODNUM'!$M22</f>
        <v>33</v>
      </c>
      <c r="AB27" s="63" t="s">
        <v>106</v>
      </c>
      <c r="AC27" s="83">
        <f>'COR-PRODNUM'!$C42</f>
        <v>15</v>
      </c>
      <c r="AD27" s="30">
        <f>'COR-PRODNUM'!$E42</f>
        <v>1.5</v>
      </c>
      <c r="AE27" s="30">
        <f>'COR-PRODNUM'!$G42</f>
        <v>1.5</v>
      </c>
      <c r="AF27" s="30">
        <f>'COR-PRODNUM'!$I42</f>
        <v>1.5</v>
      </c>
      <c r="AG27" s="30">
        <f>'COR-PRODNUM'!$K42</f>
        <v>1.5</v>
      </c>
      <c r="AH27" s="30">
        <f>'COR-PRODNUM'!$L42</f>
        <v>21</v>
      </c>
      <c r="AI27" s="22">
        <f>'COR-PRODNUM'!$M42</f>
        <v>12</v>
      </c>
    </row>
    <row r="28" spans="1:35" ht="15.75" thickBot="1" x14ac:dyDescent="0.3">
      <c r="B28" s="97" t="s">
        <v>88</v>
      </c>
      <c r="C28" s="110">
        <f>'COR-PRODNUM'!$B23</f>
        <v>0</v>
      </c>
      <c r="D28" s="103">
        <f>'COR-PRODNUM'!$D23</f>
        <v>0</v>
      </c>
      <c r="E28" s="103">
        <f>'COR-PRODNUM'!$F23</f>
        <v>0</v>
      </c>
      <c r="F28" s="103">
        <f>'COR-PRODNUM'!$H23</f>
        <v>0</v>
      </c>
      <c r="G28" s="111">
        <f>'COR-PRODNUM'!$J23</f>
        <v>0</v>
      </c>
      <c r="J28" s="64" t="s">
        <v>107</v>
      </c>
      <c r="K28" s="110">
        <f>'COR-PRODNUM'!$B43</f>
        <v>0</v>
      </c>
      <c r="L28" s="103">
        <f>'COR-PRODNUM'!$D43</f>
        <v>0</v>
      </c>
      <c r="M28" s="103">
        <f>'COR-PRODNUM'!$F43</f>
        <v>0</v>
      </c>
      <c r="N28" s="103">
        <f>'COR-PRODNUM'!$H43</f>
        <v>0</v>
      </c>
      <c r="O28" s="111">
        <f>'COR-PRODNUM'!$J43</f>
        <v>0</v>
      </c>
      <c r="R28" s="97" t="s">
        <v>88</v>
      </c>
      <c r="S28" s="82">
        <f>'COR-PRODNUM'!$C23</f>
        <v>15</v>
      </c>
      <c r="T28" s="32">
        <f>'COR-PRODNUM'!$E23</f>
        <v>1.5</v>
      </c>
      <c r="U28" s="32">
        <f>'COR-PRODNUM'!$G23</f>
        <v>1.5</v>
      </c>
      <c r="V28" s="32">
        <f>'COR-PRODNUM'!$I23</f>
        <v>1.5</v>
      </c>
      <c r="W28" s="32">
        <f>'COR-PRODNUM'!$K23</f>
        <v>1.5</v>
      </c>
      <c r="X28" s="32">
        <f>'COR-PRODNUM'!$L23</f>
        <v>21</v>
      </c>
      <c r="Y28" s="24">
        <f>'COR-PRODNUM'!$M23</f>
        <v>12</v>
      </c>
      <c r="AB28" s="64" t="s">
        <v>107</v>
      </c>
      <c r="AC28" s="82">
        <f>'COR-PRODNUM'!$C43</f>
        <v>16</v>
      </c>
      <c r="AD28" s="32">
        <f>'COR-PRODNUM'!$E43</f>
        <v>1.5</v>
      </c>
      <c r="AE28" s="32">
        <f>'COR-PRODNUM'!$G43</f>
        <v>1.5</v>
      </c>
      <c r="AF28" s="32">
        <f>'COR-PRODNUM'!$I43</f>
        <v>1.5</v>
      </c>
      <c r="AG28" s="32">
        <f>'COR-PRODNUM'!$K43</f>
        <v>1.5</v>
      </c>
      <c r="AH28" s="32">
        <f>'COR-PRODNUM'!$L43</f>
        <v>22</v>
      </c>
      <c r="AI28" s="24">
        <f>'COR-PRODNUM'!$M43</f>
        <v>19.5</v>
      </c>
    </row>
    <row r="29" spans="1:35" s="48" customFormat="1" ht="11.25" x14ac:dyDescent="0.2"/>
    <row r="30" spans="1:35" s="48" customFormat="1" ht="11.25" x14ac:dyDescent="0.2"/>
    <row r="31" spans="1:35" s="48" customFormat="1" ht="11.2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</row>
    <row r="32" spans="1:35" s="48" customFormat="1" ht="11.2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</row>
    <row r="33" spans="1:34" s="48" customFormat="1" ht="11.2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</row>
    <row r="34" spans="1:34" s="48" customFormat="1" ht="11.2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</row>
    <row r="35" spans="1:34" s="48" customFormat="1" ht="11.2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</row>
    <row r="36" spans="1:34" s="48" customFormat="1" ht="11.2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</row>
    <row r="37" spans="1:34" s="48" customFormat="1" ht="11.2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</row>
    <row r="38" spans="1:34" s="48" customFormat="1" ht="11.2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</row>
    <row r="39" spans="1:34" s="48" customFormat="1" ht="11.2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</row>
    <row r="40" spans="1:34" s="48" customFormat="1" ht="11.2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</row>
    <row r="41" spans="1:34" s="48" customFormat="1" ht="11.2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</row>
    <row r="42" spans="1:34" s="48" customFormat="1" ht="11.2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</row>
    <row r="43" spans="1:34" s="50" customFormat="1" x14ac:dyDescent="0.25"/>
  </sheetData>
  <mergeCells count="8">
    <mergeCell ref="Q6:Z6"/>
    <mergeCell ref="AA6:AJ6"/>
    <mergeCell ref="R7:Y7"/>
    <mergeCell ref="AB7:AI7"/>
    <mergeCell ref="A6:H6"/>
    <mergeCell ref="I6:P6"/>
    <mergeCell ref="B7:G7"/>
    <mergeCell ref="J7:O7"/>
  </mergeCells>
  <conditionalFormatting sqref="R9:Y28">
    <cfRule type="expression" dxfId="1" priority="2">
      <formula>$Y9=1</formula>
    </cfRule>
  </conditionalFormatting>
  <conditionalFormatting sqref="AB9:AI28">
    <cfRule type="expression" dxfId="0" priority="1">
      <formula>$AI9=1</formula>
    </cfRule>
  </conditionalFormatting>
  <pageMargins left="0.3" right="0.3" top="0.3" bottom="0.3" header="0" footer="0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E19" sqref="E19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  <col min="6" max="6" width="14.140625" bestFit="1" customWidth="1"/>
    <col min="7" max="7" width="21.42578125" bestFit="1" customWidth="1"/>
  </cols>
  <sheetData>
    <row r="1" spans="1:7" x14ac:dyDescent="0.25">
      <c r="A1" s="145" t="s">
        <v>183</v>
      </c>
      <c r="B1" s="146"/>
      <c r="C1" s="145" t="s">
        <v>184</v>
      </c>
      <c r="D1" s="145"/>
      <c r="E1" s="145"/>
      <c r="F1" s="145"/>
      <c r="G1" s="145"/>
    </row>
    <row r="2" spans="1:7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  <c r="F2" s="145" t="s">
        <v>179</v>
      </c>
      <c r="G2" s="153" t="s">
        <v>193</v>
      </c>
    </row>
    <row r="3" spans="1:7" x14ac:dyDescent="0.25">
      <c r="A3" s="145"/>
      <c r="B3" s="146"/>
      <c r="C3" s="145">
        <f>A14</f>
        <v>0</v>
      </c>
      <c r="D3" s="145" t="e">
        <f>INDEX(CANDIDATES!$E$2:$E$41,MATCH(C3,CANDIDATES!$A$2:$A$41,0))</f>
        <v>#N/A</v>
      </c>
      <c r="E3" s="145" t="e">
        <f>INDEX(CANDIDATES!$C$2:$C$41,MATCH(C3,CANDIDATES!$A$2:$A$41,0))</f>
        <v>#N/A</v>
      </c>
      <c r="F3" s="145" t="e">
        <f>INDEX('COR-TOP15SELECTION'!$AQ$4:$AQ$43,MATCH($D3,CANDIDATES!$E$2:$E$41,0))</f>
        <v>#N/A</v>
      </c>
      <c r="G3" s="154" t="e">
        <f>F3*0.4</f>
        <v>#N/A</v>
      </c>
    </row>
    <row r="4" spans="1:7" x14ac:dyDescent="0.25">
      <c r="A4" s="145"/>
      <c r="B4" s="146"/>
      <c r="C4" s="145">
        <f>A5</f>
        <v>0</v>
      </c>
      <c r="D4" s="145" t="e">
        <f>INDEX(CANDIDATES!$E$2:$E$41,MATCH(C4,CANDIDATES!$A$2:$A$41,0))</f>
        <v>#N/A</v>
      </c>
      <c r="E4" s="145" t="e">
        <f>INDEX(CANDIDATES!$C$2:$C$41,MATCH(C4,CANDIDATES!$A$2:$A$41,0))</f>
        <v>#N/A</v>
      </c>
      <c r="F4" s="145" t="e">
        <f>INDEX('COR-TOP15SELECTION'!$AQ$4:$AQ$43,MATCH($D4,CANDIDATES!$E$2:$E$41,0))</f>
        <v>#N/A</v>
      </c>
      <c r="G4" s="154" t="e">
        <f t="shared" ref="G4:G17" si="0">F4*0.4</f>
        <v>#N/A</v>
      </c>
    </row>
    <row r="5" spans="1:7" x14ac:dyDescent="0.25">
      <c r="A5" s="145"/>
      <c r="B5" s="146"/>
      <c r="C5" s="145">
        <f>A9</f>
        <v>0</v>
      </c>
      <c r="D5" s="145" t="e">
        <f>INDEX(CANDIDATES!$E$2:$E$41,MATCH(C5,CANDIDATES!$A$2:$A$41,0))</f>
        <v>#N/A</v>
      </c>
      <c r="E5" s="145" t="e">
        <f>INDEX(CANDIDATES!$C$2:$C$41,MATCH(C5,CANDIDATES!$A$2:$A$41,0))</f>
        <v>#N/A</v>
      </c>
      <c r="F5" s="145" t="e">
        <f>INDEX('COR-TOP15SELECTION'!$AQ$4:$AQ$43,MATCH($D5,CANDIDATES!$E$2:$E$41,0))</f>
        <v>#N/A</v>
      </c>
      <c r="G5" s="154" t="e">
        <f t="shared" si="0"/>
        <v>#N/A</v>
      </c>
    </row>
    <row r="6" spans="1:7" x14ac:dyDescent="0.25">
      <c r="A6" s="145"/>
      <c r="B6" s="146"/>
      <c r="C6" s="145">
        <f>A12</f>
        <v>0</v>
      </c>
      <c r="D6" s="145" t="e">
        <f>INDEX(CANDIDATES!$E$2:$E$41,MATCH(C6,CANDIDATES!$A$2:$A$41,0))</f>
        <v>#N/A</v>
      </c>
      <c r="E6" s="145" t="e">
        <f>INDEX(CANDIDATES!$C$2:$C$41,MATCH(C6,CANDIDATES!$A$2:$A$41,0))</f>
        <v>#N/A</v>
      </c>
      <c r="F6" s="145" t="e">
        <f>INDEX('COR-TOP15SELECTION'!$AQ$4:$AQ$43,MATCH($D6,CANDIDATES!$E$2:$E$41,0))</f>
        <v>#N/A</v>
      </c>
      <c r="G6" s="154" t="e">
        <f t="shared" si="0"/>
        <v>#N/A</v>
      </c>
    </row>
    <row r="7" spans="1:7" x14ac:dyDescent="0.25">
      <c r="A7" s="145"/>
      <c r="B7" s="146"/>
      <c r="C7" s="145">
        <f>A3</f>
        <v>0</v>
      </c>
      <c r="D7" s="145" t="e">
        <f>INDEX(CANDIDATES!$E$2:$E$41,MATCH(C7,CANDIDATES!$A$2:$A$41,0))</f>
        <v>#N/A</v>
      </c>
      <c r="E7" s="145" t="e">
        <f>INDEX(CANDIDATES!$C$2:$C$41,MATCH(C7,CANDIDATES!$A$2:$A$41,0))</f>
        <v>#N/A</v>
      </c>
      <c r="F7" s="145" t="e">
        <f>INDEX('COR-TOP15SELECTION'!$AQ$4:$AQ$43,MATCH($D7,CANDIDATES!$E$2:$E$41,0))</f>
        <v>#N/A</v>
      </c>
      <c r="G7" s="154" t="e">
        <f t="shared" si="0"/>
        <v>#N/A</v>
      </c>
    </row>
    <row r="8" spans="1:7" x14ac:dyDescent="0.25">
      <c r="A8" s="145"/>
      <c r="B8" s="146"/>
      <c r="C8" s="145">
        <f>A17</f>
        <v>0</v>
      </c>
      <c r="D8" s="145" t="e">
        <f>INDEX(CANDIDATES!$E$2:$E$41,MATCH(C8,CANDIDATES!$A$2:$A$41,0))</f>
        <v>#N/A</v>
      </c>
      <c r="E8" s="145" t="e">
        <f>INDEX(CANDIDATES!$C$2:$C$41,MATCH(C8,CANDIDATES!$A$2:$A$41,0))</f>
        <v>#N/A</v>
      </c>
      <c r="F8" s="145" t="e">
        <f>INDEX('COR-TOP15SELECTION'!$AQ$4:$AQ$43,MATCH($D8,CANDIDATES!$E$2:$E$41,0))</f>
        <v>#N/A</v>
      </c>
      <c r="G8" s="154" t="e">
        <f t="shared" si="0"/>
        <v>#N/A</v>
      </c>
    </row>
    <row r="9" spans="1:7" x14ac:dyDescent="0.25">
      <c r="A9" s="145"/>
      <c r="B9" s="146"/>
      <c r="C9" s="145">
        <f>A8</f>
        <v>0</v>
      </c>
      <c r="D9" s="145" t="e">
        <f>INDEX(CANDIDATES!$E$2:$E$41,MATCH(C9,CANDIDATES!$A$2:$A$41,0))</f>
        <v>#N/A</v>
      </c>
      <c r="E9" s="145" t="e">
        <f>INDEX(CANDIDATES!$C$2:$C$41,MATCH(C9,CANDIDATES!$A$2:$A$41,0))</f>
        <v>#N/A</v>
      </c>
      <c r="F9" s="145" t="e">
        <f>INDEX('COR-TOP15SELECTION'!$AQ$4:$AQ$43,MATCH($D9,CANDIDATES!$E$2:$E$41,0))</f>
        <v>#N/A</v>
      </c>
      <c r="G9" s="154" t="e">
        <f t="shared" si="0"/>
        <v>#N/A</v>
      </c>
    </row>
    <row r="10" spans="1:7" x14ac:dyDescent="0.25">
      <c r="A10" s="145"/>
      <c r="B10" s="146"/>
      <c r="C10" s="145">
        <f>A15</f>
        <v>0</v>
      </c>
      <c r="D10" s="145" t="e">
        <f>INDEX(CANDIDATES!$E$2:$E$41,MATCH(C10,CANDIDATES!$A$2:$A$41,0))</f>
        <v>#N/A</v>
      </c>
      <c r="E10" s="145" t="e">
        <f>INDEX(CANDIDATES!$C$2:$C$41,MATCH(C10,CANDIDATES!$A$2:$A$41,0))</f>
        <v>#N/A</v>
      </c>
      <c r="F10" s="145" t="e">
        <f>INDEX('COR-TOP15SELECTION'!$AQ$4:$AQ$43,MATCH($D10,CANDIDATES!$E$2:$E$41,0))</f>
        <v>#N/A</v>
      </c>
      <c r="G10" s="154" t="e">
        <f t="shared" si="0"/>
        <v>#N/A</v>
      </c>
    </row>
    <row r="11" spans="1:7" x14ac:dyDescent="0.25">
      <c r="A11" s="145"/>
      <c r="B11" s="146"/>
      <c r="C11" s="145">
        <f>A6</f>
        <v>0</v>
      </c>
      <c r="D11" s="145" t="e">
        <f>INDEX(CANDIDATES!$E$2:$E$41,MATCH(C11,CANDIDATES!$A$2:$A$41,0))</f>
        <v>#N/A</v>
      </c>
      <c r="E11" s="145" t="e">
        <f>INDEX(CANDIDATES!$C$2:$C$41,MATCH(C11,CANDIDATES!$A$2:$A$41,0))</f>
        <v>#N/A</v>
      </c>
      <c r="F11" s="145" t="e">
        <f>INDEX('COR-TOP15SELECTION'!$AQ$4:$AQ$43,MATCH($D11,CANDIDATES!$E$2:$E$41,0))</f>
        <v>#N/A</v>
      </c>
      <c r="G11" s="154" t="e">
        <f t="shared" si="0"/>
        <v>#N/A</v>
      </c>
    </row>
    <row r="12" spans="1:7" x14ac:dyDescent="0.25">
      <c r="A12" s="145"/>
      <c r="B12" s="146"/>
      <c r="C12" s="145">
        <f>A11</f>
        <v>0</v>
      </c>
      <c r="D12" s="145" t="e">
        <f>INDEX(CANDIDATES!$E$2:$E$41,MATCH(C12,CANDIDATES!$A$2:$A$41,0))</f>
        <v>#N/A</v>
      </c>
      <c r="E12" s="145" t="e">
        <f>INDEX(CANDIDATES!$C$2:$C$41,MATCH(C12,CANDIDATES!$A$2:$A$41,0))</f>
        <v>#N/A</v>
      </c>
      <c r="F12" s="145" t="e">
        <f>INDEX('COR-TOP15SELECTION'!$AQ$4:$AQ$43,MATCH($D12,CANDIDATES!$E$2:$E$41,0))</f>
        <v>#N/A</v>
      </c>
      <c r="G12" s="154" t="e">
        <f t="shared" si="0"/>
        <v>#N/A</v>
      </c>
    </row>
    <row r="13" spans="1:7" x14ac:dyDescent="0.25">
      <c r="A13" s="145"/>
      <c r="B13" s="146"/>
      <c r="C13" s="145">
        <f>A16</f>
        <v>0</v>
      </c>
      <c r="D13" s="145" t="e">
        <f>INDEX(CANDIDATES!$E$2:$E$41,MATCH(C13,CANDIDATES!$A$2:$A$41,0))</f>
        <v>#N/A</v>
      </c>
      <c r="E13" s="145" t="e">
        <f>INDEX(CANDIDATES!$C$2:$C$41,MATCH(C13,CANDIDATES!$A$2:$A$41,0))</f>
        <v>#N/A</v>
      </c>
      <c r="F13" s="145" t="e">
        <f>INDEX('COR-TOP15SELECTION'!$AQ$4:$AQ$43,MATCH($D13,CANDIDATES!$E$2:$E$41,0))</f>
        <v>#N/A</v>
      </c>
      <c r="G13" s="154" t="e">
        <f t="shared" si="0"/>
        <v>#N/A</v>
      </c>
    </row>
    <row r="14" spans="1:7" x14ac:dyDescent="0.25">
      <c r="A14" s="145"/>
      <c r="B14" s="146"/>
      <c r="C14" s="145">
        <f>A13</f>
        <v>0</v>
      </c>
      <c r="D14" s="145" t="e">
        <f>INDEX(CANDIDATES!$E$2:$E$41,MATCH(C14,CANDIDATES!$A$2:$A$41,0))</f>
        <v>#N/A</v>
      </c>
      <c r="E14" s="145" t="e">
        <f>INDEX(CANDIDATES!$C$2:$C$41,MATCH(C14,CANDIDATES!$A$2:$A$41,0))</f>
        <v>#N/A</v>
      </c>
      <c r="F14" s="145" t="e">
        <f>INDEX('COR-TOP15SELECTION'!$AQ$4:$AQ$43,MATCH($D14,CANDIDATES!$E$2:$E$41,0))</f>
        <v>#N/A</v>
      </c>
      <c r="G14" s="154" t="e">
        <f t="shared" si="0"/>
        <v>#N/A</v>
      </c>
    </row>
    <row r="15" spans="1:7" x14ac:dyDescent="0.25">
      <c r="A15" s="145"/>
      <c r="B15" s="146"/>
      <c r="C15" s="145">
        <f>A7</f>
        <v>0</v>
      </c>
      <c r="D15" s="145" t="e">
        <f>INDEX(CANDIDATES!$E$2:$E$41,MATCH(C15,CANDIDATES!$A$2:$A$41,0))</f>
        <v>#N/A</v>
      </c>
      <c r="E15" s="145" t="e">
        <f>INDEX(CANDIDATES!$C$2:$C$41,MATCH(C15,CANDIDATES!$A$2:$A$41,0))</f>
        <v>#N/A</v>
      </c>
      <c r="F15" s="145" t="e">
        <f>INDEX('COR-TOP15SELECTION'!$AQ$4:$AQ$43,MATCH($D15,CANDIDATES!$E$2:$E$41,0))</f>
        <v>#N/A</v>
      </c>
      <c r="G15" s="154" t="e">
        <f t="shared" si="0"/>
        <v>#N/A</v>
      </c>
    </row>
    <row r="16" spans="1:7" x14ac:dyDescent="0.25">
      <c r="A16" s="145"/>
      <c r="B16" s="146"/>
      <c r="C16" s="145">
        <f>A4</f>
        <v>0</v>
      </c>
      <c r="D16" s="145" t="e">
        <f>INDEX(CANDIDATES!$E$2:$E$41,MATCH(C16,CANDIDATES!$A$2:$A$41,0))</f>
        <v>#N/A</v>
      </c>
      <c r="E16" s="145" t="e">
        <f>INDEX(CANDIDATES!$C$2:$C$41,MATCH(C16,CANDIDATES!$A$2:$A$41,0))</f>
        <v>#N/A</v>
      </c>
      <c r="F16" s="145" t="e">
        <f>INDEX('COR-TOP15SELECTION'!$AQ$4:$AQ$43,MATCH($D16,CANDIDATES!$E$2:$E$41,0))</f>
        <v>#N/A</v>
      </c>
      <c r="G16" s="154" t="e">
        <f t="shared" si="0"/>
        <v>#N/A</v>
      </c>
    </row>
    <row r="17" spans="1:7" x14ac:dyDescent="0.25">
      <c r="A17" s="145"/>
      <c r="B17" s="146"/>
      <c r="C17" s="145">
        <f>A10</f>
        <v>0</v>
      </c>
      <c r="D17" s="145" t="e">
        <f>INDEX(CANDIDATES!$E$2:$E$41,MATCH(C17,CANDIDATES!$A$2:$A$41,0))</f>
        <v>#N/A</v>
      </c>
      <c r="E17" s="145" t="e">
        <f>INDEX(CANDIDATES!$C$2:$C$41,MATCH(C17,CANDIDATES!$A$2:$A$41,0))</f>
        <v>#N/A</v>
      </c>
      <c r="F17" s="145" t="e">
        <f>INDEX('COR-TOP15SELECTION'!$AQ$4:$AQ$43,MATCH($D17,CANDIDATES!$E$2:$E$41,0))</f>
        <v>#N/A</v>
      </c>
      <c r="G17" s="154" t="e">
        <f t="shared" si="0"/>
        <v>#N/A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45" t="s">
        <v>183</v>
      </c>
      <c r="B1" s="146"/>
      <c r="C1" s="145" t="s">
        <v>184</v>
      </c>
      <c r="D1" s="145"/>
      <c r="E1" s="145"/>
    </row>
    <row r="2" spans="1:5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</row>
    <row r="3" spans="1:5" x14ac:dyDescent="0.25">
      <c r="A3" s="145"/>
      <c r="B3" s="146"/>
      <c r="C3" s="145">
        <f>A10</f>
        <v>0</v>
      </c>
      <c r="D3" s="145" t="e">
        <f>INDEX(CANDIDATES!$E$2:$E$41,MATCH(C3,CANDIDATES!$A$2:$A$41,0))</f>
        <v>#N/A</v>
      </c>
      <c r="E3" s="145"/>
    </row>
    <row r="4" spans="1:5" x14ac:dyDescent="0.25">
      <c r="A4" s="145"/>
      <c r="B4" s="146"/>
      <c r="C4" s="145">
        <f>A4</f>
        <v>0</v>
      </c>
      <c r="D4" s="145" t="e">
        <f>INDEX(CANDIDATES!$E$2:$E$41,MATCH(C4,CANDIDATES!$A$2:$A$41,0))</f>
        <v>#N/A</v>
      </c>
      <c r="E4" s="145"/>
    </row>
    <row r="5" spans="1:5" x14ac:dyDescent="0.25">
      <c r="A5" s="145"/>
      <c r="B5" s="146"/>
      <c r="C5" s="145">
        <f>A8</f>
        <v>0</v>
      </c>
      <c r="D5" s="145" t="e">
        <f>INDEX(CANDIDATES!$E$2:$E$41,MATCH(C5,CANDIDATES!$A$2:$A$41,0))</f>
        <v>#N/A</v>
      </c>
      <c r="E5" s="145"/>
    </row>
    <row r="6" spans="1:5" x14ac:dyDescent="0.25">
      <c r="A6" s="145"/>
      <c r="B6" s="146"/>
      <c r="C6" s="145">
        <f>A3</f>
        <v>0</v>
      </c>
      <c r="D6" s="145" t="e">
        <f>INDEX(CANDIDATES!$E$2:$E$41,MATCH(C6,CANDIDATES!$A$2:$A$41,0))</f>
        <v>#N/A</v>
      </c>
      <c r="E6" s="145"/>
    </row>
    <row r="7" spans="1:5" x14ac:dyDescent="0.25">
      <c r="A7" s="145"/>
      <c r="B7" s="146"/>
      <c r="C7" s="145">
        <f>A12</f>
        <v>0</v>
      </c>
      <c r="D7" s="145" t="e">
        <f>INDEX(CANDIDATES!$E$2:$E$41,MATCH(C7,CANDIDATES!$A$2:$A$41,0))</f>
        <v>#N/A</v>
      </c>
      <c r="E7" s="145"/>
    </row>
    <row r="8" spans="1:5" x14ac:dyDescent="0.25">
      <c r="A8" s="145"/>
      <c r="B8" s="146"/>
      <c r="C8" s="145">
        <f>A6</f>
        <v>0</v>
      </c>
      <c r="D8" s="145" t="e">
        <f>INDEX(CANDIDATES!$E$2:$E$41,MATCH(C8,CANDIDATES!$A$2:$A$41,0))</f>
        <v>#N/A</v>
      </c>
      <c r="E8" s="145"/>
    </row>
    <row r="9" spans="1:5" x14ac:dyDescent="0.25">
      <c r="A9" s="145"/>
      <c r="B9" s="146"/>
      <c r="C9" s="145">
        <f>A11</f>
        <v>0</v>
      </c>
      <c r="D9" s="145" t="e">
        <f>INDEX(CANDIDATES!$E$2:$E$41,MATCH(C9,CANDIDATES!$A$2:$A$41,0))</f>
        <v>#N/A</v>
      </c>
      <c r="E9" s="145"/>
    </row>
    <row r="10" spans="1:5" x14ac:dyDescent="0.25">
      <c r="A10" s="145"/>
      <c r="B10" s="146"/>
      <c r="C10" s="145">
        <f>A7</f>
        <v>0</v>
      </c>
      <c r="D10" s="145" t="e">
        <f>INDEX(CANDIDATES!$E$2:$E$41,MATCH(C10,CANDIDATES!$A$2:$A$41,0))</f>
        <v>#N/A</v>
      </c>
      <c r="E10" s="145"/>
    </row>
    <row r="11" spans="1:5" x14ac:dyDescent="0.25">
      <c r="A11" s="145"/>
      <c r="B11" s="146"/>
      <c r="C11" s="145">
        <f>A9</f>
        <v>0</v>
      </c>
      <c r="D11" s="145" t="e">
        <f>INDEX(CANDIDATES!$E$2:$E$41,MATCH(C11,CANDIDATES!$A$2:$A$41,0))</f>
        <v>#N/A</v>
      </c>
      <c r="E11" s="145"/>
    </row>
    <row r="12" spans="1:5" x14ac:dyDescent="0.25">
      <c r="A12" s="145"/>
      <c r="B12" s="146"/>
      <c r="C12" s="145">
        <f>A5</f>
        <v>0</v>
      </c>
      <c r="D12" s="145" t="e">
        <f>INDEX(CANDIDATES!$E$2:$E$41,MATCH(C12,CANDIDATES!$A$2:$A$41,0))</f>
        <v>#N/A</v>
      </c>
      <c r="E12" s="1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A3" sqref="A3:A7"/>
    </sheetView>
  </sheetViews>
  <sheetFormatPr defaultRowHeight="15" x14ac:dyDescent="0.25"/>
  <cols>
    <col min="1" max="1" width="18" bestFit="1" customWidth="1"/>
    <col min="2" max="2" width="1.7109375" style="144" customWidth="1"/>
    <col min="3" max="3" width="18" bestFit="1" customWidth="1"/>
    <col min="4" max="4" width="21.140625" bestFit="1" customWidth="1"/>
    <col min="5" max="5" width="14.85546875" bestFit="1" customWidth="1"/>
  </cols>
  <sheetData>
    <row r="1" spans="1:5" x14ac:dyDescent="0.25">
      <c r="A1" s="145" t="s">
        <v>183</v>
      </c>
      <c r="B1" s="146"/>
      <c r="C1" s="145" t="s">
        <v>184</v>
      </c>
      <c r="D1" s="145"/>
      <c r="E1" s="145"/>
    </row>
    <row r="2" spans="1:5" x14ac:dyDescent="0.25">
      <c r="A2" s="145" t="s">
        <v>180</v>
      </c>
      <c r="B2" s="146"/>
      <c r="C2" s="145" t="s">
        <v>180</v>
      </c>
      <c r="D2" s="145" t="s">
        <v>181</v>
      </c>
      <c r="E2" s="145" t="s">
        <v>178</v>
      </c>
    </row>
    <row r="3" spans="1:5" x14ac:dyDescent="0.25">
      <c r="A3" s="145"/>
      <c r="B3" s="146"/>
      <c r="C3" s="145">
        <f>A5</f>
        <v>0</v>
      </c>
      <c r="D3" s="145" t="e">
        <f>INDEX(CANDIDATES!$E$2:$E$41,MATCH(C3,CANDIDATES!$A$2:$A$41,0))</f>
        <v>#N/A</v>
      </c>
      <c r="E3" s="145"/>
    </row>
    <row r="4" spans="1:5" x14ac:dyDescent="0.25">
      <c r="A4" s="145"/>
      <c r="B4" s="146"/>
      <c r="C4" s="145">
        <f>A3</f>
        <v>0</v>
      </c>
      <c r="D4" s="145" t="e">
        <f>INDEX(CANDIDATES!$E$2:$E$41,MATCH(C4,CANDIDATES!$A$2:$A$41,0))</f>
        <v>#N/A</v>
      </c>
      <c r="E4" s="145"/>
    </row>
    <row r="5" spans="1:5" x14ac:dyDescent="0.25">
      <c r="A5" s="145"/>
      <c r="B5" s="146"/>
      <c r="C5" s="145">
        <f>A7</f>
        <v>0</v>
      </c>
      <c r="D5" s="145" t="e">
        <f>INDEX(CANDIDATES!$E$2:$E$41,MATCH(C5,CANDIDATES!$A$2:$A$41,0))</f>
        <v>#N/A</v>
      </c>
      <c r="E5" s="145"/>
    </row>
    <row r="6" spans="1:5" x14ac:dyDescent="0.25">
      <c r="A6" s="145"/>
      <c r="B6" s="146"/>
      <c r="C6" s="145">
        <f>A4</f>
        <v>0</v>
      </c>
      <c r="D6" s="145" t="e">
        <f>INDEX(CANDIDATES!$E$2:$E$41,MATCH(C6,CANDIDATES!$A$2:$A$41,0))</f>
        <v>#N/A</v>
      </c>
      <c r="E6" s="145"/>
    </row>
    <row r="7" spans="1:5" x14ac:dyDescent="0.25">
      <c r="A7" s="145"/>
      <c r="B7" s="146"/>
      <c r="C7" s="145">
        <f>A6</f>
        <v>0</v>
      </c>
      <c r="D7" s="145" t="e">
        <f>INDEX(CANDIDATES!$E$2:$E$41,MATCH(C7,CANDIDATES!$A$2:$A$41,0))</f>
        <v>#N/A</v>
      </c>
      <c r="E7" s="1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5"/>
  <sheetViews>
    <sheetView zoomScale="85" zoomScaleNormal="85" workbookViewId="0">
      <selection activeCell="W2" sqref="W2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4" t="s">
        <v>58</v>
      </c>
      <c r="B1" s="167" t="s">
        <v>4</v>
      </c>
      <c r="C1" s="168"/>
      <c r="D1" s="168"/>
      <c r="E1" s="168"/>
      <c r="F1" s="168"/>
      <c r="G1" s="169"/>
      <c r="H1" s="167" t="s">
        <v>5</v>
      </c>
      <c r="I1" s="168"/>
      <c r="J1" s="168"/>
      <c r="K1" s="168"/>
      <c r="L1" s="168"/>
      <c r="M1" s="169"/>
      <c r="N1" s="167" t="s">
        <v>6</v>
      </c>
      <c r="O1" s="168"/>
      <c r="P1" s="168"/>
      <c r="Q1" s="168"/>
      <c r="R1" s="168"/>
      <c r="S1" s="169"/>
      <c r="T1" s="170" t="s">
        <v>56</v>
      </c>
      <c r="U1" s="164" t="s">
        <v>57</v>
      </c>
    </row>
    <row r="2" spans="1:21" ht="60" x14ac:dyDescent="0.25">
      <c r="A2" s="165"/>
      <c r="B2" s="34" t="s">
        <v>62</v>
      </c>
      <c r="C2" s="35" t="s">
        <v>63</v>
      </c>
      <c r="D2" s="35" t="s">
        <v>65</v>
      </c>
      <c r="E2" s="35" t="s">
        <v>69</v>
      </c>
      <c r="F2" s="31" t="s">
        <v>60</v>
      </c>
      <c r="G2" s="173" t="s">
        <v>55</v>
      </c>
      <c r="H2" s="34" t="s">
        <v>62</v>
      </c>
      <c r="I2" s="35" t="s">
        <v>63</v>
      </c>
      <c r="J2" s="35" t="s">
        <v>65</v>
      </c>
      <c r="K2" s="35" t="s">
        <v>69</v>
      </c>
      <c r="L2" s="31" t="s">
        <v>60</v>
      </c>
      <c r="M2" s="173" t="s">
        <v>55</v>
      </c>
      <c r="N2" s="34" t="s">
        <v>62</v>
      </c>
      <c r="O2" s="35" t="s">
        <v>63</v>
      </c>
      <c r="P2" s="35" t="s">
        <v>65</v>
      </c>
      <c r="Q2" s="35" t="s">
        <v>69</v>
      </c>
      <c r="R2" s="31" t="s">
        <v>60</v>
      </c>
      <c r="S2" s="173" t="s">
        <v>55</v>
      </c>
      <c r="T2" s="171"/>
      <c r="U2" s="165"/>
    </row>
    <row r="3" spans="1:21" ht="15.75" thickBot="1" x14ac:dyDescent="0.3">
      <c r="A3" s="166"/>
      <c r="B3" s="6">
        <v>30</v>
      </c>
      <c r="C3" s="32">
        <v>20</v>
      </c>
      <c r="D3" s="32">
        <v>30</v>
      </c>
      <c r="E3" s="32">
        <v>20</v>
      </c>
      <c r="F3" s="32">
        <f>SUM(B3:E3)</f>
        <v>100</v>
      </c>
      <c r="G3" s="174"/>
      <c r="H3" s="6">
        <v>30</v>
      </c>
      <c r="I3" s="32">
        <v>20</v>
      </c>
      <c r="J3" s="32">
        <v>30</v>
      </c>
      <c r="K3" s="32">
        <v>20</v>
      </c>
      <c r="L3" s="32">
        <f>SUM(H3:K3)</f>
        <v>100</v>
      </c>
      <c r="M3" s="174"/>
      <c r="N3" s="6">
        <v>30</v>
      </c>
      <c r="O3" s="32">
        <v>20</v>
      </c>
      <c r="P3" s="32">
        <v>30</v>
      </c>
      <c r="Q3" s="32">
        <v>20</v>
      </c>
      <c r="R3" s="32">
        <f>SUM(N3:Q3)</f>
        <v>100</v>
      </c>
      <c r="S3" s="174"/>
      <c r="T3" s="172"/>
      <c r="U3" s="166"/>
    </row>
    <row r="4" spans="1:21" hidden="1" outlineLevel="1" x14ac:dyDescent="0.25">
      <c r="A4" s="36" t="s">
        <v>70</v>
      </c>
      <c r="B4" s="18">
        <f>[1]MODFIL!$C11</f>
        <v>25</v>
      </c>
      <c r="C4" s="33">
        <f>[1]MODFIL!$D11</f>
        <v>15</v>
      </c>
      <c r="D4" s="33">
        <f>[1]MODFIL!$E11</f>
        <v>23</v>
      </c>
      <c r="E4" s="33">
        <f>[1]MODFIL!$F11</f>
        <v>13</v>
      </c>
      <c r="F4" s="33">
        <f>[1]MODFIL!$G11</f>
        <v>76</v>
      </c>
      <c r="G4" s="19">
        <f>[1]MODFIL!$H11</f>
        <v>20</v>
      </c>
      <c r="H4" s="18">
        <f>[2]MODFIL!$C11</f>
        <v>23</v>
      </c>
      <c r="I4" s="33">
        <f>[2]MODFIL!$D11</f>
        <v>13</v>
      </c>
      <c r="J4" s="33">
        <f>[2]MODFIL!$E11</f>
        <v>24</v>
      </c>
      <c r="K4" s="33">
        <f>[2]MODFIL!$F11</f>
        <v>15</v>
      </c>
      <c r="L4" s="33">
        <f>[2]MODFIL!$G11</f>
        <v>75</v>
      </c>
      <c r="M4" s="19">
        <f>[2]MODFIL!$H11</f>
        <v>32</v>
      </c>
      <c r="N4" s="18">
        <f>[3]MODFIL!$C11</f>
        <v>23</v>
      </c>
      <c r="O4" s="33">
        <f>[3]MODFIL!$D11</f>
        <v>16</v>
      </c>
      <c r="P4" s="33">
        <f>[3]MODFIL!$E11</f>
        <v>22</v>
      </c>
      <c r="Q4" s="33">
        <f>[3]MODFIL!$F11</f>
        <v>16</v>
      </c>
      <c r="R4" s="33">
        <f>[3]MODFIL!$G11</f>
        <v>77</v>
      </c>
      <c r="S4" s="19">
        <f>[3]MODFIL!$H11</f>
        <v>35</v>
      </c>
      <c r="T4" s="26">
        <f>SUM(G4,M4,S4)</f>
        <v>87</v>
      </c>
      <c r="U4" s="20">
        <f>_xlfn.RANK.AVG(T4,T$4:T$43,1)</f>
        <v>34</v>
      </c>
    </row>
    <row r="5" spans="1:21" hidden="1" outlineLevel="1" x14ac:dyDescent="0.25">
      <c r="A5" s="37" t="s">
        <v>71</v>
      </c>
      <c r="B5" s="21">
        <f>[1]MODFIL!$C12</f>
        <v>27</v>
      </c>
      <c r="C5" s="30">
        <f>[1]MODFIL!$D12</f>
        <v>20</v>
      </c>
      <c r="D5" s="30">
        <f>[1]MODFIL!$E12</f>
        <v>27</v>
      </c>
      <c r="E5" s="30">
        <f>[1]MODFIL!$F12</f>
        <v>18</v>
      </c>
      <c r="F5" s="30">
        <f>[1]MODFIL!$G12</f>
        <v>92</v>
      </c>
      <c r="G5" s="22">
        <f>[1]MODFIL!$H12</f>
        <v>4.5</v>
      </c>
      <c r="H5" s="21">
        <f>[2]MODFIL!$C12</f>
        <v>24</v>
      </c>
      <c r="I5" s="30">
        <f>[2]MODFIL!$D12</f>
        <v>14</v>
      </c>
      <c r="J5" s="30">
        <f>[2]MODFIL!$E12</f>
        <v>22</v>
      </c>
      <c r="K5" s="30">
        <f>[2]MODFIL!$F12</f>
        <v>15</v>
      </c>
      <c r="L5" s="30">
        <f>[2]MODFIL!$G12</f>
        <v>75</v>
      </c>
      <c r="M5" s="22">
        <f>[2]MODFIL!$H12</f>
        <v>32</v>
      </c>
      <c r="N5" s="21">
        <f>[3]MODFIL!$C12</f>
        <v>26.8</v>
      </c>
      <c r="O5" s="30">
        <f>[3]MODFIL!$D12</f>
        <v>17</v>
      </c>
      <c r="P5" s="30">
        <f>[3]MODFIL!$E12</f>
        <v>25</v>
      </c>
      <c r="Q5" s="30">
        <f>[3]MODFIL!$F12</f>
        <v>13.5</v>
      </c>
      <c r="R5" s="30">
        <f>[3]MODFIL!$G12</f>
        <v>82.3</v>
      </c>
      <c r="S5" s="22">
        <f>[3]MODFIL!$H12</f>
        <v>25</v>
      </c>
      <c r="T5" s="27">
        <f t="shared" ref="T5:T43" si="0">SUM(G5,M5,S5)</f>
        <v>61.5</v>
      </c>
      <c r="U5" s="23">
        <f t="shared" ref="U5:U43" si="1">_xlfn.RANK.AVG(T5,T$4:T$43,1)</f>
        <v>19.5</v>
      </c>
    </row>
    <row r="6" spans="1:21" hidden="1" outlineLevel="1" x14ac:dyDescent="0.25">
      <c r="A6" s="78" t="s">
        <v>108</v>
      </c>
      <c r="B6" s="135" t="s">
        <v>109</v>
      </c>
      <c r="C6" s="72" t="s">
        <v>109</v>
      </c>
      <c r="D6" s="72" t="s">
        <v>109</v>
      </c>
      <c r="E6" s="72" t="s">
        <v>109</v>
      </c>
      <c r="F6" s="72" t="s">
        <v>109</v>
      </c>
      <c r="G6" s="73">
        <f>[1]MODFIL!$H13</f>
        <v>39.5</v>
      </c>
      <c r="H6" s="74" t="s">
        <v>109</v>
      </c>
      <c r="I6" s="75" t="s">
        <v>109</v>
      </c>
      <c r="J6" s="75" t="s">
        <v>109</v>
      </c>
      <c r="K6" s="75" t="s">
        <v>109</v>
      </c>
      <c r="L6" s="72" t="s">
        <v>109</v>
      </c>
      <c r="M6" s="73">
        <f>[2]MODFIL!$H13</f>
        <v>39.5</v>
      </c>
      <c r="N6" s="74" t="s">
        <v>109</v>
      </c>
      <c r="O6" s="75" t="s">
        <v>109</v>
      </c>
      <c r="P6" s="75" t="s">
        <v>109</v>
      </c>
      <c r="Q6" s="75" t="s">
        <v>109</v>
      </c>
      <c r="R6" s="72" t="s">
        <v>109</v>
      </c>
      <c r="S6" s="73">
        <f>[3]MODFIL!$H13</f>
        <v>39.5</v>
      </c>
      <c r="T6" s="76">
        <f t="shared" si="0"/>
        <v>118.5</v>
      </c>
      <c r="U6" s="77">
        <f t="shared" si="1"/>
        <v>39.5</v>
      </c>
    </row>
    <row r="7" spans="1:21" hidden="1" outlineLevel="1" x14ac:dyDescent="0.25">
      <c r="A7" s="37" t="s">
        <v>72</v>
      </c>
      <c r="B7" s="21">
        <f>[1]MODFIL!$C14</f>
        <v>23</v>
      </c>
      <c r="C7" s="30">
        <f>[1]MODFIL!$D14</f>
        <v>14</v>
      </c>
      <c r="D7" s="30">
        <f>[1]MODFIL!$E14</f>
        <v>26</v>
      </c>
      <c r="E7" s="30">
        <f>[1]MODFIL!$F14</f>
        <v>12</v>
      </c>
      <c r="F7" s="30">
        <f>[1]MODFIL!$G14</f>
        <v>75</v>
      </c>
      <c r="G7" s="22">
        <f>[1]MODFIL!$H14</f>
        <v>30.5</v>
      </c>
      <c r="H7" s="21">
        <f>[2]MODFIL!$C14</f>
        <v>25</v>
      </c>
      <c r="I7" s="30">
        <f>[2]MODFIL!$D14</f>
        <v>15</v>
      </c>
      <c r="J7" s="30">
        <f>[2]MODFIL!$E14</f>
        <v>23</v>
      </c>
      <c r="K7" s="30">
        <f>[2]MODFIL!$F14</f>
        <v>15</v>
      </c>
      <c r="L7" s="30">
        <f>[2]MODFIL!$G14</f>
        <v>78</v>
      </c>
      <c r="M7" s="22">
        <f>[2]MODFIL!$H14</f>
        <v>20.5</v>
      </c>
      <c r="N7" s="21">
        <f>[3]MODFIL!$C14</f>
        <v>24</v>
      </c>
      <c r="O7" s="30">
        <f>[3]MODFIL!$D14</f>
        <v>16</v>
      </c>
      <c r="P7" s="30">
        <f>[3]MODFIL!$E14</f>
        <v>25.6</v>
      </c>
      <c r="Q7" s="30">
        <f>[3]MODFIL!$F14</f>
        <v>16.2</v>
      </c>
      <c r="R7" s="30">
        <f>[3]MODFIL!$G14</f>
        <v>81.8</v>
      </c>
      <c r="S7" s="22">
        <f>[3]MODFIL!$H14</f>
        <v>26</v>
      </c>
      <c r="T7" s="27">
        <f t="shared" si="0"/>
        <v>77</v>
      </c>
      <c r="U7" s="23">
        <f t="shared" si="1"/>
        <v>27.5</v>
      </c>
    </row>
    <row r="8" spans="1:21" hidden="1" outlineLevel="1" x14ac:dyDescent="0.25">
      <c r="A8" s="37" t="s">
        <v>73</v>
      </c>
      <c r="B8" s="21">
        <f>[1]MODFIL!$C15</f>
        <v>24</v>
      </c>
      <c r="C8" s="30">
        <f>[1]MODFIL!$D15</f>
        <v>17</v>
      </c>
      <c r="D8" s="30">
        <f>[1]MODFIL!$E15</f>
        <v>22</v>
      </c>
      <c r="E8" s="30">
        <f>[1]MODFIL!$F15</f>
        <v>12</v>
      </c>
      <c r="F8" s="30">
        <f>[1]MODFIL!$G15</f>
        <v>75</v>
      </c>
      <c r="G8" s="22">
        <f>[1]MODFIL!$H15</f>
        <v>30.5</v>
      </c>
      <c r="H8" s="21">
        <f>[2]MODFIL!$C15</f>
        <v>24</v>
      </c>
      <c r="I8" s="30">
        <f>[2]MODFIL!$D15</f>
        <v>13</v>
      </c>
      <c r="J8" s="30">
        <f>[2]MODFIL!$E15</f>
        <v>24</v>
      </c>
      <c r="K8" s="30">
        <f>[2]MODFIL!$F15</f>
        <v>14</v>
      </c>
      <c r="L8" s="30">
        <f>[2]MODFIL!$G15</f>
        <v>75</v>
      </c>
      <c r="M8" s="22">
        <f>[2]MODFIL!$H15</f>
        <v>32</v>
      </c>
      <c r="N8" s="21">
        <f>[3]MODFIL!$C15</f>
        <v>23.7</v>
      </c>
      <c r="O8" s="30">
        <f>[3]MODFIL!$D15</f>
        <v>15.9</v>
      </c>
      <c r="P8" s="30">
        <f>[3]MODFIL!$E15</f>
        <v>24.6</v>
      </c>
      <c r="Q8" s="30">
        <f>[3]MODFIL!$F15</f>
        <v>15.8</v>
      </c>
      <c r="R8" s="30">
        <f>[3]MODFIL!$G15</f>
        <v>80</v>
      </c>
      <c r="S8" s="22">
        <f>[3]MODFIL!$H15</f>
        <v>28.5</v>
      </c>
      <c r="T8" s="27">
        <f t="shared" si="0"/>
        <v>91</v>
      </c>
      <c r="U8" s="23">
        <f t="shared" si="1"/>
        <v>35.5</v>
      </c>
    </row>
    <row r="9" spans="1:21" hidden="1" outlineLevel="1" x14ac:dyDescent="0.25">
      <c r="A9" s="37" t="s">
        <v>74</v>
      </c>
      <c r="B9" s="21">
        <f>[1]MODFIL!$C16</f>
        <v>30</v>
      </c>
      <c r="C9" s="30">
        <f>[1]MODFIL!$D16</f>
        <v>20</v>
      </c>
      <c r="D9" s="30">
        <f>[1]MODFIL!$E16</f>
        <v>25</v>
      </c>
      <c r="E9" s="30">
        <f>[1]MODFIL!$F16</f>
        <v>18</v>
      </c>
      <c r="F9" s="30">
        <f>[1]MODFIL!$G16</f>
        <v>93</v>
      </c>
      <c r="G9" s="22">
        <f>[1]MODFIL!$H16</f>
        <v>3</v>
      </c>
      <c r="H9" s="21">
        <f>[2]MODFIL!$C16</f>
        <v>26</v>
      </c>
      <c r="I9" s="30">
        <f>[2]MODFIL!$D16</f>
        <v>18</v>
      </c>
      <c r="J9" s="30">
        <f>[2]MODFIL!$E16</f>
        <v>27</v>
      </c>
      <c r="K9" s="30">
        <f>[2]MODFIL!$F16</f>
        <v>17</v>
      </c>
      <c r="L9" s="30">
        <f>[2]MODFIL!$G16</f>
        <v>88</v>
      </c>
      <c r="M9" s="22">
        <f>[2]MODFIL!$H16</f>
        <v>6.5</v>
      </c>
      <c r="N9" s="21">
        <f>[3]MODFIL!$C16</f>
        <v>28</v>
      </c>
      <c r="O9" s="30">
        <f>[3]MODFIL!$D16</f>
        <v>18</v>
      </c>
      <c r="P9" s="30">
        <f>[3]MODFIL!$E16</f>
        <v>28</v>
      </c>
      <c r="Q9" s="30">
        <f>[3]MODFIL!$F16</f>
        <v>18</v>
      </c>
      <c r="R9" s="30">
        <f>[3]MODFIL!$G16</f>
        <v>92</v>
      </c>
      <c r="S9" s="22">
        <f>[3]MODFIL!$H16</f>
        <v>9</v>
      </c>
      <c r="T9" s="27">
        <f t="shared" si="0"/>
        <v>18.5</v>
      </c>
      <c r="U9" s="23">
        <f t="shared" si="1"/>
        <v>3</v>
      </c>
    </row>
    <row r="10" spans="1:21" hidden="1" outlineLevel="1" x14ac:dyDescent="0.25">
      <c r="A10" s="37" t="s">
        <v>75</v>
      </c>
      <c r="B10" s="21">
        <f>[1]MODFIL!$C17</f>
        <v>24</v>
      </c>
      <c r="C10" s="30">
        <f>[1]MODFIL!$D17</f>
        <v>14</v>
      </c>
      <c r="D10" s="30">
        <f>[1]MODFIL!$E17</f>
        <v>23</v>
      </c>
      <c r="E10" s="30">
        <f>[1]MODFIL!$F17</f>
        <v>15</v>
      </c>
      <c r="F10" s="30">
        <f>[1]MODFIL!$G17</f>
        <v>76</v>
      </c>
      <c r="G10" s="22">
        <f>[1]MODFIL!$H17</f>
        <v>20</v>
      </c>
      <c r="H10" s="21">
        <f>[2]MODFIL!$C17</f>
        <v>24</v>
      </c>
      <c r="I10" s="30">
        <f>[2]MODFIL!$D17</f>
        <v>13</v>
      </c>
      <c r="J10" s="30">
        <f>[2]MODFIL!$E17</f>
        <v>24</v>
      </c>
      <c r="K10" s="30">
        <f>[2]MODFIL!$F17</f>
        <v>14</v>
      </c>
      <c r="L10" s="30">
        <f>[2]MODFIL!$G17</f>
        <v>75</v>
      </c>
      <c r="M10" s="22">
        <f>[2]MODFIL!$H17</f>
        <v>32</v>
      </c>
      <c r="N10" s="21">
        <f>[3]MODFIL!$C17</f>
        <v>27.5</v>
      </c>
      <c r="O10" s="30">
        <f>[3]MODFIL!$D17</f>
        <v>16</v>
      </c>
      <c r="P10" s="30">
        <f>[3]MODFIL!$E17</f>
        <v>26</v>
      </c>
      <c r="Q10" s="30">
        <f>[3]MODFIL!$F17</f>
        <v>17.399999999999999</v>
      </c>
      <c r="R10" s="30">
        <f>[3]MODFIL!$G17</f>
        <v>86.9</v>
      </c>
      <c r="S10" s="22">
        <f>[3]MODFIL!$H17</f>
        <v>19</v>
      </c>
      <c r="T10" s="27">
        <f t="shared" si="0"/>
        <v>71</v>
      </c>
      <c r="U10" s="23">
        <f t="shared" si="1"/>
        <v>24</v>
      </c>
    </row>
    <row r="11" spans="1:21" hidden="1" outlineLevel="1" x14ac:dyDescent="0.25">
      <c r="A11" s="37" t="s">
        <v>76</v>
      </c>
      <c r="B11" s="21">
        <f>[1]MODFIL!$C18</f>
        <v>29</v>
      </c>
      <c r="C11" s="30">
        <f>[1]MODFIL!$D18</f>
        <v>20</v>
      </c>
      <c r="D11" s="30">
        <f>[1]MODFIL!$E18</f>
        <v>27</v>
      </c>
      <c r="E11" s="30">
        <f>[1]MODFIL!$F18</f>
        <v>18</v>
      </c>
      <c r="F11" s="30">
        <f>[1]MODFIL!$G18</f>
        <v>94</v>
      </c>
      <c r="G11" s="22">
        <f>[1]MODFIL!$H18</f>
        <v>2</v>
      </c>
      <c r="H11" s="21">
        <f>[2]MODFIL!$C18</f>
        <v>26</v>
      </c>
      <c r="I11" s="30">
        <f>[2]MODFIL!$D18</f>
        <v>14</v>
      </c>
      <c r="J11" s="30">
        <f>[2]MODFIL!$E18</f>
        <v>25</v>
      </c>
      <c r="K11" s="30">
        <f>[2]MODFIL!$F18</f>
        <v>16</v>
      </c>
      <c r="L11" s="30">
        <f>[2]MODFIL!$G18</f>
        <v>81</v>
      </c>
      <c r="M11" s="22">
        <f>[2]MODFIL!$H18</f>
        <v>14.5</v>
      </c>
      <c r="N11" s="21">
        <f>[3]MODFIL!$C18</f>
        <v>23</v>
      </c>
      <c r="O11" s="30">
        <f>[3]MODFIL!$D18</f>
        <v>14.5</v>
      </c>
      <c r="P11" s="30">
        <f>[3]MODFIL!$E18</f>
        <v>22.6</v>
      </c>
      <c r="Q11" s="30">
        <f>[3]MODFIL!$F18</f>
        <v>15.3</v>
      </c>
      <c r="R11" s="30">
        <f>[3]MODFIL!$G18</f>
        <v>75.400000000000006</v>
      </c>
      <c r="S11" s="22">
        <f>[3]MODFIL!$H18</f>
        <v>36.5</v>
      </c>
      <c r="T11" s="27">
        <f t="shared" si="0"/>
        <v>53</v>
      </c>
      <c r="U11" s="23">
        <f t="shared" si="1"/>
        <v>16.5</v>
      </c>
    </row>
    <row r="12" spans="1:21" hidden="1" outlineLevel="1" x14ac:dyDescent="0.25">
      <c r="A12" s="37" t="s">
        <v>77</v>
      </c>
      <c r="B12" s="21">
        <f>[1]MODFIL!$C19</f>
        <v>25</v>
      </c>
      <c r="C12" s="30">
        <f>[1]MODFIL!$D19</f>
        <v>14</v>
      </c>
      <c r="D12" s="30">
        <f>[1]MODFIL!$E19</f>
        <v>25</v>
      </c>
      <c r="E12" s="30">
        <f>[1]MODFIL!$F19</f>
        <v>15</v>
      </c>
      <c r="F12" s="30">
        <f>[1]MODFIL!$G19</f>
        <v>79</v>
      </c>
      <c r="G12" s="22">
        <f>[1]MODFIL!$H19</f>
        <v>12</v>
      </c>
      <c r="H12" s="21">
        <f>[2]MODFIL!$C19</f>
        <v>22</v>
      </c>
      <c r="I12" s="30">
        <f>[2]MODFIL!$D19</f>
        <v>16</v>
      </c>
      <c r="J12" s="30">
        <f>[2]MODFIL!$E19</f>
        <v>24</v>
      </c>
      <c r="K12" s="30">
        <f>[2]MODFIL!$F19</f>
        <v>13</v>
      </c>
      <c r="L12" s="30">
        <f>[2]MODFIL!$G19</f>
        <v>75</v>
      </c>
      <c r="M12" s="22">
        <f>[2]MODFIL!$H19</f>
        <v>32</v>
      </c>
      <c r="N12" s="21">
        <f>[3]MODFIL!$C19</f>
        <v>22.6</v>
      </c>
      <c r="O12" s="30">
        <f>[3]MODFIL!$D19</f>
        <v>15.8</v>
      </c>
      <c r="P12" s="30">
        <f>[3]MODFIL!$E19</f>
        <v>24</v>
      </c>
      <c r="Q12" s="30">
        <f>[3]MODFIL!$F19</f>
        <v>15.5</v>
      </c>
      <c r="R12" s="30">
        <f>[3]MODFIL!$G19</f>
        <v>77.900000000000006</v>
      </c>
      <c r="S12" s="22">
        <f>[3]MODFIL!$H19</f>
        <v>33</v>
      </c>
      <c r="T12" s="27">
        <f t="shared" si="0"/>
        <v>77</v>
      </c>
      <c r="U12" s="23">
        <f t="shared" si="1"/>
        <v>27.5</v>
      </c>
    </row>
    <row r="13" spans="1:21" hidden="1" outlineLevel="1" x14ac:dyDescent="0.25">
      <c r="A13" s="37" t="s">
        <v>78</v>
      </c>
      <c r="B13" s="21">
        <f>[1]MODFIL!$C20</f>
        <v>27</v>
      </c>
      <c r="C13" s="30">
        <f>[1]MODFIL!$D20</f>
        <v>17</v>
      </c>
      <c r="D13" s="30">
        <f>[1]MODFIL!$E20</f>
        <v>25</v>
      </c>
      <c r="E13" s="30">
        <f>[1]MODFIL!$F20</f>
        <v>17</v>
      </c>
      <c r="F13" s="30">
        <f>[1]MODFIL!$G20</f>
        <v>86</v>
      </c>
      <c r="G13" s="22">
        <f>[1]MODFIL!$H20</f>
        <v>6</v>
      </c>
      <c r="H13" s="21">
        <f>[2]MODFIL!$C20</f>
        <v>23</v>
      </c>
      <c r="I13" s="30">
        <f>[2]MODFIL!$D20</f>
        <v>17</v>
      </c>
      <c r="J13" s="30">
        <f>[2]MODFIL!$E20</f>
        <v>24</v>
      </c>
      <c r="K13" s="30">
        <f>[2]MODFIL!$F20</f>
        <v>15</v>
      </c>
      <c r="L13" s="30">
        <f>[2]MODFIL!$G20</f>
        <v>79</v>
      </c>
      <c r="M13" s="22">
        <f>[2]MODFIL!$H20</f>
        <v>19</v>
      </c>
      <c r="N13" s="21">
        <f>[3]MODFIL!$C20</f>
        <v>27</v>
      </c>
      <c r="O13" s="30">
        <f>[3]MODFIL!$D20</f>
        <v>16</v>
      </c>
      <c r="P13" s="30">
        <f>[3]MODFIL!$E20</f>
        <v>26</v>
      </c>
      <c r="Q13" s="30">
        <f>[3]MODFIL!$F20</f>
        <v>17</v>
      </c>
      <c r="R13" s="30">
        <f>[3]MODFIL!$G20</f>
        <v>86</v>
      </c>
      <c r="S13" s="22">
        <f>[3]MODFIL!$H20</f>
        <v>20</v>
      </c>
      <c r="T13" s="27">
        <f t="shared" si="0"/>
        <v>45</v>
      </c>
      <c r="U13" s="23">
        <f t="shared" si="1"/>
        <v>13</v>
      </c>
    </row>
    <row r="14" spans="1:21" hidden="1" outlineLevel="1" x14ac:dyDescent="0.25">
      <c r="A14" s="37" t="s">
        <v>79</v>
      </c>
      <c r="B14" s="21">
        <f>[1]MODFIL!$C21</f>
        <v>28</v>
      </c>
      <c r="C14" s="30">
        <f>[1]MODFIL!$D21</f>
        <v>16</v>
      </c>
      <c r="D14" s="30">
        <f>[1]MODFIL!$E21</f>
        <v>24</v>
      </c>
      <c r="E14" s="30">
        <f>[1]MODFIL!$F21</f>
        <v>17</v>
      </c>
      <c r="F14" s="30">
        <f>[1]MODFIL!$G21</f>
        <v>85</v>
      </c>
      <c r="G14" s="22">
        <f>[1]MODFIL!$H21</f>
        <v>7</v>
      </c>
      <c r="H14" s="21">
        <f>[2]MODFIL!$C21</f>
        <v>26</v>
      </c>
      <c r="I14" s="30">
        <f>[2]MODFIL!$D21</f>
        <v>17</v>
      </c>
      <c r="J14" s="30">
        <f>[2]MODFIL!$E21</f>
        <v>22</v>
      </c>
      <c r="K14" s="30">
        <f>[2]MODFIL!$F21</f>
        <v>16</v>
      </c>
      <c r="L14" s="30">
        <f>[2]MODFIL!$G21</f>
        <v>81</v>
      </c>
      <c r="M14" s="22">
        <f>[2]MODFIL!$H21</f>
        <v>14.5</v>
      </c>
      <c r="N14" s="21">
        <f>[3]MODFIL!$C21</f>
        <v>24.3</v>
      </c>
      <c r="O14" s="30">
        <f>[3]MODFIL!$D21</f>
        <v>15.7</v>
      </c>
      <c r="P14" s="30">
        <f>[3]MODFIL!$E21</f>
        <v>26.5</v>
      </c>
      <c r="Q14" s="30">
        <f>[3]MODFIL!$F21</f>
        <v>16.5</v>
      </c>
      <c r="R14" s="30">
        <f>[3]MODFIL!$G21</f>
        <v>83</v>
      </c>
      <c r="S14" s="22">
        <f>[3]MODFIL!$H21</f>
        <v>22</v>
      </c>
      <c r="T14" s="27">
        <f t="shared" si="0"/>
        <v>43.5</v>
      </c>
      <c r="U14" s="23">
        <f t="shared" si="1"/>
        <v>12</v>
      </c>
    </row>
    <row r="15" spans="1:21" hidden="1" outlineLevel="1" x14ac:dyDescent="0.25">
      <c r="A15" s="37" t="s">
        <v>80</v>
      </c>
      <c r="B15" s="21">
        <f>[1]MODFIL!$C22</f>
        <v>26</v>
      </c>
      <c r="C15" s="30">
        <f>[1]MODFIL!$D22</f>
        <v>12</v>
      </c>
      <c r="D15" s="30">
        <f>[1]MODFIL!$E22</f>
        <v>22</v>
      </c>
      <c r="E15" s="30">
        <f>[1]MODFIL!$F22</f>
        <v>15</v>
      </c>
      <c r="F15" s="30">
        <f>[1]MODFIL!$G22</f>
        <v>75</v>
      </c>
      <c r="G15" s="22">
        <f>[1]MODFIL!$H22</f>
        <v>30.5</v>
      </c>
      <c r="H15" s="21">
        <f>[2]MODFIL!$C22</f>
        <v>26</v>
      </c>
      <c r="I15" s="30">
        <f>[2]MODFIL!$D22</f>
        <v>16</v>
      </c>
      <c r="J15" s="30">
        <f>[2]MODFIL!$E22</f>
        <v>27</v>
      </c>
      <c r="K15" s="30">
        <f>[2]MODFIL!$F22</f>
        <v>17</v>
      </c>
      <c r="L15" s="30">
        <f>[2]MODFIL!$G22</f>
        <v>86</v>
      </c>
      <c r="M15" s="22">
        <f>[2]MODFIL!$H22</f>
        <v>9.5</v>
      </c>
      <c r="N15" s="21">
        <f>[3]MODFIL!$C22</f>
        <v>23</v>
      </c>
      <c r="O15" s="30">
        <f>[3]MODFIL!$D22</f>
        <v>14</v>
      </c>
      <c r="P15" s="30">
        <f>[3]MODFIL!$E22</f>
        <v>25.3</v>
      </c>
      <c r="Q15" s="30">
        <f>[3]MODFIL!$F22</f>
        <v>15.7</v>
      </c>
      <c r="R15" s="30">
        <f>[3]MODFIL!$G22</f>
        <v>78</v>
      </c>
      <c r="S15" s="22">
        <f>[3]MODFIL!$H22</f>
        <v>31.5</v>
      </c>
      <c r="T15" s="27">
        <f t="shared" si="0"/>
        <v>71.5</v>
      </c>
      <c r="U15" s="23">
        <f t="shared" si="1"/>
        <v>25</v>
      </c>
    </row>
    <row r="16" spans="1:21" hidden="1" outlineLevel="1" x14ac:dyDescent="0.25">
      <c r="A16" s="37" t="s">
        <v>81</v>
      </c>
      <c r="B16" s="21">
        <f>[1]MODFIL!$C23</f>
        <v>24</v>
      </c>
      <c r="C16" s="30">
        <f>[1]MODFIL!$D23</f>
        <v>12</v>
      </c>
      <c r="D16" s="30">
        <f>[1]MODFIL!$E23</f>
        <v>25</v>
      </c>
      <c r="E16" s="30">
        <f>[1]MODFIL!$F23</f>
        <v>14</v>
      </c>
      <c r="F16" s="30">
        <f>[1]MODFIL!$G23</f>
        <v>75</v>
      </c>
      <c r="G16" s="22">
        <f>[1]MODFIL!$H23</f>
        <v>30.5</v>
      </c>
      <c r="H16" s="21">
        <f>[2]MODFIL!$C23</f>
        <v>24</v>
      </c>
      <c r="I16" s="30">
        <f>[2]MODFIL!$D23</f>
        <v>13</v>
      </c>
      <c r="J16" s="30">
        <f>[2]MODFIL!$E23</f>
        <v>25</v>
      </c>
      <c r="K16" s="30">
        <f>[2]MODFIL!$F23</f>
        <v>13</v>
      </c>
      <c r="L16" s="30">
        <f>[2]MODFIL!$G23</f>
        <v>75</v>
      </c>
      <c r="M16" s="22">
        <f>[2]MODFIL!$H23</f>
        <v>32</v>
      </c>
      <c r="N16" s="21">
        <f>[3]MODFIL!$C23</f>
        <v>27.6</v>
      </c>
      <c r="O16" s="30">
        <f>[3]MODFIL!$D23</f>
        <v>17</v>
      </c>
      <c r="P16" s="30">
        <f>[3]MODFIL!$E23</f>
        <v>27</v>
      </c>
      <c r="Q16" s="30">
        <f>[3]MODFIL!$F23</f>
        <v>18</v>
      </c>
      <c r="R16" s="30">
        <f>[3]MODFIL!$G23</f>
        <v>89.6</v>
      </c>
      <c r="S16" s="22">
        <f>[3]MODFIL!$H23</f>
        <v>15.5</v>
      </c>
      <c r="T16" s="27">
        <f t="shared" si="0"/>
        <v>78</v>
      </c>
      <c r="U16" s="23">
        <f t="shared" si="1"/>
        <v>29</v>
      </c>
    </row>
    <row r="17" spans="1:21" hidden="1" outlineLevel="1" x14ac:dyDescent="0.25">
      <c r="A17" s="37" t="s">
        <v>82</v>
      </c>
      <c r="B17" s="21">
        <f>[1]MODFIL!$C24</f>
        <v>26</v>
      </c>
      <c r="C17" s="30">
        <f>[1]MODFIL!$D24</f>
        <v>16</v>
      </c>
      <c r="D17" s="30">
        <f>[1]MODFIL!$E24</f>
        <v>22</v>
      </c>
      <c r="E17" s="30">
        <f>[1]MODFIL!$F24</f>
        <v>17</v>
      </c>
      <c r="F17" s="30">
        <f>[1]MODFIL!$G24</f>
        <v>81</v>
      </c>
      <c r="G17" s="22">
        <f>[1]MODFIL!$H24</f>
        <v>9</v>
      </c>
      <c r="H17" s="21">
        <f>[2]MODFIL!$C24</f>
        <v>25</v>
      </c>
      <c r="I17" s="30">
        <f>[2]MODFIL!$D24</f>
        <v>18</v>
      </c>
      <c r="J17" s="30">
        <f>[2]MODFIL!$E24</f>
        <v>26</v>
      </c>
      <c r="K17" s="30">
        <f>[2]MODFIL!$F24</f>
        <v>19</v>
      </c>
      <c r="L17" s="30">
        <f>[2]MODFIL!$G24</f>
        <v>88</v>
      </c>
      <c r="M17" s="22">
        <f>[2]MODFIL!$H24</f>
        <v>6.5</v>
      </c>
      <c r="N17" s="21">
        <f>[3]MODFIL!$C24</f>
        <v>24.3</v>
      </c>
      <c r="O17" s="30">
        <f>[3]MODFIL!$D24</f>
        <v>16</v>
      </c>
      <c r="P17" s="30">
        <f>[3]MODFIL!$E24</f>
        <v>25</v>
      </c>
      <c r="Q17" s="30">
        <f>[3]MODFIL!$F24</f>
        <v>17.600000000000001</v>
      </c>
      <c r="R17" s="30">
        <f>[3]MODFIL!$G24</f>
        <v>82.9</v>
      </c>
      <c r="S17" s="22">
        <f>[3]MODFIL!$H24</f>
        <v>23</v>
      </c>
      <c r="T17" s="27">
        <f t="shared" si="0"/>
        <v>38.5</v>
      </c>
      <c r="U17" s="23">
        <f t="shared" si="1"/>
        <v>9</v>
      </c>
    </row>
    <row r="18" spans="1:21" hidden="1" outlineLevel="1" x14ac:dyDescent="0.25">
      <c r="A18" s="37" t="s">
        <v>83</v>
      </c>
      <c r="B18" s="21">
        <f>[1]MODFIL!$C25</f>
        <v>21</v>
      </c>
      <c r="C18" s="30">
        <f>[1]MODFIL!$D25</f>
        <v>15</v>
      </c>
      <c r="D18" s="30">
        <f>[1]MODFIL!$E25</f>
        <v>24</v>
      </c>
      <c r="E18" s="30">
        <f>[1]MODFIL!$F25</f>
        <v>15</v>
      </c>
      <c r="F18" s="30">
        <f>[1]MODFIL!$G25</f>
        <v>75</v>
      </c>
      <c r="G18" s="22">
        <f>[1]MODFIL!$H25</f>
        <v>30.5</v>
      </c>
      <c r="H18" s="21">
        <f>[2]MODFIL!$C25</f>
        <v>26</v>
      </c>
      <c r="I18" s="30">
        <f>[2]MODFIL!$D25</f>
        <v>12</v>
      </c>
      <c r="J18" s="30">
        <f>[2]MODFIL!$E25</f>
        <v>22</v>
      </c>
      <c r="K18" s="30">
        <f>[2]MODFIL!$F25</f>
        <v>16</v>
      </c>
      <c r="L18" s="30">
        <f>[2]MODFIL!$G25</f>
        <v>76</v>
      </c>
      <c r="M18" s="22">
        <f>[2]MODFIL!$H25</f>
        <v>24.5</v>
      </c>
      <c r="N18" s="21">
        <f>[3]MODFIL!$C25</f>
        <v>23</v>
      </c>
      <c r="O18" s="30">
        <f>[3]MODFIL!$D25</f>
        <v>15.4</v>
      </c>
      <c r="P18" s="30">
        <f>[3]MODFIL!$E25</f>
        <v>24.7</v>
      </c>
      <c r="Q18" s="30">
        <f>[3]MODFIL!$F25</f>
        <v>17</v>
      </c>
      <c r="R18" s="30">
        <f>[3]MODFIL!$G25</f>
        <v>80.099999999999994</v>
      </c>
      <c r="S18" s="22">
        <f>[3]MODFIL!$H25</f>
        <v>27</v>
      </c>
      <c r="T18" s="27">
        <f t="shared" si="0"/>
        <v>82</v>
      </c>
      <c r="U18" s="23">
        <f t="shared" si="1"/>
        <v>31</v>
      </c>
    </row>
    <row r="19" spans="1:21" hidden="1" outlineLevel="1" x14ac:dyDescent="0.25">
      <c r="A19" s="37" t="s">
        <v>84</v>
      </c>
      <c r="B19" s="21">
        <f>[1]MODFIL!$C26</f>
        <v>27</v>
      </c>
      <c r="C19" s="30">
        <f>[1]MODFIL!$D26</f>
        <v>20</v>
      </c>
      <c r="D19" s="30">
        <f>[1]MODFIL!$E26</f>
        <v>28</v>
      </c>
      <c r="E19" s="30">
        <f>[1]MODFIL!$F26</f>
        <v>17</v>
      </c>
      <c r="F19" s="30">
        <f>[1]MODFIL!$G26</f>
        <v>92</v>
      </c>
      <c r="G19" s="22">
        <f>[1]MODFIL!$H26</f>
        <v>4.5</v>
      </c>
      <c r="H19" s="21">
        <f>[2]MODFIL!$C26</f>
        <v>26</v>
      </c>
      <c r="I19" s="30">
        <f>[2]MODFIL!$D26</f>
        <v>18</v>
      </c>
      <c r="J19" s="30">
        <f>[2]MODFIL!$E26</f>
        <v>27</v>
      </c>
      <c r="K19" s="30">
        <f>[2]MODFIL!$F26</f>
        <v>18</v>
      </c>
      <c r="L19" s="30">
        <f>[2]MODFIL!$G26</f>
        <v>89</v>
      </c>
      <c r="M19" s="22">
        <f>[2]MODFIL!$H26</f>
        <v>4.5</v>
      </c>
      <c r="N19" s="21">
        <f>[3]MODFIL!$C26</f>
        <v>29</v>
      </c>
      <c r="O19" s="30">
        <f>[3]MODFIL!$D26</f>
        <v>20</v>
      </c>
      <c r="P19" s="30">
        <f>[3]MODFIL!$E26</f>
        <v>29.8</v>
      </c>
      <c r="Q19" s="30">
        <f>[3]MODFIL!$F26</f>
        <v>19</v>
      </c>
      <c r="R19" s="30">
        <f>[3]MODFIL!$G26</f>
        <v>97.8</v>
      </c>
      <c r="S19" s="22">
        <f>[3]MODFIL!$H26</f>
        <v>2</v>
      </c>
      <c r="T19" s="27">
        <f t="shared" si="0"/>
        <v>11</v>
      </c>
      <c r="U19" s="23">
        <f t="shared" si="1"/>
        <v>2</v>
      </c>
    </row>
    <row r="20" spans="1:21" hidden="1" outlineLevel="1" x14ac:dyDescent="0.25">
      <c r="A20" s="37" t="s">
        <v>85</v>
      </c>
      <c r="B20" s="21">
        <f>[1]MODFIL!$C27</f>
        <v>23</v>
      </c>
      <c r="C20" s="30">
        <f>[1]MODFIL!$D27</f>
        <v>16</v>
      </c>
      <c r="D20" s="30">
        <f>[1]MODFIL!$E27</f>
        <v>22</v>
      </c>
      <c r="E20" s="30">
        <f>[1]MODFIL!$F27</f>
        <v>14</v>
      </c>
      <c r="F20" s="30">
        <f>[1]MODFIL!$G27</f>
        <v>75</v>
      </c>
      <c r="G20" s="22">
        <f>[1]MODFIL!$H27</f>
        <v>30.5</v>
      </c>
      <c r="H20" s="21">
        <f>[2]MODFIL!$C27</f>
        <v>22</v>
      </c>
      <c r="I20" s="30">
        <f>[2]MODFIL!$D27</f>
        <v>14</v>
      </c>
      <c r="J20" s="30">
        <f>[2]MODFIL!$E27</f>
        <v>27</v>
      </c>
      <c r="K20" s="30">
        <f>[2]MODFIL!$F27</f>
        <v>12</v>
      </c>
      <c r="L20" s="30">
        <f>[2]MODFIL!$G27</f>
        <v>75</v>
      </c>
      <c r="M20" s="22">
        <f>[2]MODFIL!$H27</f>
        <v>32</v>
      </c>
      <c r="N20" s="21">
        <f>[3]MODFIL!$C27</f>
        <v>24.7</v>
      </c>
      <c r="O20" s="30">
        <f>[3]MODFIL!$D27</f>
        <v>14.8</v>
      </c>
      <c r="P20" s="30">
        <f>[3]MODFIL!$E27</f>
        <v>25.6</v>
      </c>
      <c r="Q20" s="30">
        <f>[3]MODFIL!$F27</f>
        <v>14.5</v>
      </c>
      <c r="R20" s="30">
        <f>[3]MODFIL!$G27</f>
        <v>79.599999999999994</v>
      </c>
      <c r="S20" s="22">
        <f>[3]MODFIL!$H27</f>
        <v>30</v>
      </c>
      <c r="T20" s="27">
        <f t="shared" si="0"/>
        <v>92.5</v>
      </c>
      <c r="U20" s="23">
        <f t="shared" si="1"/>
        <v>37</v>
      </c>
    </row>
    <row r="21" spans="1:21" hidden="1" outlineLevel="1" x14ac:dyDescent="0.25">
      <c r="A21" s="37" t="s">
        <v>86</v>
      </c>
      <c r="B21" s="21">
        <f>[1]MODFIL!$C28</f>
        <v>27</v>
      </c>
      <c r="C21" s="30">
        <f>[1]MODFIL!$D28</f>
        <v>18</v>
      </c>
      <c r="D21" s="30">
        <f>[1]MODFIL!$E28</f>
        <v>17</v>
      </c>
      <c r="E21" s="30">
        <f>[1]MODFIL!$F28</f>
        <v>17</v>
      </c>
      <c r="F21" s="30">
        <f>[1]MODFIL!$G28</f>
        <v>79</v>
      </c>
      <c r="G21" s="22">
        <f>[1]MODFIL!$H28</f>
        <v>12</v>
      </c>
      <c r="H21" s="21">
        <f>[2]MODFIL!$C28</f>
        <v>27</v>
      </c>
      <c r="I21" s="30">
        <f>[2]MODFIL!$D28</f>
        <v>18</v>
      </c>
      <c r="J21" s="30">
        <f>[2]MODFIL!$E28</f>
        <v>28</v>
      </c>
      <c r="K21" s="30">
        <f>[2]MODFIL!$F28</f>
        <v>19</v>
      </c>
      <c r="L21" s="30">
        <f>[2]MODFIL!$G28</f>
        <v>92</v>
      </c>
      <c r="M21" s="22">
        <f>[2]MODFIL!$H28</f>
        <v>2</v>
      </c>
      <c r="N21" s="21">
        <f>[3]MODFIL!$C28</f>
        <v>27.6</v>
      </c>
      <c r="O21" s="30">
        <f>[3]MODFIL!$D28</f>
        <v>17</v>
      </c>
      <c r="P21" s="30">
        <f>[3]MODFIL!$E28</f>
        <v>27.5</v>
      </c>
      <c r="Q21" s="30">
        <f>[3]MODFIL!$F28</f>
        <v>18</v>
      </c>
      <c r="R21" s="30">
        <f>[3]MODFIL!$G28</f>
        <v>90.1</v>
      </c>
      <c r="S21" s="22">
        <f>[3]MODFIL!$H28</f>
        <v>13</v>
      </c>
      <c r="T21" s="27">
        <f t="shared" si="0"/>
        <v>27</v>
      </c>
      <c r="U21" s="23">
        <f t="shared" si="1"/>
        <v>5</v>
      </c>
    </row>
    <row r="22" spans="1:21" hidden="1" outlineLevel="1" x14ac:dyDescent="0.25">
      <c r="A22" s="37" t="s">
        <v>87</v>
      </c>
      <c r="B22" s="21">
        <f>[1]MODFIL!$C29</f>
        <v>23</v>
      </c>
      <c r="C22" s="30">
        <f>[1]MODFIL!$D29</f>
        <v>15</v>
      </c>
      <c r="D22" s="30">
        <f>[1]MODFIL!$E29</f>
        <v>22</v>
      </c>
      <c r="E22" s="30">
        <f>[1]MODFIL!$F29</f>
        <v>15</v>
      </c>
      <c r="F22" s="30">
        <f>[1]MODFIL!$G29</f>
        <v>75</v>
      </c>
      <c r="G22" s="22">
        <f>[1]MODFIL!$H29</f>
        <v>30.5</v>
      </c>
      <c r="H22" s="21">
        <f>[2]MODFIL!$C29</f>
        <v>24</v>
      </c>
      <c r="I22" s="30">
        <f>[2]MODFIL!$D29</f>
        <v>14</v>
      </c>
      <c r="J22" s="30">
        <f>[2]MODFIL!$E29</f>
        <v>22</v>
      </c>
      <c r="K22" s="30">
        <f>[2]MODFIL!$F29</f>
        <v>15</v>
      </c>
      <c r="L22" s="30">
        <f>[2]MODFIL!$G29</f>
        <v>75</v>
      </c>
      <c r="M22" s="22">
        <f>[2]MODFIL!$H29</f>
        <v>32</v>
      </c>
      <c r="N22" s="21">
        <f>[3]MODFIL!$C29</f>
        <v>27</v>
      </c>
      <c r="O22" s="30">
        <f>[3]MODFIL!$D29</f>
        <v>16</v>
      </c>
      <c r="P22" s="30">
        <f>[3]MODFIL!$E29</f>
        <v>24</v>
      </c>
      <c r="Q22" s="30">
        <f>[3]MODFIL!$F29</f>
        <v>16.3</v>
      </c>
      <c r="R22" s="30">
        <f>[3]MODFIL!$G29</f>
        <v>83.3</v>
      </c>
      <c r="S22" s="22">
        <f>[3]MODFIL!$H29</f>
        <v>21</v>
      </c>
      <c r="T22" s="27">
        <f t="shared" si="0"/>
        <v>83.5</v>
      </c>
      <c r="U22" s="23">
        <f t="shared" si="1"/>
        <v>32</v>
      </c>
    </row>
    <row r="23" spans="1:21" hidden="1" outlineLevel="1" x14ac:dyDescent="0.25">
      <c r="A23" s="37" t="s">
        <v>88</v>
      </c>
      <c r="B23" s="21">
        <f>[1]MODFIL!$C30</f>
        <v>22</v>
      </c>
      <c r="C23" s="30">
        <f>[1]MODFIL!$D30</f>
        <v>14</v>
      </c>
      <c r="D23" s="30">
        <f>[1]MODFIL!$E30</f>
        <v>25</v>
      </c>
      <c r="E23" s="30">
        <f>[1]MODFIL!$F30</f>
        <v>14</v>
      </c>
      <c r="F23" s="30">
        <f>[1]MODFIL!$G30</f>
        <v>75</v>
      </c>
      <c r="G23" s="22">
        <f>[1]MODFIL!$H30</f>
        <v>30.5</v>
      </c>
      <c r="H23" s="21">
        <f>[2]MODFIL!$C30</f>
        <v>23</v>
      </c>
      <c r="I23" s="30">
        <f>[2]MODFIL!$D30</f>
        <v>14</v>
      </c>
      <c r="J23" s="30">
        <f>[2]MODFIL!$E30</f>
        <v>25</v>
      </c>
      <c r="K23" s="30">
        <f>[2]MODFIL!$F30</f>
        <v>16</v>
      </c>
      <c r="L23" s="30">
        <f>[2]MODFIL!$G30</f>
        <v>78</v>
      </c>
      <c r="M23" s="22">
        <f>[2]MODFIL!$H30</f>
        <v>20.5</v>
      </c>
      <c r="N23" s="21">
        <f>[3]MODFIL!$C30</f>
        <v>28.9</v>
      </c>
      <c r="O23" s="30">
        <f>[3]MODFIL!$D30</f>
        <v>18.5</v>
      </c>
      <c r="P23" s="30">
        <f>[3]MODFIL!$E30</f>
        <v>27.8</v>
      </c>
      <c r="Q23" s="30">
        <f>[3]MODFIL!$F30</f>
        <v>20</v>
      </c>
      <c r="R23" s="30">
        <f>[3]MODFIL!$G30</f>
        <v>95.2</v>
      </c>
      <c r="S23" s="22">
        <f>[3]MODFIL!$H30</f>
        <v>5.5</v>
      </c>
      <c r="T23" s="27">
        <f t="shared" si="0"/>
        <v>56.5</v>
      </c>
      <c r="U23" s="23">
        <f t="shared" si="1"/>
        <v>18</v>
      </c>
    </row>
    <row r="24" spans="1:21" hidden="1" outlineLevel="1" x14ac:dyDescent="0.25">
      <c r="A24" s="37" t="s">
        <v>89</v>
      </c>
      <c r="B24" s="21">
        <f>[1]MODFIL!$C31</f>
        <v>21</v>
      </c>
      <c r="C24" s="30">
        <f>[1]MODFIL!$D31</f>
        <v>16</v>
      </c>
      <c r="D24" s="30">
        <f>[1]MODFIL!$E31</f>
        <v>25</v>
      </c>
      <c r="E24" s="30">
        <f>[1]MODFIL!$F31</f>
        <v>15</v>
      </c>
      <c r="F24" s="30">
        <f>[1]MODFIL!$G31</f>
        <v>77</v>
      </c>
      <c r="G24" s="22">
        <f>[1]MODFIL!$H31</f>
        <v>16</v>
      </c>
      <c r="H24" s="21">
        <f>[2]MODFIL!$C31</f>
        <v>26</v>
      </c>
      <c r="I24" s="30">
        <f>[2]MODFIL!$D31</f>
        <v>15</v>
      </c>
      <c r="J24" s="30">
        <f>[2]MODFIL!$E31</f>
        <v>22</v>
      </c>
      <c r="K24" s="30">
        <f>[2]MODFIL!$F31</f>
        <v>14</v>
      </c>
      <c r="L24" s="30">
        <f>[2]MODFIL!$G31</f>
        <v>77</v>
      </c>
      <c r="M24" s="22">
        <f>[2]MODFIL!$H31</f>
        <v>22.5</v>
      </c>
      <c r="N24" s="21">
        <f>[3]MODFIL!$C31</f>
        <v>24.4</v>
      </c>
      <c r="O24" s="30">
        <f>[3]MODFIL!$D31</f>
        <v>14.6</v>
      </c>
      <c r="P24" s="30">
        <f>[3]MODFIL!$E31</f>
        <v>24</v>
      </c>
      <c r="Q24" s="30">
        <f>[3]MODFIL!$F31</f>
        <v>17</v>
      </c>
      <c r="R24" s="30">
        <f>[3]MODFIL!$G31</f>
        <v>80</v>
      </c>
      <c r="S24" s="22">
        <f>[3]MODFIL!$H31</f>
        <v>28.5</v>
      </c>
      <c r="T24" s="27">
        <f t="shared" si="0"/>
        <v>67</v>
      </c>
      <c r="U24" s="23">
        <f t="shared" si="1"/>
        <v>23</v>
      </c>
    </row>
    <row r="25" spans="1:21" hidden="1" outlineLevel="1" x14ac:dyDescent="0.25">
      <c r="A25" s="37" t="s">
        <v>90</v>
      </c>
      <c r="B25" s="21">
        <f>[1]MODFIL!$C32</f>
        <v>21</v>
      </c>
      <c r="C25" s="30">
        <f>[1]MODFIL!$D32</f>
        <v>16</v>
      </c>
      <c r="D25" s="30">
        <f>[1]MODFIL!$E32</f>
        <v>22</v>
      </c>
      <c r="E25" s="30">
        <f>[1]MODFIL!$F32</f>
        <v>16</v>
      </c>
      <c r="F25" s="30">
        <f>[1]MODFIL!$G32</f>
        <v>75</v>
      </c>
      <c r="G25" s="22">
        <f>[1]MODFIL!$H32</f>
        <v>30.5</v>
      </c>
      <c r="H25" s="21">
        <f>[2]MODFIL!$C32</f>
        <v>27</v>
      </c>
      <c r="I25" s="30">
        <f>[2]MODFIL!$D32</f>
        <v>16</v>
      </c>
      <c r="J25" s="30">
        <f>[2]MODFIL!$E32</f>
        <v>26</v>
      </c>
      <c r="K25" s="30">
        <f>[2]MODFIL!$F32</f>
        <v>14</v>
      </c>
      <c r="L25" s="30">
        <f>[2]MODFIL!$G32</f>
        <v>83</v>
      </c>
      <c r="M25" s="22">
        <f>[2]MODFIL!$H32</f>
        <v>11.5</v>
      </c>
      <c r="N25" s="21">
        <f>[3]MODFIL!$C32</f>
        <v>28</v>
      </c>
      <c r="O25" s="30">
        <f>[3]MODFIL!$D32</f>
        <v>18.5</v>
      </c>
      <c r="P25" s="30">
        <f>[3]MODFIL!$E32</f>
        <v>27.2</v>
      </c>
      <c r="Q25" s="30">
        <f>[3]MODFIL!$F32</f>
        <v>17.600000000000001</v>
      </c>
      <c r="R25" s="30">
        <f>[3]MODFIL!$G32</f>
        <v>91.300000000000011</v>
      </c>
      <c r="S25" s="22">
        <f>[3]MODFIL!$H32</f>
        <v>11</v>
      </c>
      <c r="T25" s="27">
        <f t="shared" si="0"/>
        <v>53</v>
      </c>
      <c r="U25" s="23">
        <f t="shared" si="1"/>
        <v>16.5</v>
      </c>
    </row>
    <row r="26" spans="1:21" hidden="1" outlineLevel="1" x14ac:dyDescent="0.25">
      <c r="A26" s="37" t="s">
        <v>91</v>
      </c>
      <c r="B26" s="21">
        <f>[1]MODFIL!$C33</f>
        <v>22</v>
      </c>
      <c r="C26" s="30">
        <f>[1]MODFIL!$D33</f>
        <v>16</v>
      </c>
      <c r="D26" s="30">
        <f>[1]MODFIL!$E33</f>
        <v>23</v>
      </c>
      <c r="E26" s="30">
        <f>[1]MODFIL!$F33</f>
        <v>16</v>
      </c>
      <c r="F26" s="30">
        <f>[1]MODFIL!$G33</f>
        <v>77</v>
      </c>
      <c r="G26" s="22">
        <f>[1]MODFIL!$H33</f>
        <v>16</v>
      </c>
      <c r="H26" s="21">
        <f>[2]MODFIL!$C33</f>
        <v>27</v>
      </c>
      <c r="I26" s="30">
        <f>[2]MODFIL!$D33</f>
        <v>17</v>
      </c>
      <c r="J26" s="30">
        <f>[2]MODFIL!$E33</f>
        <v>18</v>
      </c>
      <c r="K26" s="30">
        <f>[2]MODFIL!$F33</f>
        <v>18</v>
      </c>
      <c r="L26" s="30">
        <f>[2]MODFIL!$G33</f>
        <v>80</v>
      </c>
      <c r="M26" s="22">
        <f>[2]MODFIL!$H33</f>
        <v>17</v>
      </c>
      <c r="N26" s="21">
        <f>[3]MODFIL!$C33</f>
        <v>28.9</v>
      </c>
      <c r="O26" s="30">
        <f>[3]MODFIL!$D33</f>
        <v>19</v>
      </c>
      <c r="P26" s="30">
        <f>[3]MODFIL!$E33</f>
        <v>28</v>
      </c>
      <c r="Q26" s="30">
        <f>[3]MODFIL!$F33</f>
        <v>19</v>
      </c>
      <c r="R26" s="30">
        <f>[3]MODFIL!$G33</f>
        <v>94.9</v>
      </c>
      <c r="S26" s="22">
        <f>[3]MODFIL!$H33</f>
        <v>7</v>
      </c>
      <c r="T26" s="27">
        <f t="shared" si="0"/>
        <v>40</v>
      </c>
      <c r="U26" s="23">
        <f t="shared" si="1"/>
        <v>10</v>
      </c>
    </row>
    <row r="27" spans="1:21" hidden="1" outlineLevel="1" x14ac:dyDescent="0.25">
      <c r="A27" s="37" t="s">
        <v>92</v>
      </c>
      <c r="B27" s="21">
        <f>[1]MODFIL!$C34</f>
        <v>21</v>
      </c>
      <c r="C27" s="30">
        <f>[1]MODFIL!$D34</f>
        <v>16</v>
      </c>
      <c r="D27" s="30">
        <f>[1]MODFIL!$E34</f>
        <v>22</v>
      </c>
      <c r="E27" s="30">
        <f>[1]MODFIL!$F34</f>
        <v>16</v>
      </c>
      <c r="F27" s="30">
        <f>[1]MODFIL!$G34</f>
        <v>75</v>
      </c>
      <c r="G27" s="22">
        <f>[1]MODFIL!$H34</f>
        <v>30.5</v>
      </c>
      <c r="H27" s="21">
        <f>[2]MODFIL!$C34</f>
        <v>25</v>
      </c>
      <c r="I27" s="30">
        <f>[2]MODFIL!$D34</f>
        <v>16</v>
      </c>
      <c r="J27" s="30">
        <f>[2]MODFIL!$E34</f>
        <v>25</v>
      </c>
      <c r="K27" s="30">
        <f>[2]MODFIL!$F34</f>
        <v>17</v>
      </c>
      <c r="L27" s="30">
        <f>[2]MODFIL!$G34</f>
        <v>83</v>
      </c>
      <c r="M27" s="22">
        <f>[2]MODFIL!$H34</f>
        <v>11.5</v>
      </c>
      <c r="N27" s="21">
        <f>[3]MODFIL!$C34</f>
        <v>28.8</v>
      </c>
      <c r="O27" s="30">
        <f>[3]MODFIL!$D34</f>
        <v>18</v>
      </c>
      <c r="P27" s="30">
        <f>[3]MODFIL!$E34</f>
        <v>27.7</v>
      </c>
      <c r="Q27" s="30">
        <f>[3]MODFIL!$F34</f>
        <v>18</v>
      </c>
      <c r="R27" s="30">
        <f>[3]MODFIL!$G34</f>
        <v>92.5</v>
      </c>
      <c r="S27" s="22">
        <f>[3]MODFIL!$H34</f>
        <v>8</v>
      </c>
      <c r="T27" s="27">
        <f t="shared" si="0"/>
        <v>50</v>
      </c>
      <c r="U27" s="23">
        <f t="shared" si="1"/>
        <v>14</v>
      </c>
    </row>
    <row r="28" spans="1:21" hidden="1" outlineLevel="1" x14ac:dyDescent="0.25">
      <c r="A28" s="37" t="s">
        <v>93</v>
      </c>
      <c r="B28" s="21">
        <f>[1]MODFIL!$C35</f>
        <v>21</v>
      </c>
      <c r="C28" s="30">
        <f>[1]MODFIL!$D35</f>
        <v>15</v>
      </c>
      <c r="D28" s="30">
        <f>[1]MODFIL!$E35</f>
        <v>23</v>
      </c>
      <c r="E28" s="30">
        <f>[1]MODFIL!$F35</f>
        <v>16</v>
      </c>
      <c r="F28" s="30">
        <f>[1]MODFIL!$G35</f>
        <v>75</v>
      </c>
      <c r="G28" s="22">
        <f>[1]MODFIL!$H35</f>
        <v>30.5</v>
      </c>
      <c r="H28" s="21">
        <f>[2]MODFIL!$C35</f>
        <v>26</v>
      </c>
      <c r="I28" s="30">
        <f>[2]MODFIL!$D35</f>
        <v>17</v>
      </c>
      <c r="J28" s="30">
        <f>[2]MODFIL!$E35</f>
        <v>23</v>
      </c>
      <c r="K28" s="30">
        <f>[2]MODFIL!$F35</f>
        <v>16</v>
      </c>
      <c r="L28" s="30">
        <f>[2]MODFIL!$G35</f>
        <v>82</v>
      </c>
      <c r="M28" s="22">
        <f>[2]MODFIL!$H35</f>
        <v>13</v>
      </c>
      <c r="N28" s="21">
        <f>[3]MODFIL!$C35</f>
        <v>28.5</v>
      </c>
      <c r="O28" s="30">
        <f>[3]MODFIL!$D35</f>
        <v>16.2</v>
      </c>
      <c r="P28" s="30">
        <f>[3]MODFIL!$E35</f>
        <v>26.8</v>
      </c>
      <c r="Q28" s="30">
        <f>[3]MODFIL!$F35</f>
        <v>16</v>
      </c>
      <c r="R28" s="30">
        <f>[3]MODFIL!$G35</f>
        <v>87.5</v>
      </c>
      <c r="S28" s="22">
        <f>[3]MODFIL!$H35</f>
        <v>18</v>
      </c>
      <c r="T28" s="27">
        <f t="shared" si="0"/>
        <v>61.5</v>
      </c>
      <c r="U28" s="23">
        <f t="shared" si="1"/>
        <v>19.5</v>
      </c>
    </row>
    <row r="29" spans="1:21" hidden="1" outlineLevel="1" x14ac:dyDescent="0.25">
      <c r="A29" s="78" t="s">
        <v>108</v>
      </c>
      <c r="B29" s="74" t="s">
        <v>109</v>
      </c>
      <c r="C29" s="75" t="s">
        <v>109</v>
      </c>
      <c r="D29" s="75" t="s">
        <v>109</v>
      </c>
      <c r="E29" s="75" t="s">
        <v>109</v>
      </c>
      <c r="F29" s="72" t="s">
        <v>109</v>
      </c>
      <c r="G29" s="73">
        <f>[1]MODFIL!$H36</f>
        <v>39.5</v>
      </c>
      <c r="H29" s="74" t="s">
        <v>109</v>
      </c>
      <c r="I29" s="75" t="s">
        <v>109</v>
      </c>
      <c r="J29" s="75" t="s">
        <v>109</v>
      </c>
      <c r="K29" s="75" t="s">
        <v>109</v>
      </c>
      <c r="L29" s="72" t="s">
        <v>109</v>
      </c>
      <c r="M29" s="73">
        <f>[2]MODFIL!$H36</f>
        <v>39.5</v>
      </c>
      <c r="N29" s="74" t="s">
        <v>109</v>
      </c>
      <c r="O29" s="75" t="s">
        <v>109</v>
      </c>
      <c r="P29" s="75" t="s">
        <v>109</v>
      </c>
      <c r="Q29" s="75" t="s">
        <v>109</v>
      </c>
      <c r="R29" s="72" t="s">
        <v>109</v>
      </c>
      <c r="S29" s="73">
        <f>[3]MODFIL!$H36</f>
        <v>39.5</v>
      </c>
      <c r="T29" s="76">
        <f t="shared" si="0"/>
        <v>118.5</v>
      </c>
      <c r="U29" s="77">
        <f t="shared" si="1"/>
        <v>39.5</v>
      </c>
    </row>
    <row r="30" spans="1:21" hidden="1" outlineLevel="1" x14ac:dyDescent="0.25">
      <c r="A30" s="37" t="s">
        <v>94</v>
      </c>
      <c r="B30" s="21">
        <f>[1]MODFIL!$C37</f>
        <v>22</v>
      </c>
      <c r="C30" s="30">
        <f>[1]MODFIL!$D37</f>
        <v>17</v>
      </c>
      <c r="D30" s="30">
        <f>[1]MODFIL!$E37</f>
        <v>25</v>
      </c>
      <c r="E30" s="30">
        <f>[1]MODFIL!$F37</f>
        <v>15</v>
      </c>
      <c r="F30" s="30">
        <f>[1]MODFIL!$G37</f>
        <v>79</v>
      </c>
      <c r="G30" s="22">
        <f>[1]MODFIL!$H37</f>
        <v>12</v>
      </c>
      <c r="H30" s="21">
        <f>[2]MODFIL!$C37</f>
        <v>24</v>
      </c>
      <c r="I30" s="30">
        <f>[2]MODFIL!$D37</f>
        <v>15</v>
      </c>
      <c r="J30" s="30">
        <f>[2]MODFIL!$E37</f>
        <v>24</v>
      </c>
      <c r="K30" s="30">
        <f>[2]MODFIL!$F37</f>
        <v>13</v>
      </c>
      <c r="L30" s="30">
        <f>[2]MODFIL!$G37</f>
        <v>76</v>
      </c>
      <c r="M30" s="22">
        <f>[2]MODFIL!$H37</f>
        <v>24.5</v>
      </c>
      <c r="N30" s="21">
        <f>[3]MODFIL!$C37</f>
        <v>28</v>
      </c>
      <c r="O30" s="30">
        <f>[3]MODFIL!$D37</f>
        <v>18.5</v>
      </c>
      <c r="P30" s="30">
        <f>[3]MODFIL!$E37</f>
        <v>25.8</v>
      </c>
      <c r="Q30" s="30">
        <f>[3]MODFIL!$F37</f>
        <v>17.3</v>
      </c>
      <c r="R30" s="30">
        <f>[3]MODFIL!$G37</f>
        <v>89.6</v>
      </c>
      <c r="S30" s="22">
        <f>[3]MODFIL!$H37</f>
        <v>15.5</v>
      </c>
      <c r="T30" s="27">
        <f t="shared" si="0"/>
        <v>52</v>
      </c>
      <c r="U30" s="23">
        <f t="shared" si="1"/>
        <v>15</v>
      </c>
    </row>
    <row r="31" spans="1:21" hidden="1" outlineLevel="1" x14ac:dyDescent="0.25">
      <c r="A31" s="37" t="s">
        <v>95</v>
      </c>
      <c r="B31" s="21">
        <f>[1]MODFIL!$C38</f>
        <v>22</v>
      </c>
      <c r="C31" s="30">
        <f>[1]MODFIL!$D38</f>
        <v>17</v>
      </c>
      <c r="D31" s="30">
        <f>[1]MODFIL!$E38</f>
        <v>27</v>
      </c>
      <c r="E31" s="30">
        <f>[1]MODFIL!$F38</f>
        <v>18</v>
      </c>
      <c r="F31" s="30">
        <f>[1]MODFIL!$G38</f>
        <v>84</v>
      </c>
      <c r="G31" s="22">
        <f>[1]MODFIL!$H38</f>
        <v>8</v>
      </c>
      <c r="H31" s="21">
        <f>[2]MODFIL!$C38</f>
        <v>25</v>
      </c>
      <c r="I31" s="30">
        <f>[2]MODFIL!$D38</f>
        <v>14</v>
      </c>
      <c r="J31" s="30">
        <f>[2]MODFIL!$E38</f>
        <v>24</v>
      </c>
      <c r="K31" s="30">
        <f>[2]MODFIL!$F38</f>
        <v>17</v>
      </c>
      <c r="L31" s="30">
        <f>[2]MODFIL!$G38</f>
        <v>80</v>
      </c>
      <c r="M31" s="22">
        <f>[2]MODFIL!$H38</f>
        <v>17</v>
      </c>
      <c r="N31" s="21">
        <f>[3]MODFIL!$C38</f>
        <v>30</v>
      </c>
      <c r="O31" s="30">
        <f>[3]MODFIL!$D38</f>
        <v>19.7</v>
      </c>
      <c r="P31" s="30">
        <f>[3]MODFIL!$E38</f>
        <v>28.8</v>
      </c>
      <c r="Q31" s="30">
        <f>[3]MODFIL!$F38</f>
        <v>19.5</v>
      </c>
      <c r="R31" s="30">
        <f>[3]MODFIL!$G38</f>
        <v>98</v>
      </c>
      <c r="S31" s="22">
        <f>[3]MODFIL!$H38</f>
        <v>1</v>
      </c>
      <c r="T31" s="27">
        <f t="shared" si="0"/>
        <v>26</v>
      </c>
      <c r="U31" s="23">
        <f t="shared" si="1"/>
        <v>4</v>
      </c>
    </row>
    <row r="32" spans="1:21" hidden="1" outlineLevel="1" x14ac:dyDescent="0.25">
      <c r="A32" s="37" t="s">
        <v>96</v>
      </c>
      <c r="B32" s="21">
        <f>[1]MODFIL!$C39</f>
        <v>22</v>
      </c>
      <c r="C32" s="30">
        <f>[1]MODFIL!$D39</f>
        <v>15</v>
      </c>
      <c r="D32" s="30">
        <f>[1]MODFIL!$E39</f>
        <v>23</v>
      </c>
      <c r="E32" s="30">
        <f>[1]MODFIL!$F39</f>
        <v>15</v>
      </c>
      <c r="F32" s="30">
        <f>[1]MODFIL!$G39</f>
        <v>75</v>
      </c>
      <c r="G32" s="22">
        <f>[1]MODFIL!$H39</f>
        <v>30.5</v>
      </c>
      <c r="H32" s="21">
        <f>[2]MODFIL!$C39</f>
        <v>24</v>
      </c>
      <c r="I32" s="30">
        <f>[2]MODFIL!$D39</f>
        <v>16</v>
      </c>
      <c r="J32" s="30">
        <f>[2]MODFIL!$E39</f>
        <v>22</v>
      </c>
      <c r="K32" s="30">
        <f>[2]MODFIL!$F39</f>
        <v>15</v>
      </c>
      <c r="L32" s="30">
        <f>[2]MODFIL!$G39</f>
        <v>77</v>
      </c>
      <c r="M32" s="22">
        <f>[2]MODFIL!$H39</f>
        <v>22.5</v>
      </c>
      <c r="N32" s="21">
        <f>[3]MODFIL!$C39</f>
        <v>23.2</v>
      </c>
      <c r="O32" s="30">
        <f>[3]MODFIL!$D39</f>
        <v>13</v>
      </c>
      <c r="P32" s="30">
        <f>[3]MODFIL!$E39</f>
        <v>24.2</v>
      </c>
      <c r="Q32" s="30">
        <f>[3]MODFIL!$F39</f>
        <v>14.8</v>
      </c>
      <c r="R32" s="30">
        <f>[3]MODFIL!$G39</f>
        <v>75.2</v>
      </c>
      <c r="S32" s="22">
        <f>[3]MODFIL!$H39</f>
        <v>38</v>
      </c>
      <c r="T32" s="27">
        <f t="shared" si="0"/>
        <v>91</v>
      </c>
      <c r="U32" s="23">
        <f t="shared" si="1"/>
        <v>35.5</v>
      </c>
    </row>
    <row r="33" spans="1:21" hidden="1" outlineLevel="1" x14ac:dyDescent="0.25">
      <c r="A33" s="37" t="s">
        <v>97</v>
      </c>
      <c r="B33" s="21">
        <f>[1]MODFIL!$C40</f>
        <v>21</v>
      </c>
      <c r="C33" s="30">
        <f>[1]MODFIL!$D40</f>
        <v>15</v>
      </c>
      <c r="D33" s="30">
        <f>[1]MODFIL!$E40</f>
        <v>25</v>
      </c>
      <c r="E33" s="30">
        <f>[1]MODFIL!$F40</f>
        <v>14</v>
      </c>
      <c r="F33" s="30">
        <f>[1]MODFIL!$G40</f>
        <v>75</v>
      </c>
      <c r="G33" s="22">
        <f>[1]MODFIL!$H40</f>
        <v>30.5</v>
      </c>
      <c r="H33" s="21">
        <f>[2]MODFIL!$C40</f>
        <v>27</v>
      </c>
      <c r="I33" s="30">
        <f>[2]MODFIL!$D40</f>
        <v>18</v>
      </c>
      <c r="J33" s="30">
        <f>[2]MODFIL!$E40</f>
        <v>27</v>
      </c>
      <c r="K33" s="30">
        <f>[2]MODFIL!$F40</f>
        <v>18</v>
      </c>
      <c r="L33" s="30">
        <f>[2]MODFIL!$G40</f>
        <v>90</v>
      </c>
      <c r="M33" s="22">
        <f>[2]MODFIL!$H40</f>
        <v>3</v>
      </c>
      <c r="N33" s="21">
        <f>[3]MODFIL!$C40</f>
        <v>29.4</v>
      </c>
      <c r="O33" s="30">
        <f>[3]MODFIL!$D40</f>
        <v>18.8</v>
      </c>
      <c r="P33" s="30">
        <f>[3]MODFIL!$E40</f>
        <v>30</v>
      </c>
      <c r="Q33" s="30">
        <f>[3]MODFIL!$F40</f>
        <v>19</v>
      </c>
      <c r="R33" s="30">
        <f>[3]MODFIL!$G40</f>
        <v>97.2</v>
      </c>
      <c r="S33" s="22">
        <f>[3]MODFIL!$H40</f>
        <v>4</v>
      </c>
      <c r="T33" s="27">
        <f t="shared" si="0"/>
        <v>37.5</v>
      </c>
      <c r="U33" s="23">
        <f t="shared" si="1"/>
        <v>8</v>
      </c>
    </row>
    <row r="34" spans="1:21" hidden="1" outlineLevel="1" x14ac:dyDescent="0.25">
      <c r="A34" s="37" t="s">
        <v>98</v>
      </c>
      <c r="B34" s="21">
        <f>[1]MODFIL!$C41</f>
        <v>21</v>
      </c>
      <c r="C34" s="30">
        <f>[1]MODFIL!$D41</f>
        <v>17</v>
      </c>
      <c r="D34" s="30">
        <f>[1]MODFIL!$E41</f>
        <v>23</v>
      </c>
      <c r="E34" s="30">
        <f>[1]MODFIL!$F41</f>
        <v>15</v>
      </c>
      <c r="F34" s="30">
        <f>[1]MODFIL!$G41</f>
        <v>76</v>
      </c>
      <c r="G34" s="22">
        <f>[1]MODFIL!$H41</f>
        <v>20</v>
      </c>
      <c r="H34" s="21">
        <f>[2]MODFIL!$C41</f>
        <v>23</v>
      </c>
      <c r="I34" s="30">
        <f>[2]MODFIL!$D41</f>
        <v>15</v>
      </c>
      <c r="J34" s="30">
        <f>[2]MODFIL!$E41</f>
        <v>23</v>
      </c>
      <c r="K34" s="30">
        <f>[2]MODFIL!$F41</f>
        <v>14</v>
      </c>
      <c r="L34" s="30">
        <f>[2]MODFIL!$G41</f>
        <v>75</v>
      </c>
      <c r="M34" s="22">
        <f>[2]MODFIL!$H41</f>
        <v>32</v>
      </c>
      <c r="N34" s="21">
        <f>[3]MODFIL!$C41</f>
        <v>24</v>
      </c>
      <c r="O34" s="30">
        <f>[3]MODFIL!$D41</f>
        <v>14.3</v>
      </c>
      <c r="P34" s="30">
        <f>[3]MODFIL!$E41</f>
        <v>25.3</v>
      </c>
      <c r="Q34" s="30">
        <f>[3]MODFIL!$F41</f>
        <v>14</v>
      </c>
      <c r="R34" s="30">
        <f>[3]MODFIL!$G41</f>
        <v>77.599999999999994</v>
      </c>
      <c r="S34" s="22">
        <f>[3]MODFIL!$H41</f>
        <v>34</v>
      </c>
      <c r="T34" s="27">
        <f t="shared" si="0"/>
        <v>86</v>
      </c>
      <c r="U34" s="23">
        <f t="shared" si="1"/>
        <v>33</v>
      </c>
    </row>
    <row r="35" spans="1:21" hidden="1" outlineLevel="1" x14ac:dyDescent="0.25">
      <c r="A35" s="37" t="s">
        <v>99</v>
      </c>
      <c r="B35" s="21">
        <f>[1]MODFIL!$C42</f>
        <v>23</v>
      </c>
      <c r="C35" s="30">
        <f>[1]MODFIL!$D42</f>
        <v>17</v>
      </c>
      <c r="D35" s="30">
        <f>[1]MODFIL!$E42</f>
        <v>23</v>
      </c>
      <c r="E35" s="30">
        <f>[1]MODFIL!$F42</f>
        <v>15</v>
      </c>
      <c r="F35" s="30">
        <f>[1]MODFIL!$G42</f>
        <v>78</v>
      </c>
      <c r="G35" s="22">
        <f>[1]MODFIL!$H42</f>
        <v>14</v>
      </c>
      <c r="H35" s="21">
        <f>[2]MODFIL!$C42</f>
        <v>23</v>
      </c>
      <c r="I35" s="30">
        <f>[2]MODFIL!$D42</f>
        <v>17</v>
      </c>
      <c r="J35" s="30">
        <f>[2]MODFIL!$E42</f>
        <v>25</v>
      </c>
      <c r="K35" s="30">
        <f>[2]MODFIL!$F42</f>
        <v>15</v>
      </c>
      <c r="L35" s="30">
        <f>[2]MODFIL!$G42</f>
        <v>80</v>
      </c>
      <c r="M35" s="22">
        <f>[2]MODFIL!$H42</f>
        <v>17</v>
      </c>
      <c r="N35" s="21">
        <f>[3]MODFIL!$C42</f>
        <v>28.8</v>
      </c>
      <c r="O35" s="30">
        <f>[3]MODFIL!$D42</f>
        <v>18</v>
      </c>
      <c r="P35" s="30">
        <f>[3]MODFIL!$E42</f>
        <v>27.3</v>
      </c>
      <c r="Q35" s="30">
        <f>[3]MODFIL!$F42</f>
        <v>17.600000000000001</v>
      </c>
      <c r="R35" s="30">
        <f>[3]MODFIL!$G42</f>
        <v>91.699999999999989</v>
      </c>
      <c r="S35" s="22">
        <f>[3]MODFIL!$H42</f>
        <v>10</v>
      </c>
      <c r="T35" s="27">
        <f t="shared" si="0"/>
        <v>41</v>
      </c>
      <c r="U35" s="23">
        <f t="shared" si="1"/>
        <v>11</v>
      </c>
    </row>
    <row r="36" spans="1:21" hidden="1" outlineLevel="1" x14ac:dyDescent="0.25">
      <c r="A36" s="37" t="s">
        <v>100</v>
      </c>
      <c r="B36" s="21">
        <f>[1]MODFIL!$C43</f>
        <v>22</v>
      </c>
      <c r="C36" s="30">
        <f>[1]MODFIL!$D43</f>
        <v>18</v>
      </c>
      <c r="D36" s="30">
        <f>[1]MODFIL!$E43</f>
        <v>26</v>
      </c>
      <c r="E36" s="30">
        <f>[1]MODFIL!$F43</f>
        <v>14</v>
      </c>
      <c r="F36" s="30">
        <f>[1]MODFIL!$G43</f>
        <v>80</v>
      </c>
      <c r="G36" s="22">
        <f>[1]MODFIL!$H43</f>
        <v>10</v>
      </c>
      <c r="H36" s="21">
        <f>[2]MODFIL!$C43</f>
        <v>24</v>
      </c>
      <c r="I36" s="30">
        <f>[2]MODFIL!$D43</f>
        <v>18</v>
      </c>
      <c r="J36" s="30">
        <f>[2]MODFIL!$E43</f>
        <v>27</v>
      </c>
      <c r="K36" s="30">
        <f>[2]MODFIL!$F43</f>
        <v>17</v>
      </c>
      <c r="L36" s="30">
        <f>[2]MODFIL!$G43</f>
        <v>86</v>
      </c>
      <c r="M36" s="22">
        <f>[2]MODFIL!$H43</f>
        <v>9.5</v>
      </c>
      <c r="N36" s="21">
        <f>[3]MODFIL!$C43</f>
        <v>26.7</v>
      </c>
      <c r="O36" s="30">
        <f>[3]MODFIL!$D43</f>
        <v>17.8</v>
      </c>
      <c r="P36" s="30">
        <f>[3]MODFIL!$E43</f>
        <v>28</v>
      </c>
      <c r="Q36" s="30">
        <f>[3]MODFIL!$F43</f>
        <v>17.5</v>
      </c>
      <c r="R36" s="30">
        <f>[3]MODFIL!$G43</f>
        <v>90</v>
      </c>
      <c r="S36" s="22">
        <f>[3]MODFIL!$H43</f>
        <v>14</v>
      </c>
      <c r="T36" s="27">
        <f t="shared" si="0"/>
        <v>33.5</v>
      </c>
      <c r="U36" s="23">
        <f t="shared" si="1"/>
        <v>6.5</v>
      </c>
    </row>
    <row r="37" spans="1:21" hidden="1" outlineLevel="1" x14ac:dyDescent="0.25">
      <c r="A37" s="37" t="s">
        <v>101</v>
      </c>
      <c r="B37" s="21">
        <f>[1]MODFIL!$C44</f>
        <v>22</v>
      </c>
      <c r="C37" s="30">
        <f>[1]MODFIL!$D44</f>
        <v>18</v>
      </c>
      <c r="D37" s="30">
        <f>[1]MODFIL!$E44</f>
        <v>22</v>
      </c>
      <c r="E37" s="30">
        <f>[1]MODFIL!$F44</f>
        <v>14</v>
      </c>
      <c r="F37" s="30">
        <f>[1]MODFIL!$G44</f>
        <v>76</v>
      </c>
      <c r="G37" s="22">
        <f>[1]MODFIL!$H44</f>
        <v>20</v>
      </c>
      <c r="H37" s="21">
        <f>[2]MODFIL!$C44</f>
        <v>27</v>
      </c>
      <c r="I37" s="30">
        <f>[2]MODFIL!$D44</f>
        <v>19</v>
      </c>
      <c r="J37" s="30">
        <f>[2]MODFIL!$E44</f>
        <v>25</v>
      </c>
      <c r="K37" s="30">
        <f>[2]MODFIL!$F44</f>
        <v>16</v>
      </c>
      <c r="L37" s="30">
        <f>[2]MODFIL!$G44</f>
        <v>87</v>
      </c>
      <c r="M37" s="22">
        <f>[2]MODFIL!$H44</f>
        <v>8</v>
      </c>
      <c r="N37" s="21">
        <f>[3]MODFIL!$C44</f>
        <v>29.1</v>
      </c>
      <c r="O37" s="30">
        <f>[3]MODFIL!$D44</f>
        <v>18.3</v>
      </c>
      <c r="P37" s="30">
        <f>[3]MODFIL!$E44</f>
        <v>29.8</v>
      </c>
      <c r="Q37" s="30">
        <f>[3]MODFIL!$F44</f>
        <v>18</v>
      </c>
      <c r="R37" s="30">
        <f>[3]MODFIL!$G44</f>
        <v>95.2</v>
      </c>
      <c r="S37" s="22">
        <f>[3]MODFIL!$H44</f>
        <v>5.5</v>
      </c>
      <c r="T37" s="27">
        <f t="shared" si="0"/>
        <v>33.5</v>
      </c>
      <c r="U37" s="23">
        <f t="shared" si="1"/>
        <v>6.5</v>
      </c>
    </row>
    <row r="38" spans="1:21" hidden="1" outlineLevel="1" x14ac:dyDescent="0.25">
      <c r="A38" s="37" t="s">
        <v>102</v>
      </c>
      <c r="B38" s="21">
        <f>[1]MODFIL!$C45</f>
        <v>22</v>
      </c>
      <c r="C38" s="30">
        <f>[1]MODFIL!$D45</f>
        <v>17</v>
      </c>
      <c r="D38" s="30">
        <f>[1]MODFIL!$E45</f>
        <v>22</v>
      </c>
      <c r="E38" s="30">
        <f>[1]MODFIL!$F45</f>
        <v>14</v>
      </c>
      <c r="F38" s="30">
        <f>[1]MODFIL!$G45</f>
        <v>75</v>
      </c>
      <c r="G38" s="22">
        <f>[1]MODFIL!$H45</f>
        <v>30.5</v>
      </c>
      <c r="H38" s="21">
        <f>[2]MODFIL!$C45</f>
        <v>25</v>
      </c>
      <c r="I38" s="30">
        <f>[2]MODFIL!$D45</f>
        <v>14</v>
      </c>
      <c r="J38" s="30">
        <f>[2]MODFIL!$E45</f>
        <v>22</v>
      </c>
      <c r="K38" s="30">
        <f>[2]MODFIL!$F45</f>
        <v>14</v>
      </c>
      <c r="L38" s="30">
        <f>[2]MODFIL!$G45</f>
        <v>75</v>
      </c>
      <c r="M38" s="22">
        <f>[2]MODFIL!$H45</f>
        <v>32</v>
      </c>
      <c r="N38" s="21">
        <f>[3]MODFIL!$C45</f>
        <v>26.3</v>
      </c>
      <c r="O38" s="30">
        <f>[3]MODFIL!$D45</f>
        <v>16.5</v>
      </c>
      <c r="P38" s="30">
        <f>[3]MODFIL!$E45</f>
        <v>28.3</v>
      </c>
      <c r="Q38" s="30">
        <f>[3]MODFIL!$F45</f>
        <v>17.600000000000001</v>
      </c>
      <c r="R38" s="30">
        <f>[3]MODFIL!$G45</f>
        <v>88.699999999999989</v>
      </c>
      <c r="S38" s="22">
        <f>[3]MODFIL!$H45</f>
        <v>17</v>
      </c>
      <c r="T38" s="27">
        <f t="shared" si="0"/>
        <v>79.5</v>
      </c>
      <c r="U38" s="23">
        <f t="shared" si="1"/>
        <v>30</v>
      </c>
    </row>
    <row r="39" spans="1:21" hidden="1" outlineLevel="1" x14ac:dyDescent="0.25">
      <c r="A39" s="37" t="s">
        <v>103</v>
      </c>
      <c r="B39" s="21">
        <f>[1]MODFIL!$C46</f>
        <v>22</v>
      </c>
      <c r="C39" s="30">
        <f>[1]MODFIL!$D46</f>
        <v>17</v>
      </c>
      <c r="D39" s="30">
        <f>[1]MODFIL!$E46</f>
        <v>23</v>
      </c>
      <c r="E39" s="30">
        <f>[1]MODFIL!$F46</f>
        <v>13</v>
      </c>
      <c r="F39" s="30">
        <f>[1]MODFIL!$G46</f>
        <v>75</v>
      </c>
      <c r="G39" s="22">
        <f>[1]MODFIL!$H46</f>
        <v>30.5</v>
      </c>
      <c r="H39" s="21">
        <f>[2]MODFIL!$C46</f>
        <v>27</v>
      </c>
      <c r="I39" s="30">
        <f>[2]MODFIL!$D46</f>
        <v>17</v>
      </c>
      <c r="J39" s="30">
        <f>[2]MODFIL!$E46</f>
        <v>27</v>
      </c>
      <c r="K39" s="30">
        <f>[2]MODFIL!$F46</f>
        <v>18</v>
      </c>
      <c r="L39" s="30">
        <f>[2]MODFIL!$G46</f>
        <v>89</v>
      </c>
      <c r="M39" s="22">
        <f>[2]MODFIL!$H46</f>
        <v>4.5</v>
      </c>
      <c r="N39" s="21">
        <f>[3]MODFIL!$C46</f>
        <v>25.4</v>
      </c>
      <c r="O39" s="30">
        <f>[3]MODFIL!$D46</f>
        <v>15</v>
      </c>
      <c r="P39" s="30">
        <f>[3]MODFIL!$E46</f>
        <v>23</v>
      </c>
      <c r="Q39" s="30">
        <f>[3]MODFIL!$F46</f>
        <v>14.6</v>
      </c>
      <c r="R39" s="30">
        <f>[3]MODFIL!$G46</f>
        <v>78</v>
      </c>
      <c r="S39" s="22">
        <f>[3]MODFIL!$H46</f>
        <v>31.5</v>
      </c>
      <c r="T39" s="27">
        <f t="shared" si="0"/>
        <v>66.5</v>
      </c>
      <c r="U39" s="23">
        <f t="shared" si="1"/>
        <v>22</v>
      </c>
    </row>
    <row r="40" spans="1:21" hidden="1" outlineLevel="1" x14ac:dyDescent="0.25">
      <c r="A40" s="37" t="s">
        <v>104</v>
      </c>
      <c r="B40" s="21">
        <f>[1]MODFIL!$C47</f>
        <v>29</v>
      </c>
      <c r="C40" s="30">
        <f>[1]MODFIL!$D47</f>
        <v>19</v>
      </c>
      <c r="D40" s="30">
        <f>[1]MODFIL!$E47</f>
        <v>28</v>
      </c>
      <c r="E40" s="30">
        <f>[1]MODFIL!$F47</f>
        <v>19</v>
      </c>
      <c r="F40" s="30">
        <f>[1]MODFIL!$G47</f>
        <v>95</v>
      </c>
      <c r="G40" s="22">
        <f>[1]MODFIL!$H47</f>
        <v>1</v>
      </c>
      <c r="H40" s="21">
        <f>[2]MODFIL!$C47</f>
        <v>29</v>
      </c>
      <c r="I40" s="30">
        <f>[2]MODFIL!$D47</f>
        <v>19</v>
      </c>
      <c r="J40" s="30">
        <f>[2]MODFIL!$E47</f>
        <v>29</v>
      </c>
      <c r="K40" s="30">
        <f>[2]MODFIL!$F47</f>
        <v>19</v>
      </c>
      <c r="L40" s="30">
        <f>[2]MODFIL!$G47</f>
        <v>96</v>
      </c>
      <c r="M40" s="22">
        <f>[2]MODFIL!$H47</f>
        <v>1</v>
      </c>
      <c r="N40" s="21">
        <f>[3]MODFIL!$C47</f>
        <v>29</v>
      </c>
      <c r="O40" s="30">
        <f>[3]MODFIL!$D47</f>
        <v>18.8</v>
      </c>
      <c r="P40" s="30">
        <f>[3]MODFIL!$E47</f>
        <v>30</v>
      </c>
      <c r="Q40" s="30">
        <f>[3]MODFIL!$F47</f>
        <v>19.600000000000001</v>
      </c>
      <c r="R40" s="30">
        <f>[3]MODFIL!$G47</f>
        <v>97.4</v>
      </c>
      <c r="S40" s="22">
        <f>[3]MODFIL!$H47</f>
        <v>3</v>
      </c>
      <c r="T40" s="27">
        <f t="shared" si="0"/>
        <v>5</v>
      </c>
      <c r="U40" s="23">
        <f t="shared" si="1"/>
        <v>1</v>
      </c>
    </row>
    <row r="41" spans="1:21" hidden="1" outlineLevel="1" x14ac:dyDescent="0.25">
      <c r="A41" s="37" t="s">
        <v>105</v>
      </c>
      <c r="B41" s="21">
        <f>[1]MODFIL!$C48</f>
        <v>22</v>
      </c>
      <c r="C41" s="30">
        <f>[1]MODFIL!$D48</f>
        <v>15</v>
      </c>
      <c r="D41" s="30">
        <f>[1]MODFIL!$E48</f>
        <v>23</v>
      </c>
      <c r="E41" s="30">
        <f>[1]MODFIL!$F48</f>
        <v>16</v>
      </c>
      <c r="F41" s="30">
        <f>[1]MODFIL!$G48</f>
        <v>76</v>
      </c>
      <c r="G41" s="22">
        <f>[1]MODFIL!$H48</f>
        <v>20</v>
      </c>
      <c r="H41" s="21">
        <f>[2]MODFIL!$C48</f>
        <v>24</v>
      </c>
      <c r="I41" s="30">
        <f>[2]MODFIL!$D48</f>
        <v>12</v>
      </c>
      <c r="J41" s="30">
        <f>[2]MODFIL!$E48</f>
        <v>24</v>
      </c>
      <c r="K41" s="30">
        <f>[2]MODFIL!$F48</f>
        <v>15</v>
      </c>
      <c r="L41" s="30">
        <f>[2]MODFIL!$G48</f>
        <v>75</v>
      </c>
      <c r="M41" s="22">
        <f>[2]MODFIL!$H48</f>
        <v>32</v>
      </c>
      <c r="N41" s="21">
        <f>[3]MODFIL!$C48</f>
        <v>25.8</v>
      </c>
      <c r="O41" s="30">
        <f>[3]MODFIL!$D48</f>
        <v>17.600000000000001</v>
      </c>
      <c r="P41" s="30">
        <f>[3]MODFIL!$E48</f>
        <v>28.8</v>
      </c>
      <c r="Q41" s="30">
        <f>[3]MODFIL!$F48</f>
        <v>18</v>
      </c>
      <c r="R41" s="30">
        <f>[3]MODFIL!$G48</f>
        <v>90.2</v>
      </c>
      <c r="S41" s="22">
        <f>[3]MODFIL!$H48</f>
        <v>12</v>
      </c>
      <c r="T41" s="27">
        <f t="shared" si="0"/>
        <v>64</v>
      </c>
      <c r="U41" s="23">
        <f t="shared" si="1"/>
        <v>21</v>
      </c>
    </row>
    <row r="42" spans="1:21" hidden="1" outlineLevel="1" x14ac:dyDescent="0.25">
      <c r="A42" s="37" t="s">
        <v>106</v>
      </c>
      <c r="B42" s="21">
        <f>[1]MODFIL!$C49</f>
        <v>22</v>
      </c>
      <c r="C42" s="30">
        <f>[1]MODFIL!$D49</f>
        <v>16</v>
      </c>
      <c r="D42" s="30">
        <f>[1]MODFIL!$E49</f>
        <v>22</v>
      </c>
      <c r="E42" s="30">
        <f>[1]MODFIL!$F49</f>
        <v>15</v>
      </c>
      <c r="F42" s="30">
        <f>[1]MODFIL!$G49</f>
        <v>75</v>
      </c>
      <c r="G42" s="22">
        <f>[1]MODFIL!$H49</f>
        <v>30.5</v>
      </c>
      <c r="H42" s="21">
        <f>[2]MODFIL!$C49</f>
        <v>23</v>
      </c>
      <c r="I42" s="30">
        <f>[2]MODFIL!$D49</f>
        <v>14</v>
      </c>
      <c r="J42" s="30">
        <f>[2]MODFIL!$E49</f>
        <v>23</v>
      </c>
      <c r="K42" s="30">
        <f>[2]MODFIL!$F49</f>
        <v>15</v>
      </c>
      <c r="L42" s="30">
        <f>[2]MODFIL!$G49</f>
        <v>75</v>
      </c>
      <c r="M42" s="22">
        <f>[2]MODFIL!$H49</f>
        <v>32</v>
      </c>
      <c r="N42" s="21">
        <f>[3]MODFIL!$C49</f>
        <v>22</v>
      </c>
      <c r="O42" s="30">
        <f>[3]MODFIL!$D49</f>
        <v>14.4</v>
      </c>
      <c r="P42" s="30">
        <f>[3]MODFIL!$E49</f>
        <v>24.3</v>
      </c>
      <c r="Q42" s="30">
        <f>[3]MODFIL!$F49</f>
        <v>14.7</v>
      </c>
      <c r="R42" s="30">
        <f>[3]MODFIL!$G49</f>
        <v>75.400000000000006</v>
      </c>
      <c r="S42" s="22">
        <f>[3]MODFIL!$H49</f>
        <v>36.5</v>
      </c>
      <c r="T42" s="27">
        <f t="shared" si="0"/>
        <v>99</v>
      </c>
      <c r="U42" s="23">
        <f t="shared" si="1"/>
        <v>38</v>
      </c>
    </row>
    <row r="43" spans="1:21" ht="15.75" hidden="1" outlineLevel="1" thickBot="1" x14ac:dyDescent="0.3">
      <c r="A43" s="39" t="s">
        <v>107</v>
      </c>
      <c r="B43" s="6">
        <f>[1]MODFIL!$C50</f>
        <v>22</v>
      </c>
      <c r="C43" s="32">
        <f>[1]MODFIL!$D50</f>
        <v>15</v>
      </c>
      <c r="D43" s="32">
        <f>[1]MODFIL!$E50</f>
        <v>23</v>
      </c>
      <c r="E43" s="32">
        <f>[1]MODFIL!$F50</f>
        <v>17</v>
      </c>
      <c r="F43" s="32">
        <f>[1]MODFIL!$G50</f>
        <v>77</v>
      </c>
      <c r="G43" s="24">
        <f>[1]MODFIL!$H50</f>
        <v>16</v>
      </c>
      <c r="H43" s="6">
        <f>[2]MODFIL!$C50</f>
        <v>23</v>
      </c>
      <c r="I43" s="32">
        <f>[2]MODFIL!$D50</f>
        <v>14</v>
      </c>
      <c r="J43" s="32">
        <f>[2]MODFIL!$E50</f>
        <v>23</v>
      </c>
      <c r="K43" s="32">
        <f>[2]MODFIL!$F50</f>
        <v>15</v>
      </c>
      <c r="L43" s="32">
        <f>[2]MODFIL!$G50</f>
        <v>75</v>
      </c>
      <c r="M43" s="24">
        <f>[2]MODFIL!$H50</f>
        <v>32</v>
      </c>
      <c r="N43" s="6">
        <f>[3]MODFIL!$C50</f>
        <v>24.4</v>
      </c>
      <c r="O43" s="32">
        <f>[3]MODFIL!$D50</f>
        <v>15.2</v>
      </c>
      <c r="P43" s="32">
        <f>[3]MODFIL!$E50</f>
        <v>26</v>
      </c>
      <c r="Q43" s="32">
        <f>[3]MODFIL!$F50</f>
        <v>17</v>
      </c>
      <c r="R43" s="32">
        <f>[3]MODFIL!$G50</f>
        <v>82.6</v>
      </c>
      <c r="S43" s="24">
        <f>[3]MODFIL!$H50</f>
        <v>24</v>
      </c>
      <c r="T43" s="16">
        <f t="shared" si="0"/>
        <v>72</v>
      </c>
      <c r="U43" s="25">
        <f t="shared" si="1"/>
        <v>26</v>
      </c>
    </row>
    <row r="44" spans="1:21" collapsed="1" x14ac:dyDescent="0.25"/>
    <row r="45" spans="1:21" x14ac:dyDescent="0.25">
      <c r="A45" s="40" t="s">
        <v>158</v>
      </c>
      <c r="F45">
        <f>COUNTIF(F$4:F$43,"&lt;75")</f>
        <v>0</v>
      </c>
      <c r="L45">
        <f>COUNTIF(L$4:L$43,"&lt;75")</f>
        <v>0</v>
      </c>
      <c r="R45">
        <f>COUNTIF(R$4:R$43,"&lt;75")</f>
        <v>0</v>
      </c>
    </row>
  </sheetData>
  <mergeCells count="9">
    <mergeCell ref="A1:A3"/>
    <mergeCell ref="B1:G1"/>
    <mergeCell ref="T1:T3"/>
    <mergeCell ref="U1:U3"/>
    <mergeCell ref="G2:G3"/>
    <mergeCell ref="H1:M1"/>
    <mergeCell ref="M2:M3"/>
    <mergeCell ref="N1:S1"/>
    <mergeCell ref="S2:S3"/>
  </mergeCells>
  <conditionalFormatting sqref="F45">
    <cfRule type="cellIs" dxfId="18" priority="3" operator="greaterThan">
      <formula>0</formula>
    </cfRule>
  </conditionalFormatting>
  <conditionalFormatting sqref="L45">
    <cfRule type="cellIs" dxfId="17" priority="2" operator="greaterThan">
      <formula>0</formula>
    </cfRule>
  </conditionalFormatting>
  <conditionalFormatting sqref="R45">
    <cfRule type="cellIs" dxfId="1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5"/>
  <sheetViews>
    <sheetView topLeftCell="A2" zoomScale="85" zoomScaleNormal="85" workbookViewId="0">
      <selection activeCell="A44" sqref="A44:XFD44"/>
    </sheetView>
  </sheetViews>
  <sheetFormatPr defaultRowHeight="15" outlineLevelRow="1" outlineLevelCol="1" x14ac:dyDescent="0.25"/>
  <cols>
    <col min="1" max="1" width="30.140625" bestFit="1" customWidth="1"/>
    <col min="2" max="2" width="10.5703125" hidden="1" customWidth="1" outlineLevel="1"/>
    <col min="3" max="3" width="9.42578125" hidden="1" customWidth="1" outlineLevel="1"/>
    <col min="4" max="4" width="10.28515625" hidden="1" customWidth="1" outlineLevel="1"/>
    <col min="5" max="5" width="8.42578125" hidden="1" customWidth="1" outlineLevel="1"/>
    <col min="6" max="6" width="6.7109375" bestFit="1" customWidth="1" collapsed="1"/>
    <col min="7" max="7" width="6" bestFit="1" customWidth="1"/>
    <col min="8" max="8" width="10.5703125" hidden="1" customWidth="1" outlineLevel="1"/>
    <col min="9" max="9" width="9.42578125" hidden="1" customWidth="1" outlineLevel="1"/>
    <col min="10" max="10" width="10.28515625" hidden="1" customWidth="1" outlineLevel="1"/>
    <col min="11" max="11" width="8.42578125" hidden="1" customWidth="1" outlineLevel="1"/>
    <col min="12" max="12" width="6.7109375" bestFit="1" customWidth="1" collapsed="1"/>
    <col min="13" max="13" width="6" bestFit="1" customWidth="1"/>
    <col min="14" max="14" width="10.5703125" hidden="1" customWidth="1" outlineLevel="1"/>
    <col min="15" max="15" width="9.42578125" hidden="1" customWidth="1" outlineLevel="1"/>
    <col min="16" max="16" width="10.28515625" hidden="1" customWidth="1" outlineLevel="1"/>
    <col min="17" max="17" width="8.42578125" hidden="1" customWidth="1" outlineLevel="1"/>
    <col min="18" max="18" width="6.7109375" bestFit="1" customWidth="1" collapsed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75" t="s">
        <v>58</v>
      </c>
      <c r="B1" s="167" t="s">
        <v>4</v>
      </c>
      <c r="C1" s="168"/>
      <c r="D1" s="168"/>
      <c r="E1" s="168"/>
      <c r="F1" s="168"/>
      <c r="G1" s="169"/>
      <c r="H1" s="167" t="s">
        <v>5</v>
      </c>
      <c r="I1" s="168"/>
      <c r="J1" s="168"/>
      <c r="K1" s="168"/>
      <c r="L1" s="168"/>
      <c r="M1" s="169"/>
      <c r="N1" s="167" t="s">
        <v>6</v>
      </c>
      <c r="O1" s="168"/>
      <c r="P1" s="168"/>
      <c r="Q1" s="168"/>
      <c r="R1" s="168"/>
      <c r="S1" s="169"/>
      <c r="T1" s="170" t="s">
        <v>56</v>
      </c>
      <c r="U1" s="164" t="s">
        <v>57</v>
      </c>
    </row>
    <row r="2" spans="1:21" ht="30" x14ac:dyDescent="0.25">
      <c r="A2" s="176"/>
      <c r="B2" s="34" t="s">
        <v>66</v>
      </c>
      <c r="C2" s="35" t="s">
        <v>67</v>
      </c>
      <c r="D2" s="35" t="s">
        <v>68</v>
      </c>
      <c r="E2" s="35" t="s">
        <v>69</v>
      </c>
      <c r="F2" s="31" t="s">
        <v>60</v>
      </c>
      <c r="G2" s="173" t="s">
        <v>55</v>
      </c>
      <c r="H2" s="34" t="s">
        <v>66</v>
      </c>
      <c r="I2" s="35" t="s">
        <v>67</v>
      </c>
      <c r="J2" s="35" t="s">
        <v>68</v>
      </c>
      <c r="K2" s="35" t="s">
        <v>69</v>
      </c>
      <c r="L2" s="31" t="s">
        <v>60</v>
      </c>
      <c r="M2" s="173" t="s">
        <v>55</v>
      </c>
      <c r="N2" s="34" t="s">
        <v>66</v>
      </c>
      <c r="O2" s="35" t="s">
        <v>67</v>
      </c>
      <c r="P2" s="35" t="s">
        <v>68</v>
      </c>
      <c r="Q2" s="35" t="s">
        <v>69</v>
      </c>
      <c r="R2" s="31" t="s">
        <v>60</v>
      </c>
      <c r="S2" s="173" t="s">
        <v>55</v>
      </c>
      <c r="T2" s="171"/>
      <c r="U2" s="165"/>
    </row>
    <row r="3" spans="1:21" ht="15.75" thickBot="1" x14ac:dyDescent="0.3">
      <c r="A3" s="177"/>
      <c r="B3" s="6">
        <v>30</v>
      </c>
      <c r="C3" s="32">
        <v>30</v>
      </c>
      <c r="D3" s="32">
        <v>10</v>
      </c>
      <c r="E3" s="32">
        <v>30</v>
      </c>
      <c r="F3" s="32">
        <f>SUM(B3:E3)</f>
        <v>100</v>
      </c>
      <c r="G3" s="174"/>
      <c r="H3" s="6">
        <v>30</v>
      </c>
      <c r="I3" s="32">
        <v>30</v>
      </c>
      <c r="J3" s="32">
        <v>10</v>
      </c>
      <c r="K3" s="32">
        <v>30</v>
      </c>
      <c r="L3" s="32">
        <f>SUM(H3:K3)</f>
        <v>100</v>
      </c>
      <c r="M3" s="174"/>
      <c r="N3" s="6">
        <v>30</v>
      </c>
      <c r="O3" s="32">
        <v>30</v>
      </c>
      <c r="P3" s="32">
        <v>10</v>
      </c>
      <c r="Q3" s="32">
        <v>30</v>
      </c>
      <c r="R3" s="32">
        <f>SUM(N3:Q3)</f>
        <v>100</v>
      </c>
      <c r="S3" s="174"/>
      <c r="T3" s="172"/>
      <c r="U3" s="166"/>
    </row>
    <row r="4" spans="1:21" hidden="1" outlineLevel="1" x14ac:dyDescent="0.25">
      <c r="A4" s="41" t="s">
        <v>70</v>
      </c>
      <c r="B4" s="18">
        <f>[1]MODFIL!$K11</f>
        <v>22</v>
      </c>
      <c r="C4" s="33">
        <f>[1]MODFIL!$L11</f>
        <v>25</v>
      </c>
      <c r="D4" s="33">
        <f>[1]MODFIL!$M11</f>
        <v>5</v>
      </c>
      <c r="E4" s="33">
        <f>[1]MODFIL!$N11</f>
        <v>24</v>
      </c>
      <c r="F4" s="33">
        <f>[1]MODFIL!$O11</f>
        <v>76</v>
      </c>
      <c r="G4" s="19">
        <f>[1]MODFIL!$P11</f>
        <v>26.5</v>
      </c>
      <c r="H4" s="18">
        <f>[2]MODFIL!$K11</f>
        <v>25</v>
      </c>
      <c r="I4" s="33">
        <f>[2]MODFIL!$L11</f>
        <v>26</v>
      </c>
      <c r="J4" s="33">
        <f>[2]MODFIL!$M11</f>
        <v>7</v>
      </c>
      <c r="K4" s="33">
        <f>[2]MODFIL!$N11</f>
        <v>23</v>
      </c>
      <c r="L4" s="33">
        <f>[2]MODFIL!$O11</f>
        <v>81</v>
      </c>
      <c r="M4" s="19">
        <f>[2]MODFIL!$P11</f>
        <v>23.5</v>
      </c>
      <c r="N4" s="18">
        <f>[3]MODFIL!$K11</f>
        <v>26</v>
      </c>
      <c r="O4" s="33">
        <f>[3]MODFIL!$L11</f>
        <v>23</v>
      </c>
      <c r="P4" s="33">
        <f>[3]MODFIL!$M11</f>
        <v>8</v>
      </c>
      <c r="Q4" s="33">
        <f>[3]MODFIL!$N11</f>
        <v>25</v>
      </c>
      <c r="R4" s="33">
        <f>[3]MODFIL!$O11</f>
        <v>82</v>
      </c>
      <c r="S4" s="19">
        <f>[3]MODFIL!$P11</f>
        <v>31</v>
      </c>
      <c r="T4" s="26">
        <f>SUM(G4,M4,S4)</f>
        <v>81</v>
      </c>
      <c r="U4" s="20">
        <f>_xlfn.RANK.AVG(T4,T$4:T$43,1)</f>
        <v>34</v>
      </c>
    </row>
    <row r="5" spans="1:21" hidden="1" outlineLevel="1" x14ac:dyDescent="0.25">
      <c r="A5" s="42" t="s">
        <v>71</v>
      </c>
      <c r="B5" s="21">
        <f>[1]MODFIL!$K12</f>
        <v>25</v>
      </c>
      <c r="C5" s="30">
        <f>[1]MODFIL!$L12</f>
        <v>30</v>
      </c>
      <c r="D5" s="30">
        <f>[1]MODFIL!$M12</f>
        <v>8</v>
      </c>
      <c r="E5" s="30">
        <f>[1]MODFIL!$N12</f>
        <v>27</v>
      </c>
      <c r="F5" s="30">
        <f>[1]MODFIL!$O12</f>
        <v>90</v>
      </c>
      <c r="G5" s="22">
        <f>[1]MODFIL!$P12</f>
        <v>5</v>
      </c>
      <c r="H5" s="21">
        <f>[2]MODFIL!$K12</f>
        <v>24</v>
      </c>
      <c r="I5" s="30">
        <f>[2]MODFIL!$L12</f>
        <v>25</v>
      </c>
      <c r="J5" s="30">
        <f>[2]MODFIL!$M12</f>
        <v>7</v>
      </c>
      <c r="K5" s="30">
        <f>[2]MODFIL!$N12</f>
        <v>24</v>
      </c>
      <c r="L5" s="30">
        <f>[2]MODFIL!$O12</f>
        <v>80</v>
      </c>
      <c r="M5" s="22">
        <f>[2]MODFIL!$P12</f>
        <v>25.5</v>
      </c>
      <c r="N5" s="21">
        <f>[3]MODFIL!$K12</f>
        <v>28</v>
      </c>
      <c r="O5" s="30">
        <f>[3]MODFIL!$L12</f>
        <v>26</v>
      </c>
      <c r="P5" s="30">
        <f>[3]MODFIL!$M12</f>
        <v>7</v>
      </c>
      <c r="Q5" s="30">
        <f>[3]MODFIL!$N12</f>
        <v>26</v>
      </c>
      <c r="R5" s="30">
        <f>[3]MODFIL!$O12</f>
        <v>87</v>
      </c>
      <c r="S5" s="22">
        <f>[3]MODFIL!$P12</f>
        <v>17</v>
      </c>
      <c r="T5" s="27">
        <f t="shared" ref="T5:T43" si="0">SUM(G5,M5,S5)</f>
        <v>47.5</v>
      </c>
      <c r="U5" s="23">
        <f t="shared" ref="U5:U43" si="1">_xlfn.RANK.AVG(T5,T$4:T$43,1)</f>
        <v>14</v>
      </c>
    </row>
    <row r="6" spans="1:21" hidden="1" outlineLevel="1" x14ac:dyDescent="0.25">
      <c r="A6" s="79" t="s">
        <v>108</v>
      </c>
      <c r="B6" s="74" t="str">
        <f>[1]MODFIL!$K13</f>
        <v>-</v>
      </c>
      <c r="C6" s="75" t="str">
        <f>[1]MODFIL!$L13</f>
        <v>-</v>
      </c>
      <c r="D6" s="75" t="str">
        <f>[1]MODFIL!$M13</f>
        <v>-</v>
      </c>
      <c r="E6" s="75" t="str">
        <f>[1]MODFIL!$N13</f>
        <v>-</v>
      </c>
      <c r="F6" s="72" t="s">
        <v>109</v>
      </c>
      <c r="G6" s="73">
        <f>[1]MODFIL!$P13</f>
        <v>39.5</v>
      </c>
      <c r="H6" s="74" t="str">
        <f>[2]MODFIL!$K13</f>
        <v>-</v>
      </c>
      <c r="I6" s="75" t="str">
        <f>[2]MODFIL!$L13</f>
        <v>-</v>
      </c>
      <c r="J6" s="75" t="str">
        <f>[2]MODFIL!$M13</f>
        <v>-</v>
      </c>
      <c r="K6" s="75" t="str">
        <f>[2]MODFIL!$N13</f>
        <v>-</v>
      </c>
      <c r="L6" s="72" t="s">
        <v>109</v>
      </c>
      <c r="M6" s="73">
        <f>[2]MODFIL!$P13</f>
        <v>39.5</v>
      </c>
      <c r="N6" s="74" t="str">
        <f>[3]MODFIL!$K13</f>
        <v>-</v>
      </c>
      <c r="O6" s="75" t="str">
        <f>[3]MODFIL!$L13</f>
        <v>-</v>
      </c>
      <c r="P6" s="75" t="str">
        <f>[3]MODFIL!$M13</f>
        <v>-</v>
      </c>
      <c r="Q6" s="75" t="str">
        <f>[3]MODFIL!$N13</f>
        <v>-</v>
      </c>
      <c r="R6" s="72" t="s">
        <v>109</v>
      </c>
      <c r="S6" s="73">
        <f>[3]MODFIL!$P13</f>
        <v>39.5</v>
      </c>
      <c r="T6" s="76">
        <f t="shared" si="0"/>
        <v>118.5</v>
      </c>
      <c r="U6" s="77">
        <f t="shared" si="1"/>
        <v>39.5</v>
      </c>
    </row>
    <row r="7" spans="1:21" hidden="1" outlineLevel="1" x14ac:dyDescent="0.25">
      <c r="A7" s="42" t="s">
        <v>72</v>
      </c>
      <c r="B7" s="21">
        <f>[1]MODFIL!$K14</f>
        <v>23</v>
      </c>
      <c r="C7" s="30">
        <f>[1]MODFIL!$L14</f>
        <v>20</v>
      </c>
      <c r="D7" s="30">
        <f>[1]MODFIL!$M14</f>
        <v>7</v>
      </c>
      <c r="E7" s="30">
        <f>[1]MODFIL!$N14</f>
        <v>26</v>
      </c>
      <c r="F7" s="30">
        <f>[1]MODFIL!$O14</f>
        <v>76</v>
      </c>
      <c r="G7" s="22">
        <f>[1]MODFIL!$P14</f>
        <v>26.5</v>
      </c>
      <c r="H7" s="21">
        <f>[2]MODFIL!$K14</f>
        <v>25</v>
      </c>
      <c r="I7" s="30">
        <f>[2]MODFIL!$L14</f>
        <v>25</v>
      </c>
      <c r="J7" s="30">
        <f>[2]MODFIL!$M14</f>
        <v>8</v>
      </c>
      <c r="K7" s="30">
        <f>[2]MODFIL!$N14</f>
        <v>27</v>
      </c>
      <c r="L7" s="30">
        <f>[2]MODFIL!$O14</f>
        <v>85</v>
      </c>
      <c r="M7" s="22">
        <f>[2]MODFIL!$P14</f>
        <v>16.5</v>
      </c>
      <c r="N7" s="21">
        <f>[3]MODFIL!$K14</f>
        <v>26</v>
      </c>
      <c r="O7" s="30">
        <f>[3]MODFIL!$L14</f>
        <v>24</v>
      </c>
      <c r="P7" s="30">
        <f>[3]MODFIL!$M14</f>
        <v>8</v>
      </c>
      <c r="Q7" s="30">
        <f>[3]MODFIL!$N14</f>
        <v>25.7</v>
      </c>
      <c r="R7" s="30">
        <f>[3]MODFIL!$O14</f>
        <v>83.7</v>
      </c>
      <c r="S7" s="22">
        <f>[3]MODFIL!$P14</f>
        <v>27</v>
      </c>
      <c r="T7" s="27">
        <f t="shared" si="0"/>
        <v>70</v>
      </c>
      <c r="U7" s="23">
        <f t="shared" si="1"/>
        <v>27</v>
      </c>
    </row>
    <row r="8" spans="1:21" hidden="1" outlineLevel="1" x14ac:dyDescent="0.25">
      <c r="A8" s="42" t="s">
        <v>73</v>
      </c>
      <c r="B8" s="21">
        <f>[1]MODFIL!$K15</f>
        <v>21</v>
      </c>
      <c r="C8" s="30">
        <f>[1]MODFIL!$L15</f>
        <v>24</v>
      </c>
      <c r="D8" s="30">
        <f>[1]MODFIL!$M15</f>
        <v>6</v>
      </c>
      <c r="E8" s="30">
        <f>[1]MODFIL!$N15</f>
        <v>24</v>
      </c>
      <c r="F8" s="30">
        <f>[1]MODFIL!$O15</f>
        <v>75</v>
      </c>
      <c r="G8" s="22">
        <f>[1]MODFIL!$P15</f>
        <v>33.5</v>
      </c>
      <c r="H8" s="21">
        <f>[2]MODFIL!$K15</f>
        <v>24</v>
      </c>
      <c r="I8" s="30">
        <f>[2]MODFIL!$L15</f>
        <v>27</v>
      </c>
      <c r="J8" s="30">
        <f>[2]MODFIL!$M15</f>
        <v>7</v>
      </c>
      <c r="K8" s="30">
        <f>[2]MODFIL!$N15</f>
        <v>25</v>
      </c>
      <c r="L8" s="30">
        <f>[2]MODFIL!$O15</f>
        <v>83</v>
      </c>
      <c r="M8" s="22">
        <f>[2]MODFIL!$P15</f>
        <v>19</v>
      </c>
      <c r="N8" s="21">
        <f>[3]MODFIL!$K15</f>
        <v>27.2</v>
      </c>
      <c r="O8" s="30">
        <f>[3]MODFIL!$L15</f>
        <v>26.4</v>
      </c>
      <c r="P8" s="30">
        <f>[3]MODFIL!$M15</f>
        <v>7.7</v>
      </c>
      <c r="Q8" s="30">
        <f>[3]MODFIL!$N15</f>
        <v>24.6</v>
      </c>
      <c r="R8" s="30">
        <f>[3]MODFIL!$O15</f>
        <v>85.9</v>
      </c>
      <c r="S8" s="22">
        <f>[3]MODFIL!$P15</f>
        <v>20</v>
      </c>
      <c r="T8" s="27">
        <f t="shared" si="0"/>
        <v>72.5</v>
      </c>
      <c r="U8" s="23">
        <f t="shared" si="1"/>
        <v>29</v>
      </c>
    </row>
    <row r="9" spans="1:21" hidden="1" outlineLevel="1" x14ac:dyDescent="0.25">
      <c r="A9" s="42" t="s">
        <v>74</v>
      </c>
      <c r="B9" s="21">
        <f>[1]MODFIL!$K16</f>
        <v>28</v>
      </c>
      <c r="C9" s="30">
        <f>[1]MODFIL!$L16</f>
        <v>29</v>
      </c>
      <c r="D9" s="30">
        <f>[1]MODFIL!$M16</f>
        <v>9</v>
      </c>
      <c r="E9" s="30">
        <f>[1]MODFIL!$N16</f>
        <v>29</v>
      </c>
      <c r="F9" s="30">
        <f>[1]MODFIL!$O16</f>
        <v>95</v>
      </c>
      <c r="G9" s="22">
        <f>[1]MODFIL!$P16</f>
        <v>1</v>
      </c>
      <c r="H9" s="21">
        <f>[2]MODFIL!$K16</f>
        <v>23</v>
      </c>
      <c r="I9" s="30">
        <f>[2]MODFIL!$L16</f>
        <v>25</v>
      </c>
      <c r="J9" s="30">
        <f>[2]MODFIL!$M16</f>
        <v>7</v>
      </c>
      <c r="K9" s="30">
        <f>[2]MODFIL!$N16</f>
        <v>24</v>
      </c>
      <c r="L9" s="30">
        <f>[2]MODFIL!$O16</f>
        <v>79</v>
      </c>
      <c r="M9" s="22">
        <f>[2]MODFIL!$P16</f>
        <v>27</v>
      </c>
      <c r="N9" s="21">
        <f>[3]MODFIL!$K16</f>
        <v>28.7</v>
      </c>
      <c r="O9" s="30">
        <f>[3]MODFIL!$L16</f>
        <v>26.5</v>
      </c>
      <c r="P9" s="30">
        <f>[3]MODFIL!$M16</f>
        <v>9</v>
      </c>
      <c r="Q9" s="30">
        <f>[3]MODFIL!$N16</f>
        <v>28</v>
      </c>
      <c r="R9" s="30">
        <f>[3]MODFIL!$O16</f>
        <v>92.2</v>
      </c>
      <c r="S9" s="22">
        <f>[3]MODFIL!$P16</f>
        <v>9</v>
      </c>
      <c r="T9" s="27">
        <f t="shared" si="0"/>
        <v>37</v>
      </c>
      <c r="U9" s="23">
        <f t="shared" si="1"/>
        <v>5</v>
      </c>
    </row>
    <row r="10" spans="1:21" hidden="1" outlineLevel="1" x14ac:dyDescent="0.25">
      <c r="A10" s="42" t="s">
        <v>75</v>
      </c>
      <c r="B10" s="21">
        <f>[1]MODFIL!$K17</f>
        <v>23</v>
      </c>
      <c r="C10" s="30">
        <f>[1]MODFIL!$L17</f>
        <v>23</v>
      </c>
      <c r="D10" s="30">
        <f>[1]MODFIL!$M17</f>
        <v>6</v>
      </c>
      <c r="E10" s="30">
        <f>[1]MODFIL!$N17</f>
        <v>25</v>
      </c>
      <c r="F10" s="30">
        <f>[1]MODFIL!$O17</f>
        <v>77</v>
      </c>
      <c r="G10" s="22">
        <f>[1]MODFIL!$P17</f>
        <v>21.5</v>
      </c>
      <c r="H10" s="21">
        <f>[2]MODFIL!$K17</f>
        <v>23</v>
      </c>
      <c r="I10" s="30">
        <f>[2]MODFIL!$L17</f>
        <v>24</v>
      </c>
      <c r="J10" s="30">
        <f>[2]MODFIL!$M17</f>
        <v>6</v>
      </c>
      <c r="K10" s="30">
        <f>[2]MODFIL!$N17</f>
        <v>22</v>
      </c>
      <c r="L10" s="30">
        <f>[2]MODFIL!$O17</f>
        <v>75</v>
      </c>
      <c r="M10" s="22">
        <f>[2]MODFIL!$P17</f>
        <v>35</v>
      </c>
      <c r="N10" s="21">
        <f>[3]MODFIL!$K17</f>
        <v>27.5</v>
      </c>
      <c r="O10" s="30">
        <f>[3]MODFIL!$L17</f>
        <v>25</v>
      </c>
      <c r="P10" s="30">
        <f>[3]MODFIL!$M17</f>
        <v>6.6</v>
      </c>
      <c r="Q10" s="30">
        <f>[3]MODFIL!$N17</f>
        <v>26</v>
      </c>
      <c r="R10" s="30">
        <f>[3]MODFIL!$O17</f>
        <v>85.1</v>
      </c>
      <c r="S10" s="22">
        <f>[3]MODFIL!$P17</f>
        <v>22</v>
      </c>
      <c r="T10" s="27">
        <f t="shared" si="0"/>
        <v>78.5</v>
      </c>
      <c r="U10" s="23">
        <f t="shared" si="1"/>
        <v>33</v>
      </c>
    </row>
    <row r="11" spans="1:21" hidden="1" outlineLevel="1" x14ac:dyDescent="0.25">
      <c r="A11" s="42" t="s">
        <v>76</v>
      </c>
      <c r="B11" s="21">
        <f>[1]MODFIL!$K18</f>
        <v>27</v>
      </c>
      <c r="C11" s="30">
        <f>[1]MODFIL!$L18</f>
        <v>29</v>
      </c>
      <c r="D11" s="30">
        <f>[1]MODFIL!$M18</f>
        <v>8</v>
      </c>
      <c r="E11" s="30">
        <f>[1]MODFIL!$N18</f>
        <v>28</v>
      </c>
      <c r="F11" s="30">
        <f>[1]MODFIL!$O18</f>
        <v>92</v>
      </c>
      <c r="G11" s="22">
        <f>[1]MODFIL!$P18</f>
        <v>3</v>
      </c>
      <c r="H11" s="21">
        <f>[2]MODFIL!$K18</f>
        <v>28</v>
      </c>
      <c r="I11" s="30">
        <f>[2]MODFIL!$L18</f>
        <v>26</v>
      </c>
      <c r="J11" s="30">
        <f>[2]MODFIL!$M18</f>
        <v>6</v>
      </c>
      <c r="K11" s="30">
        <f>[2]MODFIL!$N18</f>
        <v>26</v>
      </c>
      <c r="L11" s="30">
        <f>[2]MODFIL!$O18</f>
        <v>86</v>
      </c>
      <c r="M11" s="22">
        <f>[2]MODFIL!$P18</f>
        <v>12.5</v>
      </c>
      <c r="N11" s="21">
        <f>[3]MODFIL!$K18</f>
        <v>23</v>
      </c>
      <c r="O11" s="30">
        <f>[3]MODFIL!$L18</f>
        <v>25.7</v>
      </c>
      <c r="P11" s="30">
        <f>[3]MODFIL!$M18</f>
        <v>5</v>
      </c>
      <c r="Q11" s="30">
        <f>[3]MODFIL!$N18</f>
        <v>23</v>
      </c>
      <c r="R11" s="30">
        <f>[3]MODFIL!$O18</f>
        <v>76.7</v>
      </c>
      <c r="S11" s="22">
        <f>[3]MODFIL!$P18</f>
        <v>36</v>
      </c>
      <c r="T11" s="27">
        <f t="shared" si="0"/>
        <v>51.5</v>
      </c>
      <c r="U11" s="23">
        <f t="shared" si="1"/>
        <v>16</v>
      </c>
    </row>
    <row r="12" spans="1:21" hidden="1" outlineLevel="1" x14ac:dyDescent="0.25">
      <c r="A12" s="42" t="s">
        <v>77</v>
      </c>
      <c r="B12" s="21">
        <f>[1]MODFIL!$K19</f>
        <v>23</v>
      </c>
      <c r="C12" s="30">
        <f>[1]MODFIL!$L19</f>
        <v>25</v>
      </c>
      <c r="D12" s="30">
        <f>[1]MODFIL!$M19</f>
        <v>7</v>
      </c>
      <c r="E12" s="30">
        <f>[1]MODFIL!$N19</f>
        <v>24</v>
      </c>
      <c r="F12" s="30">
        <f>[1]MODFIL!$O19</f>
        <v>79</v>
      </c>
      <c r="G12" s="22">
        <f>[1]MODFIL!$P19</f>
        <v>17</v>
      </c>
      <c r="H12" s="21">
        <f>[2]MODFIL!$K19</f>
        <v>25</v>
      </c>
      <c r="I12" s="30">
        <f>[2]MODFIL!$L19</f>
        <v>27</v>
      </c>
      <c r="J12" s="30">
        <f>[2]MODFIL!$M19</f>
        <v>9</v>
      </c>
      <c r="K12" s="30">
        <f>[2]MODFIL!$N19</f>
        <v>25</v>
      </c>
      <c r="L12" s="30">
        <f>[2]MODFIL!$O19</f>
        <v>86</v>
      </c>
      <c r="M12" s="22">
        <f>[2]MODFIL!$P19</f>
        <v>12.5</v>
      </c>
      <c r="N12" s="21">
        <f>[3]MODFIL!$K19</f>
        <v>22.6</v>
      </c>
      <c r="O12" s="30">
        <f>[3]MODFIL!$L19</f>
        <v>24.7</v>
      </c>
      <c r="P12" s="30">
        <f>[3]MODFIL!$M19</f>
        <v>6</v>
      </c>
      <c r="Q12" s="30">
        <f>[3]MODFIL!$N19</f>
        <v>24.8</v>
      </c>
      <c r="R12" s="30">
        <f>[3]MODFIL!$O19</f>
        <v>78.099999999999994</v>
      </c>
      <c r="S12" s="22">
        <f>[3]MODFIL!$P19</f>
        <v>34</v>
      </c>
      <c r="T12" s="27">
        <f t="shared" si="0"/>
        <v>63.5</v>
      </c>
      <c r="U12" s="23">
        <f t="shared" si="1"/>
        <v>23</v>
      </c>
    </row>
    <row r="13" spans="1:21" hidden="1" outlineLevel="1" x14ac:dyDescent="0.25">
      <c r="A13" s="42" t="s">
        <v>78</v>
      </c>
      <c r="B13" s="21">
        <f>[1]MODFIL!$K20</f>
        <v>29</v>
      </c>
      <c r="C13" s="30">
        <f>[1]MODFIL!$L20</f>
        <v>28</v>
      </c>
      <c r="D13" s="30">
        <f>[1]MODFIL!$M20</f>
        <v>8</v>
      </c>
      <c r="E13" s="30">
        <f>[1]MODFIL!$N20</f>
        <v>29</v>
      </c>
      <c r="F13" s="30">
        <f>[1]MODFIL!$O20</f>
        <v>94</v>
      </c>
      <c r="G13" s="22">
        <f>[1]MODFIL!$P20</f>
        <v>2</v>
      </c>
      <c r="H13" s="21">
        <f>[2]MODFIL!$K20</f>
        <v>24</v>
      </c>
      <c r="I13" s="30">
        <f>[2]MODFIL!$L20</f>
        <v>23</v>
      </c>
      <c r="J13" s="30">
        <f>[2]MODFIL!$M20</f>
        <v>7</v>
      </c>
      <c r="K13" s="30">
        <f>[2]MODFIL!$N20</f>
        <v>27</v>
      </c>
      <c r="L13" s="30">
        <f>[2]MODFIL!$O20</f>
        <v>81</v>
      </c>
      <c r="M13" s="22">
        <f>[2]MODFIL!$P20</f>
        <v>23.5</v>
      </c>
      <c r="N13" s="21">
        <f>[3]MODFIL!$K20</f>
        <v>26</v>
      </c>
      <c r="O13" s="30">
        <f>[3]MODFIL!$L20</f>
        <v>26</v>
      </c>
      <c r="P13" s="30">
        <f>[3]MODFIL!$M20</f>
        <v>7.5</v>
      </c>
      <c r="Q13" s="30">
        <f>[3]MODFIL!$N20</f>
        <v>26</v>
      </c>
      <c r="R13" s="30">
        <f>[3]MODFIL!$O20</f>
        <v>85.5</v>
      </c>
      <c r="S13" s="22">
        <f>[3]MODFIL!$P20</f>
        <v>21</v>
      </c>
      <c r="T13" s="27">
        <f t="shared" si="0"/>
        <v>46.5</v>
      </c>
      <c r="U13" s="23">
        <f t="shared" si="1"/>
        <v>11</v>
      </c>
    </row>
    <row r="14" spans="1:21" hidden="1" outlineLevel="1" x14ac:dyDescent="0.25">
      <c r="A14" s="42" t="s">
        <v>79</v>
      </c>
      <c r="B14" s="21">
        <f>[1]MODFIL!$K21</f>
        <v>24</v>
      </c>
      <c r="C14" s="30">
        <f>[1]MODFIL!$L21</f>
        <v>23</v>
      </c>
      <c r="D14" s="30">
        <f>[1]MODFIL!$M21</f>
        <v>7</v>
      </c>
      <c r="E14" s="30">
        <f>[1]MODFIL!$N21</f>
        <v>27</v>
      </c>
      <c r="F14" s="30">
        <f>[1]MODFIL!$O21</f>
        <v>81</v>
      </c>
      <c r="G14" s="22">
        <f>[1]MODFIL!$P21</f>
        <v>15</v>
      </c>
      <c r="H14" s="21">
        <f>[2]MODFIL!$K21</f>
        <v>24</v>
      </c>
      <c r="I14" s="30">
        <f>[2]MODFIL!$L21</f>
        <v>24</v>
      </c>
      <c r="J14" s="30">
        <f>[2]MODFIL!$M21</f>
        <v>6</v>
      </c>
      <c r="K14" s="30">
        <f>[2]MODFIL!$N21</f>
        <v>24</v>
      </c>
      <c r="L14" s="30">
        <f>[2]MODFIL!$O21</f>
        <v>78</v>
      </c>
      <c r="M14" s="22">
        <f>[2]MODFIL!$P21</f>
        <v>28.5</v>
      </c>
      <c r="N14" s="21">
        <f>[3]MODFIL!$K21</f>
        <v>25.8</v>
      </c>
      <c r="O14" s="30">
        <f>[3]MODFIL!$L21</f>
        <v>25.8</v>
      </c>
      <c r="P14" s="30">
        <f>[3]MODFIL!$M21</f>
        <v>7</v>
      </c>
      <c r="Q14" s="30">
        <f>[3]MODFIL!$N21</f>
        <v>25.3</v>
      </c>
      <c r="R14" s="30">
        <f>[3]MODFIL!$O21</f>
        <v>83.9</v>
      </c>
      <c r="S14" s="22">
        <f>[3]MODFIL!$P21</f>
        <v>25</v>
      </c>
      <c r="T14" s="27">
        <f t="shared" si="0"/>
        <v>68.5</v>
      </c>
      <c r="U14" s="23">
        <f t="shared" si="1"/>
        <v>25</v>
      </c>
    </row>
    <row r="15" spans="1:21" hidden="1" outlineLevel="1" x14ac:dyDescent="0.25">
      <c r="A15" s="42" t="s">
        <v>80</v>
      </c>
      <c r="B15" s="21">
        <f>[1]MODFIL!$K22</f>
        <v>26</v>
      </c>
      <c r="C15" s="30">
        <f>[1]MODFIL!$L22</f>
        <v>25</v>
      </c>
      <c r="D15" s="30">
        <f>[1]MODFIL!$M22</f>
        <v>5</v>
      </c>
      <c r="E15" s="30">
        <f>[1]MODFIL!$N22</f>
        <v>19</v>
      </c>
      <c r="F15" s="30">
        <f>[1]MODFIL!$O22</f>
        <v>75</v>
      </c>
      <c r="G15" s="22">
        <f>[1]MODFIL!$P22</f>
        <v>33.5</v>
      </c>
      <c r="H15" s="21">
        <f>[2]MODFIL!$K22</f>
        <v>23</v>
      </c>
      <c r="I15" s="30">
        <f>[2]MODFIL!$L22</f>
        <v>22</v>
      </c>
      <c r="J15" s="30">
        <f>[2]MODFIL!$M22</f>
        <v>8</v>
      </c>
      <c r="K15" s="30">
        <f>[2]MODFIL!$N22</f>
        <v>27</v>
      </c>
      <c r="L15" s="30">
        <f>[2]MODFIL!$O22</f>
        <v>80</v>
      </c>
      <c r="M15" s="22">
        <f>[2]MODFIL!$P22</f>
        <v>25.5</v>
      </c>
      <c r="N15" s="21">
        <f>[3]MODFIL!$K22</f>
        <v>27</v>
      </c>
      <c r="O15" s="30">
        <f>[3]MODFIL!$L22</f>
        <v>26</v>
      </c>
      <c r="P15" s="30">
        <f>[3]MODFIL!$M22</f>
        <v>8.1999999999999993</v>
      </c>
      <c r="Q15" s="30">
        <f>[3]MODFIL!$N22</f>
        <v>26.7</v>
      </c>
      <c r="R15" s="30">
        <f>[3]MODFIL!$O22</f>
        <v>87.9</v>
      </c>
      <c r="S15" s="22">
        <f>[3]MODFIL!$P22</f>
        <v>16</v>
      </c>
      <c r="T15" s="27">
        <f t="shared" si="0"/>
        <v>75</v>
      </c>
      <c r="U15" s="23">
        <f t="shared" si="1"/>
        <v>30</v>
      </c>
    </row>
    <row r="16" spans="1:21" hidden="1" outlineLevel="1" x14ac:dyDescent="0.25">
      <c r="A16" s="42" t="s">
        <v>81</v>
      </c>
      <c r="B16" s="21">
        <f>[1]MODFIL!$K23</f>
        <v>22</v>
      </c>
      <c r="C16" s="30">
        <f>[1]MODFIL!$L23</f>
        <v>24</v>
      </c>
      <c r="D16" s="30">
        <f>[1]MODFIL!$M23</f>
        <v>5</v>
      </c>
      <c r="E16" s="30">
        <f>[1]MODFIL!$N23</f>
        <v>26</v>
      </c>
      <c r="F16" s="30">
        <f>[1]MODFIL!$O23</f>
        <v>77</v>
      </c>
      <c r="G16" s="22">
        <f>[1]MODFIL!$P23</f>
        <v>21.5</v>
      </c>
      <c r="H16" s="21">
        <f>[2]MODFIL!$K23</f>
        <v>25</v>
      </c>
      <c r="I16" s="30">
        <f>[2]MODFIL!$L23</f>
        <v>23</v>
      </c>
      <c r="J16" s="30">
        <f>[2]MODFIL!$M23</f>
        <v>5</v>
      </c>
      <c r="K16" s="30">
        <f>[2]MODFIL!$N23</f>
        <v>24</v>
      </c>
      <c r="L16" s="30">
        <f>[2]MODFIL!$O23</f>
        <v>77</v>
      </c>
      <c r="M16" s="22">
        <f>[2]MODFIL!$P23</f>
        <v>30</v>
      </c>
      <c r="N16" s="21">
        <f>[3]MODFIL!$K23</f>
        <v>26.7</v>
      </c>
      <c r="O16" s="30">
        <f>[3]MODFIL!$L23</f>
        <v>25.8</v>
      </c>
      <c r="P16" s="30">
        <f>[3]MODFIL!$M23</f>
        <v>8</v>
      </c>
      <c r="Q16" s="30">
        <f>[3]MODFIL!$N23</f>
        <v>26</v>
      </c>
      <c r="R16" s="30">
        <f>[3]MODFIL!$O23</f>
        <v>86.5</v>
      </c>
      <c r="S16" s="22">
        <f>[3]MODFIL!$P23</f>
        <v>18</v>
      </c>
      <c r="T16" s="27">
        <f t="shared" si="0"/>
        <v>69.5</v>
      </c>
      <c r="U16" s="23">
        <f t="shared" si="1"/>
        <v>26</v>
      </c>
    </row>
    <row r="17" spans="1:21" hidden="1" outlineLevel="1" x14ac:dyDescent="0.25">
      <c r="A17" s="42" t="s">
        <v>82</v>
      </c>
      <c r="B17" s="21">
        <f>[1]MODFIL!$K24</f>
        <v>23</v>
      </c>
      <c r="C17" s="30">
        <f>[1]MODFIL!$L24</f>
        <v>21</v>
      </c>
      <c r="D17" s="30">
        <f>[1]MODFIL!$M24</f>
        <v>6</v>
      </c>
      <c r="E17" s="30">
        <f>[1]MODFIL!$N24</f>
        <v>26</v>
      </c>
      <c r="F17" s="30">
        <f>[1]MODFIL!$O24</f>
        <v>76</v>
      </c>
      <c r="G17" s="22">
        <f>[1]MODFIL!$P24</f>
        <v>26.5</v>
      </c>
      <c r="H17" s="21">
        <f>[2]MODFIL!$K24</f>
        <v>24</v>
      </c>
      <c r="I17" s="30">
        <f>[2]MODFIL!$L24</f>
        <v>25</v>
      </c>
      <c r="J17" s="30">
        <f>[2]MODFIL!$M24</f>
        <v>9</v>
      </c>
      <c r="K17" s="30">
        <f>[2]MODFIL!$N24</f>
        <v>27</v>
      </c>
      <c r="L17" s="30">
        <f>[2]MODFIL!$O24</f>
        <v>85</v>
      </c>
      <c r="M17" s="22">
        <f>[2]MODFIL!$P24</f>
        <v>16.5</v>
      </c>
      <c r="N17" s="21">
        <f>[3]MODFIL!$K24</f>
        <v>27</v>
      </c>
      <c r="O17" s="30">
        <f>[3]MODFIL!$L24</f>
        <v>26.2</v>
      </c>
      <c r="P17" s="30">
        <f>[3]MODFIL!$M24</f>
        <v>9</v>
      </c>
      <c r="Q17" s="30">
        <f>[3]MODFIL!$N24</f>
        <v>28</v>
      </c>
      <c r="R17" s="30">
        <f>[3]MODFIL!$O24</f>
        <v>90.2</v>
      </c>
      <c r="S17" s="22">
        <f>[3]MODFIL!$P24</f>
        <v>12</v>
      </c>
      <c r="T17" s="27">
        <f t="shared" si="0"/>
        <v>55</v>
      </c>
      <c r="U17" s="23">
        <f t="shared" si="1"/>
        <v>18</v>
      </c>
    </row>
    <row r="18" spans="1:21" hidden="1" outlineLevel="1" x14ac:dyDescent="0.25">
      <c r="A18" s="42" t="s">
        <v>83</v>
      </c>
      <c r="B18" s="21">
        <f>[1]MODFIL!$K25</f>
        <v>21</v>
      </c>
      <c r="C18" s="30">
        <f>[1]MODFIL!$L25</f>
        <v>27</v>
      </c>
      <c r="D18" s="30">
        <f>[1]MODFIL!$M25</f>
        <v>8</v>
      </c>
      <c r="E18" s="30">
        <f>[1]MODFIL!$N25</f>
        <v>26</v>
      </c>
      <c r="F18" s="30">
        <f>[1]MODFIL!$O25</f>
        <v>82</v>
      </c>
      <c r="G18" s="22">
        <f>[1]MODFIL!$P25</f>
        <v>13</v>
      </c>
      <c r="H18" s="21">
        <f>[2]MODFIL!$K25</f>
        <v>27</v>
      </c>
      <c r="I18" s="30">
        <f>[2]MODFIL!$L25</f>
        <v>28</v>
      </c>
      <c r="J18" s="30">
        <f>[2]MODFIL!$M25</f>
        <v>10</v>
      </c>
      <c r="K18" s="30">
        <f>[2]MODFIL!$N25</f>
        <v>28</v>
      </c>
      <c r="L18" s="30">
        <f>[2]MODFIL!$O25</f>
        <v>93</v>
      </c>
      <c r="M18" s="22">
        <f>[2]MODFIL!$P25</f>
        <v>2.5</v>
      </c>
      <c r="N18" s="21">
        <f>[3]MODFIL!$K25</f>
        <v>23</v>
      </c>
      <c r="O18" s="30">
        <f>[3]MODFIL!$L25</f>
        <v>24.4</v>
      </c>
      <c r="P18" s="30">
        <f>[3]MODFIL!$M25</f>
        <v>5.8</v>
      </c>
      <c r="Q18" s="30">
        <f>[3]MODFIL!$N25</f>
        <v>24.5</v>
      </c>
      <c r="R18" s="30">
        <f>[3]MODFIL!$O25</f>
        <v>77.699999999999989</v>
      </c>
      <c r="S18" s="22">
        <f>[3]MODFIL!$P25</f>
        <v>35</v>
      </c>
      <c r="T18" s="27">
        <f t="shared" si="0"/>
        <v>50.5</v>
      </c>
      <c r="U18" s="23">
        <f t="shared" si="1"/>
        <v>15</v>
      </c>
    </row>
    <row r="19" spans="1:21" hidden="1" outlineLevel="1" x14ac:dyDescent="0.25">
      <c r="A19" s="42" t="s">
        <v>84</v>
      </c>
      <c r="B19" s="21">
        <f>[1]MODFIL!$K26</f>
        <v>27</v>
      </c>
      <c r="C19" s="30">
        <f>[1]MODFIL!$L26</f>
        <v>24</v>
      </c>
      <c r="D19" s="30">
        <f>[1]MODFIL!$M26</f>
        <v>7</v>
      </c>
      <c r="E19" s="30">
        <f>[1]MODFIL!$N26</f>
        <v>26</v>
      </c>
      <c r="F19" s="30">
        <f>[1]MODFIL!$O26</f>
        <v>84</v>
      </c>
      <c r="G19" s="22">
        <f>[1]MODFIL!$P26</f>
        <v>11</v>
      </c>
      <c r="H19" s="21">
        <f>[2]MODFIL!$K26</f>
        <v>28</v>
      </c>
      <c r="I19" s="30">
        <f>[2]MODFIL!$L26</f>
        <v>28</v>
      </c>
      <c r="J19" s="30">
        <f>[2]MODFIL!$M26</f>
        <v>8</v>
      </c>
      <c r="K19" s="30">
        <f>[2]MODFIL!$N26</f>
        <v>27</v>
      </c>
      <c r="L19" s="30">
        <f>[2]MODFIL!$O26</f>
        <v>91</v>
      </c>
      <c r="M19" s="22">
        <f>[2]MODFIL!$P26</f>
        <v>5</v>
      </c>
      <c r="N19" s="21">
        <f>[3]MODFIL!$K26</f>
        <v>28.9</v>
      </c>
      <c r="O19" s="30">
        <f>[3]MODFIL!$L26</f>
        <v>27.9</v>
      </c>
      <c r="P19" s="30">
        <f>[3]MODFIL!$M26</f>
        <v>8</v>
      </c>
      <c r="Q19" s="30">
        <f>[3]MODFIL!$N26</f>
        <v>29.8</v>
      </c>
      <c r="R19" s="30">
        <f>[3]MODFIL!$O26</f>
        <v>94.6</v>
      </c>
      <c r="S19" s="22">
        <f>[3]MODFIL!$P26</f>
        <v>7</v>
      </c>
      <c r="T19" s="27">
        <f t="shared" si="0"/>
        <v>23</v>
      </c>
      <c r="U19" s="23">
        <f t="shared" si="1"/>
        <v>2</v>
      </c>
    </row>
    <row r="20" spans="1:21" hidden="1" outlineLevel="1" x14ac:dyDescent="0.25">
      <c r="A20" s="42" t="s">
        <v>85</v>
      </c>
      <c r="B20" s="21">
        <f>[1]MODFIL!$K27</f>
        <v>22</v>
      </c>
      <c r="C20" s="30">
        <f>[1]MODFIL!$L27</f>
        <v>21</v>
      </c>
      <c r="D20" s="30">
        <f>[1]MODFIL!$M27</f>
        <v>6</v>
      </c>
      <c r="E20" s="30">
        <f>[1]MODFIL!$N27</f>
        <v>26</v>
      </c>
      <c r="F20" s="30">
        <f>[1]MODFIL!$O27</f>
        <v>75</v>
      </c>
      <c r="G20" s="22">
        <f>[1]MODFIL!$P27</f>
        <v>33.5</v>
      </c>
      <c r="H20" s="21">
        <f>[2]MODFIL!$K27</f>
        <v>22</v>
      </c>
      <c r="I20" s="30">
        <f>[2]MODFIL!$L27</f>
        <v>22</v>
      </c>
      <c r="J20" s="30">
        <f>[2]MODFIL!$M27</f>
        <v>6</v>
      </c>
      <c r="K20" s="30">
        <f>[2]MODFIL!$N27</f>
        <v>25</v>
      </c>
      <c r="L20" s="30">
        <f>[2]MODFIL!$O27</f>
        <v>75</v>
      </c>
      <c r="M20" s="22">
        <f>[2]MODFIL!$P27</f>
        <v>35</v>
      </c>
      <c r="N20" s="21">
        <f>[3]MODFIL!$K27</f>
        <v>24.2</v>
      </c>
      <c r="O20" s="30">
        <f>[3]MODFIL!$L27</f>
        <v>25</v>
      </c>
      <c r="P20" s="30">
        <f>[3]MODFIL!$M27</f>
        <v>6.3</v>
      </c>
      <c r="Q20" s="30">
        <f>[3]MODFIL!$N27</f>
        <v>24.7</v>
      </c>
      <c r="R20" s="30">
        <f>[3]MODFIL!$O27</f>
        <v>80.2</v>
      </c>
      <c r="S20" s="22">
        <f>[3]MODFIL!$P27</f>
        <v>33</v>
      </c>
      <c r="T20" s="27">
        <f t="shared" si="0"/>
        <v>101.5</v>
      </c>
      <c r="U20" s="23">
        <f t="shared" si="1"/>
        <v>38</v>
      </c>
    </row>
    <row r="21" spans="1:21" hidden="1" outlineLevel="1" x14ac:dyDescent="0.25">
      <c r="A21" s="42" t="s">
        <v>86</v>
      </c>
      <c r="B21" s="21">
        <f>[1]MODFIL!$K28</f>
        <v>21</v>
      </c>
      <c r="C21" s="30">
        <f>[1]MODFIL!$L28</f>
        <v>24</v>
      </c>
      <c r="D21" s="30">
        <f>[1]MODFIL!$M28</f>
        <v>7</v>
      </c>
      <c r="E21" s="30">
        <f>[1]MODFIL!$N28</f>
        <v>23</v>
      </c>
      <c r="F21" s="30">
        <f>[1]MODFIL!$O28</f>
        <v>75</v>
      </c>
      <c r="G21" s="22">
        <f>[1]MODFIL!$P28</f>
        <v>33.5</v>
      </c>
      <c r="H21" s="21">
        <f>[2]MODFIL!$K28</f>
        <v>26</v>
      </c>
      <c r="I21" s="30">
        <f>[2]MODFIL!$L28</f>
        <v>27</v>
      </c>
      <c r="J21" s="30">
        <f>[2]MODFIL!$M28</f>
        <v>9</v>
      </c>
      <c r="K21" s="30">
        <f>[2]MODFIL!$N28</f>
        <v>27</v>
      </c>
      <c r="L21" s="30">
        <f>[2]MODFIL!$O28</f>
        <v>89</v>
      </c>
      <c r="M21" s="22">
        <f>[2]MODFIL!$P28</f>
        <v>8.5</v>
      </c>
      <c r="N21" s="21">
        <f>[3]MODFIL!$K28</f>
        <v>26</v>
      </c>
      <c r="O21" s="30">
        <f>[3]MODFIL!$L28</f>
        <v>25.8</v>
      </c>
      <c r="P21" s="30">
        <f>[3]MODFIL!$M28</f>
        <v>7</v>
      </c>
      <c r="Q21" s="30">
        <f>[3]MODFIL!$N28</f>
        <v>25.2</v>
      </c>
      <c r="R21" s="30">
        <f>[3]MODFIL!$O28</f>
        <v>84</v>
      </c>
      <c r="S21" s="22">
        <f>[3]MODFIL!$P28</f>
        <v>24</v>
      </c>
      <c r="T21" s="27">
        <f t="shared" si="0"/>
        <v>66</v>
      </c>
      <c r="U21" s="23">
        <f t="shared" si="1"/>
        <v>24</v>
      </c>
    </row>
    <row r="22" spans="1:21" hidden="1" outlineLevel="1" x14ac:dyDescent="0.25">
      <c r="A22" s="42" t="s">
        <v>87</v>
      </c>
      <c r="B22" s="21">
        <f>[1]MODFIL!$K29</f>
        <v>22</v>
      </c>
      <c r="C22" s="30">
        <f>[1]MODFIL!$L29</f>
        <v>22</v>
      </c>
      <c r="D22" s="30">
        <f>[1]MODFIL!$M29</f>
        <v>7</v>
      </c>
      <c r="E22" s="30">
        <f>[1]MODFIL!$N29</f>
        <v>24</v>
      </c>
      <c r="F22" s="30">
        <f>[1]MODFIL!$O29</f>
        <v>75</v>
      </c>
      <c r="G22" s="22">
        <f>[1]MODFIL!$P29</f>
        <v>33.5</v>
      </c>
      <c r="H22" s="21">
        <f>[2]MODFIL!$K29</f>
        <v>26</v>
      </c>
      <c r="I22" s="30">
        <f>[2]MODFIL!$L29</f>
        <v>26</v>
      </c>
      <c r="J22" s="30">
        <f>[2]MODFIL!$M29</f>
        <v>8</v>
      </c>
      <c r="K22" s="30">
        <f>[2]MODFIL!$N29</f>
        <v>26</v>
      </c>
      <c r="L22" s="30">
        <f>[2]MODFIL!$O29</f>
        <v>86</v>
      </c>
      <c r="M22" s="22">
        <f>[2]MODFIL!$P29</f>
        <v>12.5</v>
      </c>
      <c r="N22" s="21">
        <f>[3]MODFIL!$K29</f>
        <v>24.3</v>
      </c>
      <c r="O22" s="30">
        <f>[3]MODFIL!$L29</f>
        <v>26</v>
      </c>
      <c r="P22" s="30">
        <f>[3]MODFIL!$M29</f>
        <v>6.7</v>
      </c>
      <c r="Q22" s="30">
        <f>[3]MODFIL!$N29</f>
        <v>26.8</v>
      </c>
      <c r="R22" s="30">
        <f>[3]MODFIL!$O29</f>
        <v>83.8</v>
      </c>
      <c r="S22" s="22">
        <f>[3]MODFIL!$P29</f>
        <v>26</v>
      </c>
      <c r="T22" s="27">
        <f t="shared" si="0"/>
        <v>72</v>
      </c>
      <c r="U22" s="23">
        <f t="shared" si="1"/>
        <v>28</v>
      </c>
    </row>
    <row r="23" spans="1:21" hidden="1" outlineLevel="1" x14ac:dyDescent="0.25">
      <c r="A23" s="42" t="s">
        <v>88</v>
      </c>
      <c r="B23" s="21">
        <f>[1]MODFIL!$K30</f>
        <v>21</v>
      </c>
      <c r="C23" s="30">
        <f>[1]MODFIL!$L30</f>
        <v>21</v>
      </c>
      <c r="D23" s="30">
        <f>[1]MODFIL!$M30</f>
        <v>10</v>
      </c>
      <c r="E23" s="30">
        <f>[1]MODFIL!$N30</f>
        <v>23</v>
      </c>
      <c r="F23" s="30">
        <f>[1]MODFIL!$O30</f>
        <v>75</v>
      </c>
      <c r="G23" s="22">
        <f>[1]MODFIL!$P30</f>
        <v>33.5</v>
      </c>
      <c r="H23" s="21">
        <f>[2]MODFIL!$K30</f>
        <v>28</v>
      </c>
      <c r="I23" s="30">
        <f>[2]MODFIL!$L30</f>
        <v>26</v>
      </c>
      <c r="J23" s="30">
        <f>[2]MODFIL!$M30</f>
        <v>8</v>
      </c>
      <c r="K23" s="30">
        <f>[2]MODFIL!$N30</f>
        <v>27</v>
      </c>
      <c r="L23" s="30">
        <f>[2]MODFIL!$O30</f>
        <v>89</v>
      </c>
      <c r="M23" s="22">
        <f>[2]MODFIL!$P30</f>
        <v>8.5</v>
      </c>
      <c r="N23" s="21">
        <f>[3]MODFIL!$K30</f>
        <v>29.1</v>
      </c>
      <c r="O23" s="30">
        <f>[3]MODFIL!$L30</f>
        <v>29</v>
      </c>
      <c r="P23" s="30">
        <f>[3]MODFIL!$M30</f>
        <v>10</v>
      </c>
      <c r="Q23" s="30">
        <f>[3]MODFIL!$N30</f>
        <v>29</v>
      </c>
      <c r="R23" s="30">
        <f>[3]MODFIL!$O30</f>
        <v>97.1</v>
      </c>
      <c r="S23" s="22">
        <f>[3]MODFIL!$P30</f>
        <v>2</v>
      </c>
      <c r="T23" s="27">
        <f t="shared" si="0"/>
        <v>44</v>
      </c>
      <c r="U23" s="23">
        <f t="shared" si="1"/>
        <v>10</v>
      </c>
    </row>
    <row r="24" spans="1:21" hidden="1" outlineLevel="1" x14ac:dyDescent="0.25">
      <c r="A24" s="42" t="s">
        <v>89</v>
      </c>
      <c r="B24" s="21">
        <f>[1]MODFIL!$K31</f>
        <v>23</v>
      </c>
      <c r="C24" s="30">
        <f>[1]MODFIL!$L31</f>
        <v>30</v>
      </c>
      <c r="D24" s="30">
        <f>[1]MODFIL!$M31</f>
        <v>7</v>
      </c>
      <c r="E24" s="30">
        <f>[1]MODFIL!$N31</f>
        <v>26</v>
      </c>
      <c r="F24" s="30">
        <f>[1]MODFIL!$O31</f>
        <v>86</v>
      </c>
      <c r="G24" s="22">
        <f>[1]MODFIL!$P31</f>
        <v>9</v>
      </c>
      <c r="H24" s="21">
        <f>[2]MODFIL!$K31</f>
        <v>24</v>
      </c>
      <c r="I24" s="30">
        <f>[2]MODFIL!$L31</f>
        <v>25</v>
      </c>
      <c r="J24" s="30">
        <f>[2]MODFIL!$M31</f>
        <v>8</v>
      </c>
      <c r="K24" s="30">
        <f>[2]MODFIL!$N31</f>
        <v>26</v>
      </c>
      <c r="L24" s="30">
        <f>[2]MODFIL!$O31</f>
        <v>83</v>
      </c>
      <c r="M24" s="22">
        <f>[2]MODFIL!$P31</f>
        <v>19</v>
      </c>
      <c r="N24" s="21">
        <f>[3]MODFIL!$K31</f>
        <v>24.7</v>
      </c>
      <c r="O24" s="30">
        <f>[3]MODFIL!$L31</f>
        <v>26.1</v>
      </c>
      <c r="P24" s="30">
        <f>[3]MODFIL!$M31</f>
        <v>6.5</v>
      </c>
      <c r="Q24" s="30">
        <f>[3]MODFIL!$N31</f>
        <v>25.2</v>
      </c>
      <c r="R24" s="30">
        <f>[3]MODFIL!$O31</f>
        <v>82.5</v>
      </c>
      <c r="S24" s="22">
        <f>[3]MODFIL!$P31</f>
        <v>30</v>
      </c>
      <c r="T24" s="27">
        <f t="shared" si="0"/>
        <v>58</v>
      </c>
      <c r="U24" s="23">
        <f t="shared" si="1"/>
        <v>19</v>
      </c>
    </row>
    <row r="25" spans="1:21" hidden="1" outlineLevel="1" x14ac:dyDescent="0.25">
      <c r="A25" s="42" t="s">
        <v>90</v>
      </c>
      <c r="B25" s="21">
        <f>[1]MODFIL!$K32</f>
        <v>25</v>
      </c>
      <c r="C25" s="30">
        <f>[1]MODFIL!$L32</f>
        <v>24</v>
      </c>
      <c r="D25" s="30">
        <f>[1]MODFIL!$M32</f>
        <v>6</v>
      </c>
      <c r="E25" s="30">
        <f>[1]MODFIL!$N32</f>
        <v>22</v>
      </c>
      <c r="F25" s="30">
        <f>[1]MODFIL!$O32</f>
        <v>77</v>
      </c>
      <c r="G25" s="22">
        <f>[1]MODFIL!$P32</f>
        <v>21.5</v>
      </c>
      <c r="H25" s="21">
        <f>[2]MODFIL!$K32</f>
        <v>23</v>
      </c>
      <c r="I25" s="30">
        <f>[2]MODFIL!$L32</f>
        <v>22</v>
      </c>
      <c r="J25" s="30">
        <f>[2]MODFIL!$M32</f>
        <v>6</v>
      </c>
      <c r="K25" s="30">
        <f>[2]MODFIL!$N32</f>
        <v>24</v>
      </c>
      <c r="L25" s="30">
        <f>[2]MODFIL!$O32</f>
        <v>75</v>
      </c>
      <c r="M25" s="22">
        <f>[2]MODFIL!$P32</f>
        <v>35</v>
      </c>
      <c r="N25" s="21">
        <f>[3]MODFIL!$K32</f>
        <v>25.7</v>
      </c>
      <c r="O25" s="30">
        <f>[3]MODFIL!$L32</f>
        <v>25</v>
      </c>
      <c r="P25" s="30">
        <f>[3]MODFIL!$M32</f>
        <v>5</v>
      </c>
      <c r="Q25" s="30">
        <f>[3]MODFIL!$N32</f>
        <v>27</v>
      </c>
      <c r="R25" s="30">
        <f>[3]MODFIL!$O32</f>
        <v>82.7</v>
      </c>
      <c r="S25" s="22">
        <f>[3]MODFIL!$P32</f>
        <v>29</v>
      </c>
      <c r="T25" s="27">
        <f t="shared" si="0"/>
        <v>85.5</v>
      </c>
      <c r="U25" s="23">
        <f t="shared" si="1"/>
        <v>35</v>
      </c>
    </row>
    <row r="26" spans="1:21" hidden="1" outlineLevel="1" x14ac:dyDescent="0.25">
      <c r="A26" s="42" t="s">
        <v>91</v>
      </c>
      <c r="B26" s="21">
        <f>[1]MODFIL!$K33</f>
        <v>20</v>
      </c>
      <c r="C26" s="30">
        <f>[1]MODFIL!$L33</f>
        <v>21</v>
      </c>
      <c r="D26" s="30">
        <f>[1]MODFIL!$M33</f>
        <v>7</v>
      </c>
      <c r="E26" s="30">
        <f>[1]MODFIL!$N33</f>
        <v>27</v>
      </c>
      <c r="F26" s="30">
        <f>[1]MODFIL!$O33</f>
        <v>75</v>
      </c>
      <c r="G26" s="22">
        <f>[1]MODFIL!$P33</f>
        <v>33.5</v>
      </c>
      <c r="H26" s="21">
        <f>[2]MODFIL!$K33</f>
        <v>27</v>
      </c>
      <c r="I26" s="30">
        <f>[2]MODFIL!$L33</f>
        <v>27</v>
      </c>
      <c r="J26" s="30">
        <f>[2]MODFIL!$M33</f>
        <v>9</v>
      </c>
      <c r="K26" s="30">
        <f>[2]MODFIL!$N33</f>
        <v>27</v>
      </c>
      <c r="L26" s="30">
        <f>[2]MODFIL!$O33</f>
        <v>90</v>
      </c>
      <c r="M26" s="22">
        <f>[2]MODFIL!$P33</f>
        <v>7</v>
      </c>
      <c r="N26" s="21">
        <f>[3]MODFIL!$K33</f>
        <v>28</v>
      </c>
      <c r="O26" s="30">
        <f>[3]MODFIL!$L33</f>
        <v>28</v>
      </c>
      <c r="P26" s="30">
        <f>[3]MODFIL!$M33</f>
        <v>8</v>
      </c>
      <c r="Q26" s="30">
        <f>[3]MODFIL!$N33</f>
        <v>26</v>
      </c>
      <c r="R26" s="30">
        <f>[3]MODFIL!$O33</f>
        <v>90</v>
      </c>
      <c r="S26" s="22">
        <f>[3]MODFIL!$P33</f>
        <v>13</v>
      </c>
      <c r="T26" s="27">
        <f t="shared" si="0"/>
        <v>53.5</v>
      </c>
      <c r="U26" s="23">
        <f t="shared" si="1"/>
        <v>17</v>
      </c>
    </row>
    <row r="27" spans="1:21" hidden="1" outlineLevel="1" x14ac:dyDescent="0.25">
      <c r="A27" s="42" t="s">
        <v>92</v>
      </c>
      <c r="B27" s="21">
        <f>[1]MODFIL!$K34</f>
        <v>21</v>
      </c>
      <c r="C27" s="30">
        <f>[1]MODFIL!$L34</f>
        <v>25</v>
      </c>
      <c r="D27" s="30">
        <f>[1]MODFIL!$M34</f>
        <v>6</v>
      </c>
      <c r="E27" s="30">
        <f>[1]MODFIL!$N34</f>
        <v>23</v>
      </c>
      <c r="F27" s="30">
        <f>[1]MODFIL!$O34</f>
        <v>75</v>
      </c>
      <c r="G27" s="22">
        <f>[1]MODFIL!$P34</f>
        <v>33.5</v>
      </c>
      <c r="H27" s="21">
        <f>[2]MODFIL!$K34</f>
        <v>26</v>
      </c>
      <c r="I27" s="30">
        <f>[2]MODFIL!$L34</f>
        <v>26</v>
      </c>
      <c r="J27" s="30">
        <f>[2]MODFIL!$M34</f>
        <v>8</v>
      </c>
      <c r="K27" s="30">
        <f>[2]MODFIL!$N34</f>
        <v>26</v>
      </c>
      <c r="L27" s="30">
        <f>[2]MODFIL!$O34</f>
        <v>86</v>
      </c>
      <c r="M27" s="22">
        <f>[2]MODFIL!$P34</f>
        <v>12.5</v>
      </c>
      <c r="N27" s="21">
        <f>[3]MODFIL!$K34</f>
        <v>27</v>
      </c>
      <c r="O27" s="30">
        <f>[3]MODFIL!$L34</f>
        <v>27.5</v>
      </c>
      <c r="P27" s="30">
        <f>[3]MODFIL!$M34</f>
        <v>8</v>
      </c>
      <c r="Q27" s="30">
        <f>[3]MODFIL!$N34</f>
        <v>27</v>
      </c>
      <c r="R27" s="30">
        <f>[3]MODFIL!$O34</f>
        <v>89.5</v>
      </c>
      <c r="S27" s="22">
        <f>[3]MODFIL!$P34</f>
        <v>14</v>
      </c>
      <c r="T27" s="27">
        <f t="shared" si="0"/>
        <v>60</v>
      </c>
      <c r="U27" s="23">
        <f t="shared" si="1"/>
        <v>20</v>
      </c>
    </row>
    <row r="28" spans="1:21" hidden="1" outlineLevel="1" x14ac:dyDescent="0.25">
      <c r="A28" s="42" t="s">
        <v>93</v>
      </c>
      <c r="B28" s="21">
        <f>[1]MODFIL!$K35</f>
        <v>23</v>
      </c>
      <c r="C28" s="30">
        <f>[1]MODFIL!$L35</f>
        <v>23</v>
      </c>
      <c r="D28" s="30">
        <f>[1]MODFIL!$M35</f>
        <v>6</v>
      </c>
      <c r="E28" s="30">
        <f>[1]MODFIL!$N35</f>
        <v>23</v>
      </c>
      <c r="F28" s="30">
        <f>[1]MODFIL!$O35</f>
        <v>75</v>
      </c>
      <c r="G28" s="22">
        <f>[1]MODFIL!$P35</f>
        <v>33.5</v>
      </c>
      <c r="H28" s="21">
        <f>[2]MODFIL!$K35</f>
        <v>28</v>
      </c>
      <c r="I28" s="30">
        <f>[2]MODFIL!$L35</f>
        <v>28</v>
      </c>
      <c r="J28" s="30">
        <f>[2]MODFIL!$M35</f>
        <v>8</v>
      </c>
      <c r="K28" s="30">
        <f>[2]MODFIL!$N35</f>
        <v>27</v>
      </c>
      <c r="L28" s="30">
        <f>[2]MODFIL!$O35</f>
        <v>91</v>
      </c>
      <c r="M28" s="22">
        <f>[2]MODFIL!$P35</f>
        <v>5</v>
      </c>
      <c r="N28" s="21">
        <f>[3]MODFIL!$K35</f>
        <v>29</v>
      </c>
      <c r="O28" s="30">
        <f>[3]MODFIL!$L35</f>
        <v>28.8</v>
      </c>
      <c r="P28" s="30">
        <f>[3]MODFIL!$M35</f>
        <v>9</v>
      </c>
      <c r="Q28" s="30">
        <f>[3]MODFIL!$N35</f>
        <v>29.5</v>
      </c>
      <c r="R28" s="30">
        <f>[3]MODFIL!$O35</f>
        <v>96.3</v>
      </c>
      <c r="S28" s="22">
        <f>[3]MODFIL!$P35</f>
        <v>3</v>
      </c>
      <c r="T28" s="27">
        <f t="shared" si="0"/>
        <v>41.5</v>
      </c>
      <c r="U28" s="23">
        <f t="shared" si="1"/>
        <v>9</v>
      </c>
    </row>
    <row r="29" spans="1:21" hidden="1" outlineLevel="1" x14ac:dyDescent="0.25">
      <c r="A29" s="79" t="s">
        <v>108</v>
      </c>
      <c r="B29" s="74">
        <f>[1]MODFIL!$K36</f>
        <v>0</v>
      </c>
      <c r="C29" s="75">
        <f>[1]MODFIL!$L36</f>
        <v>0</v>
      </c>
      <c r="D29" s="75">
        <f>[1]MODFIL!$M36</f>
        <v>0</v>
      </c>
      <c r="E29" s="75">
        <f>[1]MODFIL!$N36</f>
        <v>0</v>
      </c>
      <c r="F29" s="72" t="s">
        <v>109</v>
      </c>
      <c r="G29" s="73">
        <f>[1]MODFIL!$P36</f>
        <v>39.5</v>
      </c>
      <c r="H29" s="74">
        <f>[2]MODFIL!$K36</f>
        <v>0</v>
      </c>
      <c r="I29" s="75">
        <f>[2]MODFIL!$L36</f>
        <v>0</v>
      </c>
      <c r="J29" s="75">
        <f>[2]MODFIL!$M36</f>
        <v>0</v>
      </c>
      <c r="K29" s="75">
        <f>[2]MODFIL!$N36</f>
        <v>0</v>
      </c>
      <c r="L29" s="72" t="s">
        <v>109</v>
      </c>
      <c r="M29" s="73">
        <f>[2]MODFIL!$P36</f>
        <v>39.5</v>
      </c>
      <c r="N29" s="74">
        <f>[3]MODFIL!$K36</f>
        <v>0</v>
      </c>
      <c r="O29" s="75">
        <f>[3]MODFIL!$L36</f>
        <v>0</v>
      </c>
      <c r="P29" s="75">
        <f>[3]MODFIL!$M36</f>
        <v>0</v>
      </c>
      <c r="Q29" s="75">
        <f>[3]MODFIL!$N36</f>
        <v>0</v>
      </c>
      <c r="R29" s="72" t="s">
        <v>109</v>
      </c>
      <c r="S29" s="73">
        <f>[3]MODFIL!$P36</f>
        <v>39.5</v>
      </c>
      <c r="T29" s="76">
        <f t="shared" si="0"/>
        <v>118.5</v>
      </c>
      <c r="U29" s="77">
        <f t="shared" si="1"/>
        <v>39.5</v>
      </c>
    </row>
    <row r="30" spans="1:21" hidden="1" outlineLevel="1" x14ac:dyDescent="0.25">
      <c r="A30" s="42" t="s">
        <v>94</v>
      </c>
      <c r="B30" s="21">
        <f>[1]MODFIL!$K37</f>
        <v>27</v>
      </c>
      <c r="C30" s="30">
        <f>[1]MODFIL!$L37</f>
        <v>27</v>
      </c>
      <c r="D30" s="30">
        <f>[1]MODFIL!$M37</f>
        <v>7</v>
      </c>
      <c r="E30" s="30">
        <f>[1]MODFIL!$N37</f>
        <v>27</v>
      </c>
      <c r="F30" s="30">
        <f>[1]MODFIL!$O37</f>
        <v>88</v>
      </c>
      <c r="G30" s="22">
        <f>[1]MODFIL!$P37</f>
        <v>6.5</v>
      </c>
      <c r="H30" s="21">
        <f>[2]MODFIL!$K37</f>
        <v>23</v>
      </c>
      <c r="I30" s="30">
        <f>[2]MODFIL!$L37</f>
        <v>24</v>
      </c>
      <c r="J30" s="30">
        <f>[2]MODFIL!$M37</f>
        <v>6</v>
      </c>
      <c r="K30" s="30">
        <f>[2]MODFIL!$N37</f>
        <v>22</v>
      </c>
      <c r="L30" s="30">
        <f>[2]MODFIL!$O37</f>
        <v>75</v>
      </c>
      <c r="M30" s="22">
        <f>[2]MODFIL!$P37</f>
        <v>35</v>
      </c>
      <c r="N30" s="21">
        <f>[3]MODFIL!$K37</f>
        <v>27.3</v>
      </c>
      <c r="O30" s="30">
        <f>[3]MODFIL!$L37</f>
        <v>26</v>
      </c>
      <c r="P30" s="30">
        <f>[3]MODFIL!$M37</f>
        <v>7.2</v>
      </c>
      <c r="Q30" s="30">
        <f>[3]MODFIL!$N37</f>
        <v>25.5</v>
      </c>
      <c r="R30" s="30">
        <f>[3]MODFIL!$O37</f>
        <v>86</v>
      </c>
      <c r="S30" s="22">
        <f>[3]MODFIL!$P37</f>
        <v>19</v>
      </c>
      <c r="T30" s="27">
        <f t="shared" si="0"/>
        <v>60.5</v>
      </c>
      <c r="U30" s="23">
        <f t="shared" si="1"/>
        <v>21</v>
      </c>
    </row>
    <row r="31" spans="1:21" hidden="1" outlineLevel="1" x14ac:dyDescent="0.25">
      <c r="A31" s="42" t="s">
        <v>95</v>
      </c>
      <c r="B31" s="21">
        <f>[1]MODFIL!$K38</f>
        <v>22</v>
      </c>
      <c r="C31" s="30">
        <f>[1]MODFIL!$L38</f>
        <v>24</v>
      </c>
      <c r="D31" s="30">
        <f>[1]MODFIL!$M38</f>
        <v>6</v>
      </c>
      <c r="E31" s="30">
        <f>[1]MODFIL!$N38</f>
        <v>23</v>
      </c>
      <c r="F31" s="30">
        <f>[1]MODFIL!$O38</f>
        <v>75</v>
      </c>
      <c r="G31" s="22">
        <f>[1]MODFIL!$P38</f>
        <v>33.5</v>
      </c>
      <c r="H31" s="21">
        <f>[2]MODFIL!$K38</f>
        <v>27</v>
      </c>
      <c r="I31" s="30">
        <f>[2]MODFIL!$L38</f>
        <v>27</v>
      </c>
      <c r="J31" s="30">
        <f>[2]MODFIL!$M38</f>
        <v>8</v>
      </c>
      <c r="K31" s="30">
        <f>[2]MODFIL!$N38</f>
        <v>29</v>
      </c>
      <c r="L31" s="30">
        <f>[2]MODFIL!$O38</f>
        <v>91</v>
      </c>
      <c r="M31" s="22">
        <f>[2]MODFIL!$P38</f>
        <v>5</v>
      </c>
      <c r="N31" s="21">
        <f>[3]MODFIL!$K38</f>
        <v>29</v>
      </c>
      <c r="O31" s="30">
        <f>[3]MODFIL!$L38</f>
        <v>29.6</v>
      </c>
      <c r="P31" s="30">
        <f>[3]MODFIL!$M38</f>
        <v>10</v>
      </c>
      <c r="Q31" s="30">
        <f>[3]MODFIL!$N38</f>
        <v>30</v>
      </c>
      <c r="R31" s="30">
        <f>[3]MODFIL!$O38</f>
        <v>98.6</v>
      </c>
      <c r="S31" s="22">
        <f>[3]MODFIL!$P38</f>
        <v>1</v>
      </c>
      <c r="T31" s="27">
        <f t="shared" si="0"/>
        <v>39.5</v>
      </c>
      <c r="U31" s="23">
        <f t="shared" si="1"/>
        <v>7</v>
      </c>
    </row>
    <row r="32" spans="1:21" hidden="1" outlineLevel="1" x14ac:dyDescent="0.25">
      <c r="A32" s="42" t="s">
        <v>96</v>
      </c>
      <c r="B32" s="21">
        <f>[1]MODFIL!$K39</f>
        <v>27</v>
      </c>
      <c r="C32" s="30">
        <f>[1]MODFIL!$L39</f>
        <v>28</v>
      </c>
      <c r="D32" s="30">
        <f>[1]MODFIL!$M39</f>
        <v>8</v>
      </c>
      <c r="E32" s="30">
        <f>[1]MODFIL!$N39</f>
        <v>24</v>
      </c>
      <c r="F32" s="30">
        <f>[1]MODFIL!$O39</f>
        <v>87</v>
      </c>
      <c r="G32" s="22">
        <f>[1]MODFIL!$P39</f>
        <v>8</v>
      </c>
      <c r="H32" s="21">
        <f>[2]MODFIL!$K39</f>
        <v>23</v>
      </c>
      <c r="I32" s="30">
        <f>[2]MODFIL!$L39</f>
        <v>23</v>
      </c>
      <c r="J32" s="30">
        <f>[2]MODFIL!$M39</f>
        <v>7</v>
      </c>
      <c r="K32" s="30">
        <f>[2]MODFIL!$N39</f>
        <v>23</v>
      </c>
      <c r="L32" s="30">
        <f>[2]MODFIL!$O39</f>
        <v>76</v>
      </c>
      <c r="M32" s="22">
        <f>[2]MODFIL!$P39</f>
        <v>31</v>
      </c>
      <c r="N32" s="21">
        <f>[3]MODFIL!$K39</f>
        <v>22.6</v>
      </c>
      <c r="O32" s="30">
        <f>[3]MODFIL!$L39</f>
        <v>24.3</v>
      </c>
      <c r="P32" s="30">
        <f>[3]MODFIL!$M39</f>
        <v>5</v>
      </c>
      <c r="Q32" s="30">
        <f>[3]MODFIL!$N39</f>
        <v>23.6</v>
      </c>
      <c r="R32" s="30">
        <f>[3]MODFIL!$O39</f>
        <v>75.5</v>
      </c>
      <c r="S32" s="22">
        <f>[3]MODFIL!$P39</f>
        <v>38</v>
      </c>
      <c r="T32" s="27">
        <f t="shared" si="0"/>
        <v>77</v>
      </c>
      <c r="U32" s="23">
        <f t="shared" si="1"/>
        <v>31</v>
      </c>
    </row>
    <row r="33" spans="1:21" hidden="1" outlineLevel="1" x14ac:dyDescent="0.25">
      <c r="A33" s="42" t="s">
        <v>97</v>
      </c>
      <c r="B33" s="21">
        <f>[1]MODFIL!$K40</f>
        <v>25</v>
      </c>
      <c r="C33" s="30">
        <f>[1]MODFIL!$L40</f>
        <v>23</v>
      </c>
      <c r="D33" s="30">
        <f>[1]MODFIL!$M40</f>
        <v>7</v>
      </c>
      <c r="E33" s="30">
        <f>[1]MODFIL!$N40</f>
        <v>22</v>
      </c>
      <c r="F33" s="30">
        <f>[1]MODFIL!$O40</f>
        <v>77</v>
      </c>
      <c r="G33" s="22">
        <f>[1]MODFIL!$P40</f>
        <v>21.5</v>
      </c>
      <c r="H33" s="21">
        <f>[2]MODFIL!$K40</f>
        <v>26</v>
      </c>
      <c r="I33" s="30">
        <f>[2]MODFIL!$L40</f>
        <v>25</v>
      </c>
      <c r="J33" s="30">
        <f>[2]MODFIL!$M40</f>
        <v>7</v>
      </c>
      <c r="K33" s="30">
        <f>[2]MODFIL!$N40</f>
        <v>28</v>
      </c>
      <c r="L33" s="30">
        <f>[2]MODFIL!$O40</f>
        <v>86</v>
      </c>
      <c r="M33" s="22">
        <f>[2]MODFIL!$P40</f>
        <v>12.5</v>
      </c>
      <c r="N33" s="21">
        <f>[3]MODFIL!$K40</f>
        <v>28</v>
      </c>
      <c r="O33" s="30">
        <f>[3]MODFIL!$L40</f>
        <v>28.9</v>
      </c>
      <c r="P33" s="30">
        <f>[3]MODFIL!$M40</f>
        <v>9</v>
      </c>
      <c r="Q33" s="30">
        <f>[3]MODFIL!$N40</f>
        <v>29</v>
      </c>
      <c r="R33" s="30">
        <f>[3]MODFIL!$O40</f>
        <v>94.9</v>
      </c>
      <c r="S33" s="22">
        <f>[3]MODFIL!$P40</f>
        <v>5</v>
      </c>
      <c r="T33" s="27">
        <f t="shared" si="0"/>
        <v>39</v>
      </c>
      <c r="U33" s="23">
        <f t="shared" si="1"/>
        <v>6</v>
      </c>
    </row>
    <row r="34" spans="1:21" hidden="1" outlineLevel="1" x14ac:dyDescent="0.25">
      <c r="A34" s="42" t="s">
        <v>98</v>
      </c>
      <c r="B34" s="21">
        <f>[1]MODFIL!$K41</f>
        <v>21</v>
      </c>
      <c r="C34" s="30">
        <f>[1]MODFIL!$L41</f>
        <v>24</v>
      </c>
      <c r="D34" s="30">
        <f>[1]MODFIL!$M41</f>
        <v>7</v>
      </c>
      <c r="E34" s="30">
        <f>[1]MODFIL!$N41</f>
        <v>24</v>
      </c>
      <c r="F34" s="30">
        <f>[1]MODFIL!$O41</f>
        <v>76</v>
      </c>
      <c r="G34" s="22">
        <f>[1]MODFIL!$P41</f>
        <v>26.5</v>
      </c>
      <c r="H34" s="21">
        <f>[2]MODFIL!$K41</f>
        <v>23</v>
      </c>
      <c r="I34" s="30">
        <f>[2]MODFIL!$L41</f>
        <v>22</v>
      </c>
      <c r="J34" s="30">
        <f>[2]MODFIL!$M41</f>
        <v>6</v>
      </c>
      <c r="K34" s="30">
        <f>[2]MODFIL!$N41</f>
        <v>24</v>
      </c>
      <c r="L34" s="30">
        <f>[2]MODFIL!$O41</f>
        <v>75</v>
      </c>
      <c r="M34" s="22">
        <f>[2]MODFIL!$P41</f>
        <v>35</v>
      </c>
      <c r="N34" s="21">
        <f>[3]MODFIL!$K41</f>
        <v>26.6</v>
      </c>
      <c r="O34" s="30">
        <f>[3]MODFIL!$L41</f>
        <v>24</v>
      </c>
      <c r="P34" s="30">
        <f>[3]MODFIL!$M41</f>
        <v>4</v>
      </c>
      <c r="Q34" s="30">
        <f>[3]MODFIL!$N41</f>
        <v>26.5</v>
      </c>
      <c r="R34" s="30">
        <f>[3]MODFIL!$O41</f>
        <v>81.099999999999994</v>
      </c>
      <c r="S34" s="22">
        <f>[3]MODFIL!$P41</f>
        <v>32</v>
      </c>
      <c r="T34" s="27">
        <f t="shared" si="0"/>
        <v>93.5</v>
      </c>
      <c r="U34" s="23">
        <f t="shared" si="1"/>
        <v>37</v>
      </c>
    </row>
    <row r="35" spans="1:21" hidden="1" outlineLevel="1" x14ac:dyDescent="0.25">
      <c r="A35" s="42" t="s">
        <v>99</v>
      </c>
      <c r="B35" s="21">
        <f>[1]MODFIL!$K42</f>
        <v>25</v>
      </c>
      <c r="C35" s="30">
        <f>[1]MODFIL!$L42</f>
        <v>25</v>
      </c>
      <c r="D35" s="30">
        <f>[1]MODFIL!$M42</f>
        <v>7</v>
      </c>
      <c r="E35" s="30">
        <f>[1]MODFIL!$N42</f>
        <v>25</v>
      </c>
      <c r="F35" s="30">
        <f>[1]MODFIL!$O42</f>
        <v>82</v>
      </c>
      <c r="G35" s="22">
        <f>[1]MODFIL!$P42</f>
        <v>13</v>
      </c>
      <c r="H35" s="21">
        <f>[2]MODFIL!$K42</f>
        <v>25</v>
      </c>
      <c r="I35" s="30">
        <f>[2]MODFIL!$L42</f>
        <v>24</v>
      </c>
      <c r="J35" s="30">
        <f>[2]MODFIL!$M42</f>
        <v>7</v>
      </c>
      <c r="K35" s="30">
        <f>[2]MODFIL!$N42</f>
        <v>26</v>
      </c>
      <c r="L35" s="30">
        <f>[2]MODFIL!$O42</f>
        <v>82</v>
      </c>
      <c r="M35" s="22">
        <f>[2]MODFIL!$P42</f>
        <v>21.5</v>
      </c>
      <c r="N35" s="21">
        <f>[3]MODFIL!$K42</f>
        <v>28</v>
      </c>
      <c r="O35" s="30">
        <f>[3]MODFIL!$L42</f>
        <v>28.8</v>
      </c>
      <c r="P35" s="30">
        <f>[3]MODFIL!$M42</f>
        <v>9</v>
      </c>
      <c r="Q35" s="30">
        <f>[3]MODFIL!$N42</f>
        <v>29</v>
      </c>
      <c r="R35" s="30">
        <f>[3]MODFIL!$O42</f>
        <v>94.8</v>
      </c>
      <c r="S35" s="22">
        <f>[3]MODFIL!$P42</f>
        <v>6</v>
      </c>
      <c r="T35" s="27">
        <f t="shared" si="0"/>
        <v>40.5</v>
      </c>
      <c r="U35" s="23">
        <f t="shared" si="1"/>
        <v>8</v>
      </c>
    </row>
    <row r="36" spans="1:21" hidden="1" outlineLevel="1" x14ac:dyDescent="0.25">
      <c r="A36" s="42" t="s">
        <v>100</v>
      </c>
      <c r="B36" s="21">
        <f>[1]MODFIL!$K43</f>
        <v>26</v>
      </c>
      <c r="C36" s="30">
        <f>[1]MODFIL!$L43</f>
        <v>28</v>
      </c>
      <c r="D36" s="30">
        <f>[1]MODFIL!$M43</f>
        <v>7</v>
      </c>
      <c r="E36" s="30">
        <f>[1]MODFIL!$N43</f>
        <v>27</v>
      </c>
      <c r="F36" s="30">
        <f>[1]MODFIL!$O43</f>
        <v>88</v>
      </c>
      <c r="G36" s="22">
        <f>[1]MODFIL!$P43</f>
        <v>6.5</v>
      </c>
      <c r="H36" s="21">
        <f>[2]MODFIL!$K43</f>
        <v>26</v>
      </c>
      <c r="I36" s="30">
        <f>[2]MODFIL!$L43</f>
        <v>26</v>
      </c>
      <c r="J36" s="30">
        <f>[2]MODFIL!$M43</f>
        <v>7</v>
      </c>
      <c r="K36" s="30">
        <f>[2]MODFIL!$N43</f>
        <v>27</v>
      </c>
      <c r="L36" s="30">
        <f>[2]MODFIL!$O43</f>
        <v>86</v>
      </c>
      <c r="M36" s="22">
        <f>[2]MODFIL!$P43</f>
        <v>12.5</v>
      </c>
      <c r="N36" s="21">
        <f>[3]MODFIL!$K43</f>
        <v>27.4</v>
      </c>
      <c r="O36" s="30">
        <f>[3]MODFIL!$L43</f>
        <v>27.5</v>
      </c>
      <c r="P36" s="30">
        <f>[3]MODFIL!$M43</f>
        <v>8.6999999999999993</v>
      </c>
      <c r="Q36" s="30">
        <f>[3]MODFIL!$N43</f>
        <v>28.4</v>
      </c>
      <c r="R36" s="30">
        <f>[3]MODFIL!$O43</f>
        <v>92</v>
      </c>
      <c r="S36" s="22">
        <f>[3]MODFIL!$P43</f>
        <v>11</v>
      </c>
      <c r="T36" s="27">
        <f t="shared" si="0"/>
        <v>30</v>
      </c>
      <c r="U36" s="23">
        <f t="shared" si="1"/>
        <v>3</v>
      </c>
    </row>
    <row r="37" spans="1:21" hidden="1" outlineLevel="1" x14ac:dyDescent="0.25">
      <c r="A37" s="42" t="s">
        <v>101</v>
      </c>
      <c r="B37" s="21">
        <f>[1]MODFIL!$K44</f>
        <v>25</v>
      </c>
      <c r="C37" s="30">
        <f>[1]MODFIL!$L44</f>
        <v>26</v>
      </c>
      <c r="D37" s="30">
        <f>[1]MODFIL!$M44</f>
        <v>5</v>
      </c>
      <c r="E37" s="30">
        <f>[1]MODFIL!$N44</f>
        <v>21</v>
      </c>
      <c r="F37" s="30">
        <f>[1]MODFIL!$O44</f>
        <v>77</v>
      </c>
      <c r="G37" s="22">
        <f>[1]MODFIL!$P44</f>
        <v>21.5</v>
      </c>
      <c r="H37" s="21">
        <f>[2]MODFIL!$K44</f>
        <v>25</v>
      </c>
      <c r="I37" s="30">
        <f>[2]MODFIL!$L44</f>
        <v>25</v>
      </c>
      <c r="J37" s="30">
        <f>[2]MODFIL!$M44</f>
        <v>6</v>
      </c>
      <c r="K37" s="30">
        <f>[2]MODFIL!$N44</f>
        <v>26</v>
      </c>
      <c r="L37" s="30">
        <f>[2]MODFIL!$O44</f>
        <v>82</v>
      </c>
      <c r="M37" s="22">
        <f>[2]MODFIL!$P44</f>
        <v>21.5</v>
      </c>
      <c r="N37" s="21">
        <f>[3]MODFIL!$K44</f>
        <v>28.9</v>
      </c>
      <c r="O37" s="30">
        <f>[3]MODFIL!$L44</f>
        <v>28</v>
      </c>
      <c r="P37" s="30">
        <f>[3]MODFIL!$M44</f>
        <v>9.1</v>
      </c>
      <c r="Q37" s="30">
        <f>[3]MODFIL!$N44</f>
        <v>29.1</v>
      </c>
      <c r="R37" s="30">
        <f>[3]MODFIL!$O44</f>
        <v>95.1</v>
      </c>
      <c r="S37" s="22">
        <f>[3]MODFIL!$P44</f>
        <v>4</v>
      </c>
      <c r="T37" s="27">
        <f t="shared" si="0"/>
        <v>47</v>
      </c>
      <c r="U37" s="23">
        <f t="shared" si="1"/>
        <v>12.5</v>
      </c>
    </row>
    <row r="38" spans="1:21" hidden="1" outlineLevel="1" x14ac:dyDescent="0.25">
      <c r="A38" s="42" t="s">
        <v>102</v>
      </c>
      <c r="B38" s="21">
        <f>[1]MODFIL!$K45</f>
        <v>24</v>
      </c>
      <c r="C38" s="30">
        <f>[1]MODFIL!$L45</f>
        <v>25</v>
      </c>
      <c r="D38" s="30">
        <f>[1]MODFIL!$M45</f>
        <v>6</v>
      </c>
      <c r="E38" s="30">
        <f>[1]MODFIL!$N45</f>
        <v>23</v>
      </c>
      <c r="F38" s="30">
        <f>[1]MODFIL!$O45</f>
        <v>78</v>
      </c>
      <c r="G38" s="22">
        <f>[1]MODFIL!$P45</f>
        <v>18</v>
      </c>
      <c r="H38" s="21">
        <f>[2]MODFIL!$K45</f>
        <v>26</v>
      </c>
      <c r="I38" s="30">
        <f>[2]MODFIL!$L45</f>
        <v>27</v>
      </c>
      <c r="J38" s="30">
        <f>[2]MODFIL!$M45</f>
        <v>6</v>
      </c>
      <c r="K38" s="30">
        <f>[2]MODFIL!$N45</f>
        <v>24</v>
      </c>
      <c r="L38" s="30">
        <f>[2]MODFIL!$O45</f>
        <v>83</v>
      </c>
      <c r="M38" s="22">
        <f>[2]MODFIL!$P45</f>
        <v>19</v>
      </c>
      <c r="N38" s="21">
        <f>[3]MODFIL!$K45</f>
        <v>27.6</v>
      </c>
      <c r="O38" s="30">
        <f>[3]MODFIL!$L45</f>
        <v>27.8</v>
      </c>
      <c r="P38" s="30">
        <f>[3]MODFIL!$M45</f>
        <v>8.6999999999999993</v>
      </c>
      <c r="Q38" s="30">
        <f>[3]MODFIL!$N45</f>
        <v>28</v>
      </c>
      <c r="R38" s="30">
        <f>[3]MODFIL!$O45</f>
        <v>92.100000000000009</v>
      </c>
      <c r="S38" s="22">
        <f>[3]MODFIL!$P45</f>
        <v>10</v>
      </c>
      <c r="T38" s="27">
        <f t="shared" si="0"/>
        <v>47</v>
      </c>
      <c r="U38" s="23">
        <f t="shared" si="1"/>
        <v>12.5</v>
      </c>
    </row>
    <row r="39" spans="1:21" hidden="1" outlineLevel="1" x14ac:dyDescent="0.25">
      <c r="A39" s="42" t="s">
        <v>103</v>
      </c>
      <c r="B39" s="21">
        <f>[1]MODFIL!$K46</f>
        <v>25</v>
      </c>
      <c r="C39" s="30">
        <f>[1]MODFIL!$L46</f>
        <v>25</v>
      </c>
      <c r="D39" s="30">
        <f>[1]MODFIL!$M46</f>
        <v>7</v>
      </c>
      <c r="E39" s="30">
        <f>[1]MODFIL!$N46</f>
        <v>28</v>
      </c>
      <c r="F39" s="30">
        <f>[1]MODFIL!$O46</f>
        <v>85</v>
      </c>
      <c r="G39" s="22">
        <f>[1]MODFIL!$P46</f>
        <v>10</v>
      </c>
      <c r="H39" s="21">
        <f>[2]MODFIL!$K46</f>
        <v>29</v>
      </c>
      <c r="I39" s="30">
        <f>[2]MODFIL!$L46</f>
        <v>30</v>
      </c>
      <c r="J39" s="30">
        <f>[2]MODFIL!$M46</f>
        <v>10</v>
      </c>
      <c r="K39" s="30">
        <f>[2]MODFIL!$N46</f>
        <v>30</v>
      </c>
      <c r="L39" s="30">
        <f>[2]MODFIL!$O46</f>
        <v>99</v>
      </c>
      <c r="M39" s="22">
        <f>[2]MODFIL!$P46</f>
        <v>1</v>
      </c>
      <c r="N39" s="21">
        <f>[3]MODFIL!$K46</f>
        <v>26</v>
      </c>
      <c r="O39" s="30">
        <f>[3]MODFIL!$L46</f>
        <v>26.7</v>
      </c>
      <c r="P39" s="30">
        <f>[3]MODFIL!$M46</f>
        <v>6.8</v>
      </c>
      <c r="Q39" s="30">
        <f>[3]MODFIL!$N46</f>
        <v>24.8</v>
      </c>
      <c r="R39" s="30">
        <f>[3]MODFIL!$O46</f>
        <v>84.3</v>
      </c>
      <c r="S39" s="22">
        <f>[3]MODFIL!$P46</f>
        <v>23</v>
      </c>
      <c r="T39" s="27">
        <f t="shared" si="0"/>
        <v>34</v>
      </c>
      <c r="U39" s="23">
        <f t="shared" si="1"/>
        <v>4</v>
      </c>
    </row>
    <row r="40" spans="1:21" hidden="1" outlineLevel="1" x14ac:dyDescent="0.25">
      <c r="A40" s="42" t="s">
        <v>104</v>
      </c>
      <c r="B40" s="21">
        <f>[1]MODFIL!$K47</f>
        <v>27</v>
      </c>
      <c r="C40" s="30">
        <f>[1]MODFIL!$L47</f>
        <v>27</v>
      </c>
      <c r="D40" s="30">
        <f>[1]MODFIL!$M47</f>
        <v>7</v>
      </c>
      <c r="E40" s="30">
        <f>[1]MODFIL!$N47</f>
        <v>30</v>
      </c>
      <c r="F40" s="30">
        <f>[1]MODFIL!$O47</f>
        <v>91</v>
      </c>
      <c r="G40" s="22">
        <f>[1]MODFIL!$P47</f>
        <v>4</v>
      </c>
      <c r="H40" s="21">
        <f>[2]MODFIL!$K47</f>
        <v>28</v>
      </c>
      <c r="I40" s="30">
        <f>[2]MODFIL!$L47</f>
        <v>28</v>
      </c>
      <c r="J40" s="30">
        <f>[2]MODFIL!$M47</f>
        <v>9</v>
      </c>
      <c r="K40" s="30">
        <f>[2]MODFIL!$N47</f>
        <v>28</v>
      </c>
      <c r="L40" s="30">
        <f>[2]MODFIL!$O47</f>
        <v>93</v>
      </c>
      <c r="M40" s="22">
        <f>[2]MODFIL!$P47</f>
        <v>2.5</v>
      </c>
      <c r="N40" s="21">
        <f>[3]MODFIL!$K47</f>
        <v>28.8</v>
      </c>
      <c r="O40" s="30">
        <f>[3]MODFIL!$L47</f>
        <v>27.9</v>
      </c>
      <c r="P40" s="30">
        <f>[3]MODFIL!$M47</f>
        <v>9</v>
      </c>
      <c r="Q40" s="30">
        <f>[3]MODFIL!$N47</f>
        <v>28.8</v>
      </c>
      <c r="R40" s="30">
        <f>[3]MODFIL!$O47</f>
        <v>94.5</v>
      </c>
      <c r="S40" s="22">
        <f>[3]MODFIL!$P47</f>
        <v>8</v>
      </c>
      <c r="T40" s="27">
        <f t="shared" si="0"/>
        <v>14.5</v>
      </c>
      <c r="U40" s="23">
        <f t="shared" si="1"/>
        <v>1</v>
      </c>
    </row>
    <row r="41" spans="1:21" hidden="1" outlineLevel="1" x14ac:dyDescent="0.25">
      <c r="A41" s="42" t="s">
        <v>105</v>
      </c>
      <c r="B41" s="21">
        <f>[1]MODFIL!$K48</f>
        <v>23</v>
      </c>
      <c r="C41" s="30">
        <f>[1]MODFIL!$L48</f>
        <v>27</v>
      </c>
      <c r="D41" s="30">
        <f>[1]MODFIL!$M48</f>
        <v>7</v>
      </c>
      <c r="E41" s="30">
        <f>[1]MODFIL!$N48</f>
        <v>25</v>
      </c>
      <c r="F41" s="30">
        <f>[1]MODFIL!$O48</f>
        <v>82</v>
      </c>
      <c r="G41" s="22">
        <f>[1]MODFIL!$P48</f>
        <v>13</v>
      </c>
      <c r="H41" s="21">
        <f>[2]MODFIL!$K48</f>
        <v>22</v>
      </c>
      <c r="I41" s="30">
        <f>[2]MODFIL!$L48</f>
        <v>22</v>
      </c>
      <c r="J41" s="30">
        <f>[2]MODFIL!$M48</f>
        <v>6</v>
      </c>
      <c r="K41" s="30">
        <f>[2]MODFIL!$N48</f>
        <v>25</v>
      </c>
      <c r="L41" s="30">
        <f>[2]MODFIL!$O48</f>
        <v>75</v>
      </c>
      <c r="M41" s="22">
        <f>[2]MODFIL!$P48</f>
        <v>35</v>
      </c>
      <c r="N41" s="21">
        <f>[3]MODFIL!$K48</f>
        <v>27.9</v>
      </c>
      <c r="O41" s="30">
        <f>[3]MODFIL!$L48</f>
        <v>28.7</v>
      </c>
      <c r="P41" s="30">
        <f>[3]MODFIL!$M48</f>
        <v>7.2</v>
      </c>
      <c r="Q41" s="30">
        <f>[3]MODFIL!$N48</f>
        <v>24.4</v>
      </c>
      <c r="R41" s="30">
        <f>[3]MODFIL!$O48</f>
        <v>88.199999999999989</v>
      </c>
      <c r="S41" s="22">
        <f>[3]MODFIL!$P48</f>
        <v>15</v>
      </c>
      <c r="T41" s="27">
        <f t="shared" si="0"/>
        <v>63</v>
      </c>
      <c r="U41" s="23">
        <f t="shared" si="1"/>
        <v>22</v>
      </c>
    </row>
    <row r="42" spans="1:21" hidden="1" outlineLevel="1" x14ac:dyDescent="0.25">
      <c r="A42" s="42" t="s">
        <v>106</v>
      </c>
      <c r="B42" s="21">
        <f>[1]MODFIL!$K49</f>
        <v>24</v>
      </c>
      <c r="C42" s="30">
        <f>[1]MODFIL!$L49</f>
        <v>27</v>
      </c>
      <c r="D42" s="30">
        <f>[1]MODFIL!$M49</f>
        <v>7</v>
      </c>
      <c r="E42" s="30">
        <f>[1]MODFIL!$N49</f>
        <v>22</v>
      </c>
      <c r="F42" s="30">
        <f>[1]MODFIL!$O49</f>
        <v>80</v>
      </c>
      <c r="G42" s="22">
        <f>[1]MODFIL!$P49</f>
        <v>16</v>
      </c>
      <c r="H42" s="21">
        <f>[2]MODFIL!$K49</f>
        <v>23</v>
      </c>
      <c r="I42" s="30">
        <f>[2]MODFIL!$L49</f>
        <v>24</v>
      </c>
      <c r="J42" s="30">
        <f>[2]MODFIL!$M49</f>
        <v>6</v>
      </c>
      <c r="K42" s="30">
        <f>[2]MODFIL!$N49</f>
        <v>22</v>
      </c>
      <c r="L42" s="30">
        <f>[2]MODFIL!$O49</f>
        <v>75</v>
      </c>
      <c r="M42" s="22">
        <f>[2]MODFIL!$P49</f>
        <v>35</v>
      </c>
      <c r="N42" s="21">
        <f>[3]MODFIL!$K49</f>
        <v>24</v>
      </c>
      <c r="O42" s="30">
        <f>[3]MODFIL!$L49</f>
        <v>23.8</v>
      </c>
      <c r="P42" s="30">
        <f>[3]MODFIL!$M49</f>
        <v>5</v>
      </c>
      <c r="Q42" s="30">
        <f>[3]MODFIL!$N49</f>
        <v>23</v>
      </c>
      <c r="R42" s="30">
        <f>[3]MODFIL!$O49</f>
        <v>75.8</v>
      </c>
      <c r="S42" s="22">
        <f>[3]MODFIL!$P49</f>
        <v>37</v>
      </c>
      <c r="T42" s="27">
        <f t="shared" si="0"/>
        <v>88</v>
      </c>
      <c r="U42" s="23">
        <f t="shared" si="1"/>
        <v>36</v>
      </c>
    </row>
    <row r="43" spans="1:21" ht="15.75" hidden="1" outlineLevel="1" thickBot="1" x14ac:dyDescent="0.3">
      <c r="A43" s="43" t="s">
        <v>107</v>
      </c>
      <c r="B43" s="6">
        <f>[1]MODFIL!$K50</f>
        <v>23</v>
      </c>
      <c r="C43" s="32">
        <f>[1]MODFIL!$L50</f>
        <v>25</v>
      </c>
      <c r="D43" s="32">
        <f>[1]MODFIL!$M50</f>
        <v>6</v>
      </c>
      <c r="E43" s="32">
        <f>[1]MODFIL!$N50</f>
        <v>23</v>
      </c>
      <c r="F43" s="32">
        <f>[1]MODFIL!$O50</f>
        <v>77</v>
      </c>
      <c r="G43" s="24">
        <f>[1]MODFIL!$P50</f>
        <v>21.5</v>
      </c>
      <c r="H43" s="6">
        <f>[2]MODFIL!$K50</f>
        <v>25</v>
      </c>
      <c r="I43" s="32">
        <f>[2]MODFIL!$L50</f>
        <v>24</v>
      </c>
      <c r="J43" s="32">
        <f>[2]MODFIL!$M50</f>
        <v>6</v>
      </c>
      <c r="K43" s="32">
        <f>[2]MODFIL!$N50</f>
        <v>23</v>
      </c>
      <c r="L43" s="32">
        <f>[2]MODFIL!$O50</f>
        <v>78</v>
      </c>
      <c r="M43" s="24">
        <f>[2]MODFIL!$P50</f>
        <v>28.5</v>
      </c>
      <c r="N43" s="6">
        <f>[3]MODFIL!$K50</f>
        <v>26.8</v>
      </c>
      <c r="O43" s="32">
        <f>[3]MODFIL!$L50</f>
        <v>25</v>
      </c>
      <c r="P43" s="32">
        <f>[3]MODFIL!$M50</f>
        <v>6.8</v>
      </c>
      <c r="Q43" s="32">
        <f>[3]MODFIL!$N50</f>
        <v>24.7</v>
      </c>
      <c r="R43" s="32">
        <f>[3]MODFIL!$O50</f>
        <v>83.3</v>
      </c>
      <c r="S43" s="24">
        <f>[3]MODFIL!$P50</f>
        <v>28</v>
      </c>
      <c r="T43" s="16">
        <f t="shared" si="0"/>
        <v>78</v>
      </c>
      <c r="U43" s="25">
        <f t="shared" si="1"/>
        <v>32</v>
      </c>
    </row>
    <row r="44" spans="1:21" collapsed="1" x14ac:dyDescent="0.25"/>
    <row r="45" spans="1:21" x14ac:dyDescent="0.25">
      <c r="A45" s="40" t="s">
        <v>158</v>
      </c>
      <c r="F45">
        <f>COUNTIF(F4:F43,"&lt;75")</f>
        <v>0</v>
      </c>
      <c r="L45">
        <f>COUNTIF(L4:L43,"&lt;75")</f>
        <v>0</v>
      </c>
      <c r="R45">
        <f>COUNTIF(R4:R43,"&lt;75")</f>
        <v>0</v>
      </c>
    </row>
  </sheetData>
  <mergeCells count="9">
    <mergeCell ref="U1:U3"/>
    <mergeCell ref="G2:G3"/>
    <mergeCell ref="M2:M3"/>
    <mergeCell ref="S2:S3"/>
    <mergeCell ref="A1:A3"/>
    <mergeCell ref="B1:G1"/>
    <mergeCell ref="H1:M1"/>
    <mergeCell ref="N1:S1"/>
    <mergeCell ref="T1:T3"/>
  </mergeCells>
  <conditionalFormatting sqref="F45">
    <cfRule type="cellIs" dxfId="15" priority="3" operator="greaterThan">
      <formula>0</formula>
    </cfRule>
  </conditionalFormatting>
  <conditionalFormatting sqref="L45">
    <cfRule type="cellIs" dxfId="14" priority="2" operator="greaterThan">
      <formula>0</formula>
    </cfRule>
  </conditionalFormatting>
  <conditionalFormatting sqref="R45">
    <cfRule type="cellIs" dxfId="13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5"/>
  <sheetViews>
    <sheetView zoomScale="85" zoomScaleNormal="85" workbookViewId="0">
      <selection activeCell="A9" sqref="A9:XFD9"/>
    </sheetView>
  </sheetViews>
  <sheetFormatPr defaultRowHeight="15" outlineLevelRow="1" outlineLevelCol="1" x14ac:dyDescent="0.25"/>
  <cols>
    <col min="1" max="1" width="30.140625" bestFit="1" customWidth="1"/>
    <col min="2" max="4" width="15.7109375" style="122" hidden="1" customWidth="1" outlineLevel="1"/>
    <col min="5" max="5" width="6.7109375" bestFit="1" customWidth="1" collapsed="1"/>
    <col min="6" max="6" width="10.7109375" bestFit="1" customWidth="1"/>
    <col min="7" max="7" width="6" bestFit="1" customWidth="1"/>
    <col min="8" max="10" width="15.7109375" style="122" hidden="1" customWidth="1" outlineLevel="1"/>
    <col min="11" max="11" width="6.7109375" bestFit="1" customWidth="1" collapsed="1"/>
    <col min="12" max="12" width="10.7109375" bestFit="1" customWidth="1"/>
    <col min="13" max="13" width="6" bestFit="1" customWidth="1"/>
    <col min="14" max="16" width="15.7109375" style="122" hidden="1" customWidth="1" outlineLevel="1"/>
    <col min="17" max="17" width="6.7109375" bestFit="1" customWidth="1" collapsed="1"/>
    <col min="18" max="18" width="10.7109375" bestFit="1" customWidth="1"/>
    <col min="19" max="19" width="6" bestFit="1" customWidth="1"/>
    <col min="20" max="20" width="12" bestFit="1" customWidth="1"/>
    <col min="21" max="21" width="15" bestFit="1" customWidth="1"/>
  </cols>
  <sheetData>
    <row r="1" spans="1:21" x14ac:dyDescent="0.25">
      <c r="A1" s="164" t="s">
        <v>58</v>
      </c>
      <c r="B1" s="175" t="s">
        <v>4</v>
      </c>
      <c r="C1" s="178"/>
      <c r="D1" s="178"/>
      <c r="E1" s="178"/>
      <c r="F1" s="178"/>
      <c r="G1" s="170"/>
      <c r="H1" s="175" t="s">
        <v>5</v>
      </c>
      <c r="I1" s="178"/>
      <c r="J1" s="178"/>
      <c r="K1" s="178"/>
      <c r="L1" s="178"/>
      <c r="M1" s="170"/>
      <c r="N1" s="175" t="s">
        <v>6</v>
      </c>
      <c r="O1" s="178"/>
      <c r="P1" s="178"/>
      <c r="Q1" s="178"/>
      <c r="R1" s="178"/>
      <c r="S1" s="170"/>
      <c r="T1" s="164" t="s">
        <v>56</v>
      </c>
      <c r="U1" s="164" t="s">
        <v>57</v>
      </c>
    </row>
    <row r="2" spans="1:21" ht="30" x14ac:dyDescent="0.25">
      <c r="A2" s="165"/>
      <c r="B2" s="128" t="s">
        <v>61</v>
      </c>
      <c r="C2" s="128" t="s">
        <v>62</v>
      </c>
      <c r="D2" s="128" t="s">
        <v>63</v>
      </c>
      <c r="E2" s="5" t="s">
        <v>60</v>
      </c>
      <c r="F2" s="123" t="s">
        <v>175</v>
      </c>
      <c r="G2" s="173" t="s">
        <v>55</v>
      </c>
      <c r="H2" s="128" t="s">
        <v>61</v>
      </c>
      <c r="I2" s="128" t="s">
        <v>62</v>
      </c>
      <c r="J2" s="128" t="s">
        <v>63</v>
      </c>
      <c r="K2" s="5" t="s">
        <v>60</v>
      </c>
      <c r="L2" s="123" t="s">
        <v>175</v>
      </c>
      <c r="M2" s="173" t="s">
        <v>55</v>
      </c>
      <c r="N2" s="128" t="s">
        <v>61</v>
      </c>
      <c r="O2" s="128" t="s">
        <v>62</v>
      </c>
      <c r="P2" s="128" t="s">
        <v>63</v>
      </c>
      <c r="Q2" s="5" t="s">
        <v>60</v>
      </c>
      <c r="R2" s="123" t="s">
        <v>175</v>
      </c>
      <c r="S2" s="173" t="s">
        <v>55</v>
      </c>
      <c r="T2" s="165"/>
      <c r="U2" s="165"/>
    </row>
    <row r="3" spans="1:21" ht="15.75" thickBot="1" x14ac:dyDescent="0.3">
      <c r="A3" s="166"/>
      <c r="B3" s="6">
        <v>40</v>
      </c>
      <c r="C3" s="6">
        <v>40</v>
      </c>
      <c r="D3" s="6">
        <v>20</v>
      </c>
      <c r="E3" s="6">
        <f>SUM(B3:D3)</f>
        <v>100</v>
      </c>
      <c r="F3" s="124">
        <v>15</v>
      </c>
      <c r="G3" s="174"/>
      <c r="H3" s="6">
        <v>40</v>
      </c>
      <c r="I3" s="6">
        <v>40</v>
      </c>
      <c r="J3" s="6">
        <v>20</v>
      </c>
      <c r="K3" s="6">
        <f>SUM(H3:J3)</f>
        <v>100</v>
      </c>
      <c r="L3" s="124">
        <v>15</v>
      </c>
      <c r="M3" s="174"/>
      <c r="N3" s="6">
        <v>40</v>
      </c>
      <c r="O3" s="6">
        <v>40</v>
      </c>
      <c r="P3" s="6">
        <v>20</v>
      </c>
      <c r="Q3" s="6">
        <f>SUM(N3:P3)</f>
        <v>100</v>
      </c>
      <c r="R3" s="124">
        <v>15</v>
      </c>
      <c r="S3" s="174"/>
      <c r="T3" s="166"/>
      <c r="U3" s="166"/>
    </row>
    <row r="4" spans="1:21" outlineLevel="1" x14ac:dyDescent="0.25">
      <c r="A4" s="36" t="s">
        <v>70</v>
      </c>
      <c r="B4" s="129">
        <f>[4]PRESWIM!$C10</f>
        <v>32</v>
      </c>
      <c r="C4" s="129">
        <f>[4]PRESWIM!$D10</f>
        <v>30</v>
      </c>
      <c r="D4" s="129">
        <f>[4]PRESWIM!$E10</f>
        <v>15</v>
      </c>
      <c r="E4" s="129">
        <f>[4]PRESWIM!$F10</f>
        <v>77</v>
      </c>
      <c r="F4" s="130">
        <f>E4/(E$3/F$3)</f>
        <v>11.549999999999999</v>
      </c>
      <c r="G4" s="54">
        <f>[4]PRESWIM!$G10</f>
        <v>20.5</v>
      </c>
      <c r="H4" s="119">
        <f>[5]PRESWIM!$C10</f>
        <v>32</v>
      </c>
      <c r="I4" s="119">
        <f>[5]PRESWIM!$D10</f>
        <v>35</v>
      </c>
      <c r="J4" s="119">
        <f>[5]PRESWIM!$E10</f>
        <v>10</v>
      </c>
      <c r="K4" s="119">
        <f>[5]PRESWIM!$F10</f>
        <v>77</v>
      </c>
      <c r="L4" s="125">
        <f>K4/(K$3/L$3)</f>
        <v>11.549999999999999</v>
      </c>
      <c r="M4" s="19">
        <f>[5]PRESWIM!$G10</f>
        <v>27.5</v>
      </c>
      <c r="N4" s="119">
        <f>[6]PRESWIM!$C10</f>
        <v>35.6</v>
      </c>
      <c r="O4" s="119">
        <f>[6]PRESWIM!$D10</f>
        <v>36</v>
      </c>
      <c r="P4" s="119">
        <f>[6]PRESWIM!$E10</f>
        <v>15.5</v>
      </c>
      <c r="Q4" s="119">
        <f>[6]PRESWIM!$F10</f>
        <v>87.1</v>
      </c>
      <c r="R4" s="125">
        <f>Q4/(Q$3/R$3)</f>
        <v>13.064999999999998</v>
      </c>
      <c r="S4" s="19">
        <f>[6]PRESWIM!$G10</f>
        <v>13</v>
      </c>
      <c r="T4" s="20">
        <f>SUM(G4,M4,S4)</f>
        <v>61</v>
      </c>
      <c r="U4" s="20">
        <f>_xlfn.RANK.AVG(T4,T$4:T$43,1)</f>
        <v>20</v>
      </c>
    </row>
    <row r="5" spans="1:21" outlineLevel="1" x14ac:dyDescent="0.25">
      <c r="A5" s="37" t="s">
        <v>71</v>
      </c>
      <c r="B5" s="120">
        <f>[4]PRESWIM!$C11</f>
        <v>35</v>
      </c>
      <c r="C5" s="120">
        <f>[4]PRESWIM!$D11</f>
        <v>34</v>
      </c>
      <c r="D5" s="120">
        <f>[4]PRESWIM!$E11</f>
        <v>16</v>
      </c>
      <c r="E5" s="119">
        <f>[4]PRESWIM!$F11</f>
        <v>85</v>
      </c>
      <c r="F5" s="126">
        <f t="shared" ref="F5:F43" si="0">E5/(E$3/F$3)</f>
        <v>12.75</v>
      </c>
      <c r="G5" s="22">
        <f>[4]PRESWIM!$G11</f>
        <v>4.5</v>
      </c>
      <c r="H5" s="120">
        <f>[5]PRESWIM!$C11</f>
        <v>26</v>
      </c>
      <c r="I5" s="120">
        <f>[5]PRESWIM!$D11</f>
        <v>35</v>
      </c>
      <c r="J5" s="120">
        <f>[5]PRESWIM!$E11</f>
        <v>14</v>
      </c>
      <c r="K5" s="120">
        <f>[5]PRESWIM!$F11</f>
        <v>75</v>
      </c>
      <c r="L5" s="126">
        <f t="shared" ref="L5:L43" si="1">K5/(K$3/L$3)</f>
        <v>11.25</v>
      </c>
      <c r="M5" s="22">
        <f>[5]PRESWIM!$G11</f>
        <v>35.5</v>
      </c>
      <c r="N5" s="120">
        <f>[6]PRESWIM!$C11</f>
        <v>32</v>
      </c>
      <c r="O5" s="120">
        <f>[6]PRESWIM!$D11</f>
        <v>30</v>
      </c>
      <c r="P5" s="120">
        <f>[6]PRESWIM!$E11</f>
        <v>13.5</v>
      </c>
      <c r="Q5" s="120">
        <f>[6]PRESWIM!$F11</f>
        <v>75.5</v>
      </c>
      <c r="R5" s="126">
        <f t="shared" ref="R5:R43" si="2">Q5/(Q$3/R$3)</f>
        <v>11.324999999999999</v>
      </c>
      <c r="S5" s="22">
        <f>[6]PRESWIM!$G11</f>
        <v>35</v>
      </c>
      <c r="T5" s="23">
        <f t="shared" ref="T5:T43" si="3">SUM(G5,M5,S5)</f>
        <v>75</v>
      </c>
      <c r="U5" s="23">
        <f t="shared" ref="U5:U43" si="4">_xlfn.RANK.AVG(T5,T$4:T$43,1)</f>
        <v>27</v>
      </c>
    </row>
    <row r="6" spans="1:21" outlineLevel="1" x14ac:dyDescent="0.25">
      <c r="A6" s="37" t="s">
        <v>108</v>
      </c>
      <c r="B6" s="132" t="s">
        <v>109</v>
      </c>
      <c r="C6" s="132" t="s">
        <v>109</v>
      </c>
      <c r="D6" s="132" t="s">
        <v>109</v>
      </c>
      <c r="E6" s="133" t="s">
        <v>109</v>
      </c>
      <c r="F6" s="134" t="s">
        <v>109</v>
      </c>
      <c r="G6" s="22">
        <f>[4]PRESWIM!$G12</f>
        <v>39.5</v>
      </c>
      <c r="H6" s="120" t="s">
        <v>109</v>
      </c>
      <c r="I6" s="120" t="s">
        <v>109</v>
      </c>
      <c r="J6" s="120" t="s">
        <v>109</v>
      </c>
      <c r="K6" s="120" t="s">
        <v>109</v>
      </c>
      <c r="L6" s="126" t="s">
        <v>109</v>
      </c>
      <c r="M6" s="22">
        <f>[5]PRESWIM!$G12</f>
        <v>39.5</v>
      </c>
      <c r="N6" s="120" t="s">
        <v>109</v>
      </c>
      <c r="O6" s="120" t="s">
        <v>109</v>
      </c>
      <c r="P6" s="120" t="s">
        <v>109</v>
      </c>
      <c r="Q6" s="120" t="s">
        <v>109</v>
      </c>
      <c r="R6" s="126" t="s">
        <v>109</v>
      </c>
      <c r="S6" s="22">
        <f>[6]PRESWIM!$G12</f>
        <v>39.5</v>
      </c>
      <c r="T6" s="23">
        <f t="shared" si="3"/>
        <v>118.5</v>
      </c>
      <c r="U6" s="23">
        <f t="shared" si="4"/>
        <v>39.5</v>
      </c>
    </row>
    <row r="7" spans="1:21" outlineLevel="1" x14ac:dyDescent="0.25">
      <c r="A7" s="37" t="s">
        <v>72</v>
      </c>
      <c r="B7" s="120">
        <f>[4]PRESWIM!$C13</f>
        <v>31</v>
      </c>
      <c r="C7" s="120">
        <f>[4]PRESWIM!$D13</f>
        <v>30</v>
      </c>
      <c r="D7" s="120">
        <f>[4]PRESWIM!$E13</f>
        <v>15</v>
      </c>
      <c r="E7" s="119">
        <f>[4]PRESWIM!$F13</f>
        <v>76</v>
      </c>
      <c r="F7" s="126">
        <f t="shared" si="0"/>
        <v>11.4</v>
      </c>
      <c r="G7" s="22">
        <f>[4]PRESWIM!$G13</f>
        <v>24</v>
      </c>
      <c r="H7" s="120">
        <f>[5]PRESWIM!$C13</f>
        <v>27</v>
      </c>
      <c r="I7" s="120">
        <f>[5]PRESWIM!$D13</f>
        <v>37</v>
      </c>
      <c r="J7" s="120">
        <f>[5]PRESWIM!$E13</f>
        <v>17</v>
      </c>
      <c r="K7" s="120">
        <f>[5]PRESWIM!$F13</f>
        <v>81</v>
      </c>
      <c r="L7" s="126">
        <f t="shared" si="1"/>
        <v>12.149999999999999</v>
      </c>
      <c r="M7" s="22">
        <f>[5]PRESWIM!$G13</f>
        <v>18.5</v>
      </c>
      <c r="N7" s="120">
        <f>[6]PRESWIM!$C13</f>
        <v>31</v>
      </c>
      <c r="O7" s="120">
        <f>[6]PRESWIM!$D13</f>
        <v>32.299999999999997</v>
      </c>
      <c r="P7" s="120">
        <f>[6]PRESWIM!$E13</f>
        <v>12</v>
      </c>
      <c r="Q7" s="120">
        <f>[6]PRESWIM!$F13</f>
        <v>75.3</v>
      </c>
      <c r="R7" s="126">
        <f t="shared" si="2"/>
        <v>11.295</v>
      </c>
      <c r="S7" s="22">
        <f>[6]PRESWIM!$G13</f>
        <v>36.5</v>
      </c>
      <c r="T7" s="23">
        <f t="shared" si="3"/>
        <v>79</v>
      </c>
      <c r="U7" s="23">
        <f t="shared" si="4"/>
        <v>31</v>
      </c>
    </row>
    <row r="8" spans="1:21" outlineLevel="1" x14ac:dyDescent="0.25">
      <c r="A8" s="37" t="s">
        <v>73</v>
      </c>
      <c r="B8" s="120">
        <f>[4]PRESWIM!$C14</f>
        <v>31</v>
      </c>
      <c r="C8" s="120">
        <f>[4]PRESWIM!$D14</f>
        <v>30</v>
      </c>
      <c r="D8" s="120">
        <f>[4]PRESWIM!$E14</f>
        <v>15</v>
      </c>
      <c r="E8" s="119">
        <f>[4]PRESWIM!$F14</f>
        <v>76</v>
      </c>
      <c r="F8" s="126">
        <f t="shared" si="0"/>
        <v>11.4</v>
      </c>
      <c r="G8" s="22">
        <f>[4]PRESWIM!$G14</f>
        <v>24</v>
      </c>
      <c r="H8" s="120">
        <f>[5]PRESWIM!$C14</f>
        <v>29</v>
      </c>
      <c r="I8" s="120">
        <f>[5]PRESWIM!$D14</f>
        <v>36</v>
      </c>
      <c r="J8" s="120">
        <f>[5]PRESWIM!$E14</f>
        <v>15</v>
      </c>
      <c r="K8" s="120">
        <f>[5]PRESWIM!$F14</f>
        <v>80</v>
      </c>
      <c r="L8" s="126">
        <f t="shared" si="1"/>
        <v>12</v>
      </c>
      <c r="M8" s="22">
        <f>[5]PRESWIM!$G14</f>
        <v>21.5</v>
      </c>
      <c r="N8" s="120">
        <f>[6]PRESWIM!$C14</f>
        <v>32.299999999999997</v>
      </c>
      <c r="O8" s="120">
        <f>[6]PRESWIM!$D14</f>
        <v>34</v>
      </c>
      <c r="P8" s="120">
        <f>[6]PRESWIM!$E14</f>
        <v>12.6</v>
      </c>
      <c r="Q8" s="120">
        <f>[6]PRESWIM!$F14</f>
        <v>78.899999999999991</v>
      </c>
      <c r="R8" s="126">
        <f t="shared" si="2"/>
        <v>11.834999999999999</v>
      </c>
      <c r="S8" s="22">
        <f>[6]PRESWIM!$G14</f>
        <v>26</v>
      </c>
      <c r="T8" s="23">
        <f t="shared" si="3"/>
        <v>71.5</v>
      </c>
      <c r="U8" s="23">
        <f t="shared" si="4"/>
        <v>25</v>
      </c>
    </row>
    <row r="9" spans="1:21" outlineLevel="1" x14ac:dyDescent="0.25">
      <c r="A9" s="37" t="s">
        <v>74</v>
      </c>
      <c r="B9" s="120">
        <f>[4]PRESWIM!$C15</f>
        <v>36</v>
      </c>
      <c r="C9" s="120">
        <f>[4]PRESWIM!$D15</f>
        <v>40</v>
      </c>
      <c r="D9" s="120">
        <f>[4]PRESWIM!$E15</f>
        <v>20</v>
      </c>
      <c r="E9" s="119">
        <f>[4]PRESWIM!$F15</f>
        <v>96</v>
      </c>
      <c r="F9" s="126">
        <f t="shared" si="0"/>
        <v>14.399999999999999</v>
      </c>
      <c r="G9" s="22">
        <f>[4]PRESWIM!$G15</f>
        <v>1</v>
      </c>
      <c r="H9" s="120">
        <f>[5]PRESWIM!$C15</f>
        <v>36</v>
      </c>
      <c r="I9" s="120">
        <f>[5]PRESWIM!$D15</f>
        <v>38</v>
      </c>
      <c r="J9" s="120">
        <f>[5]PRESWIM!$E15</f>
        <v>17</v>
      </c>
      <c r="K9" s="120">
        <f>[5]PRESWIM!$F15</f>
        <v>91</v>
      </c>
      <c r="L9" s="126">
        <f t="shared" si="1"/>
        <v>13.649999999999999</v>
      </c>
      <c r="M9" s="22">
        <f>[5]PRESWIM!$G15</f>
        <v>4</v>
      </c>
      <c r="N9" s="120">
        <f>[6]PRESWIM!$C15</f>
        <v>37</v>
      </c>
      <c r="O9" s="120">
        <f>[6]PRESWIM!$D15</f>
        <v>38</v>
      </c>
      <c r="P9" s="120">
        <f>[6]PRESWIM!$E15</f>
        <v>18</v>
      </c>
      <c r="Q9" s="120">
        <f>[6]PRESWIM!$F15</f>
        <v>93</v>
      </c>
      <c r="R9" s="126">
        <f t="shared" si="2"/>
        <v>13.95</v>
      </c>
      <c r="S9" s="22">
        <f>[6]PRESWIM!$G15</f>
        <v>4</v>
      </c>
      <c r="T9" s="23">
        <f t="shared" si="3"/>
        <v>9</v>
      </c>
      <c r="U9" s="23">
        <f t="shared" si="4"/>
        <v>2</v>
      </c>
    </row>
    <row r="10" spans="1:21" outlineLevel="1" x14ac:dyDescent="0.25">
      <c r="A10" s="37" t="s">
        <v>75</v>
      </c>
      <c r="B10" s="120">
        <f>[4]PRESWIM!$C16</f>
        <v>31</v>
      </c>
      <c r="C10" s="120">
        <f>[4]PRESWIM!$D16</f>
        <v>30</v>
      </c>
      <c r="D10" s="120">
        <f>[4]PRESWIM!$E16</f>
        <v>14</v>
      </c>
      <c r="E10" s="119">
        <f>[4]PRESWIM!$F16</f>
        <v>75</v>
      </c>
      <c r="F10" s="126">
        <f t="shared" si="0"/>
        <v>11.25</v>
      </c>
      <c r="G10" s="22">
        <f>[4]PRESWIM!$G16</f>
        <v>32.5</v>
      </c>
      <c r="H10" s="120">
        <f>[5]PRESWIM!$C16</f>
        <v>28</v>
      </c>
      <c r="I10" s="120">
        <f>[5]PRESWIM!$D16</f>
        <v>33</v>
      </c>
      <c r="J10" s="120">
        <f>[5]PRESWIM!$E16</f>
        <v>14</v>
      </c>
      <c r="K10" s="120">
        <f>[5]PRESWIM!$F16</f>
        <v>75</v>
      </c>
      <c r="L10" s="126">
        <f t="shared" si="1"/>
        <v>11.25</v>
      </c>
      <c r="M10" s="22">
        <f>[5]PRESWIM!$G16</f>
        <v>35.5</v>
      </c>
      <c r="N10" s="120">
        <f>[6]PRESWIM!$C16</f>
        <v>35.200000000000003</v>
      </c>
      <c r="O10" s="120">
        <f>[6]PRESWIM!$D16</f>
        <v>34.200000000000003</v>
      </c>
      <c r="P10" s="120">
        <f>[6]PRESWIM!$E16</f>
        <v>14.7</v>
      </c>
      <c r="Q10" s="120">
        <f>[6]PRESWIM!$F16</f>
        <v>84.100000000000009</v>
      </c>
      <c r="R10" s="126">
        <f t="shared" si="2"/>
        <v>12.615</v>
      </c>
      <c r="S10" s="22">
        <f>[6]PRESWIM!$G16</f>
        <v>19</v>
      </c>
      <c r="T10" s="23">
        <f t="shared" si="3"/>
        <v>87</v>
      </c>
      <c r="U10" s="23">
        <f t="shared" si="4"/>
        <v>36</v>
      </c>
    </row>
    <row r="11" spans="1:21" outlineLevel="1" x14ac:dyDescent="0.25">
      <c r="A11" s="37" t="s">
        <v>76</v>
      </c>
      <c r="B11" s="120">
        <f>[4]PRESWIM!$C17</f>
        <v>36</v>
      </c>
      <c r="C11" s="120">
        <f>[4]PRESWIM!$D17</f>
        <v>32</v>
      </c>
      <c r="D11" s="120">
        <f>[4]PRESWIM!$E17</f>
        <v>16</v>
      </c>
      <c r="E11" s="119">
        <f>[4]PRESWIM!$F17</f>
        <v>84</v>
      </c>
      <c r="F11" s="126">
        <f t="shared" si="0"/>
        <v>12.6</v>
      </c>
      <c r="G11" s="22">
        <f>[4]PRESWIM!$G17</f>
        <v>6.5</v>
      </c>
      <c r="H11" s="120">
        <f>[5]PRESWIM!$C17</f>
        <v>28</v>
      </c>
      <c r="I11" s="120">
        <f>[5]PRESWIM!$D17</f>
        <v>32</v>
      </c>
      <c r="J11" s="120">
        <f>[5]PRESWIM!$E17</f>
        <v>16</v>
      </c>
      <c r="K11" s="120">
        <f>[5]PRESWIM!$F17</f>
        <v>76</v>
      </c>
      <c r="L11" s="126">
        <f t="shared" si="1"/>
        <v>11.4</v>
      </c>
      <c r="M11" s="22">
        <f>[5]PRESWIM!$G17</f>
        <v>31</v>
      </c>
      <c r="N11" s="120">
        <f>[6]PRESWIM!$C17</f>
        <v>36.700000000000003</v>
      </c>
      <c r="O11" s="120">
        <f>[6]PRESWIM!$D17</f>
        <v>34.6</v>
      </c>
      <c r="P11" s="120">
        <f>[6]PRESWIM!$E17</f>
        <v>16</v>
      </c>
      <c r="Q11" s="120">
        <f>[6]PRESWIM!$F17</f>
        <v>87.300000000000011</v>
      </c>
      <c r="R11" s="126">
        <f t="shared" si="2"/>
        <v>13.095000000000001</v>
      </c>
      <c r="S11" s="22">
        <f>[6]PRESWIM!$G17</f>
        <v>11</v>
      </c>
      <c r="T11" s="23">
        <f t="shared" si="3"/>
        <v>48.5</v>
      </c>
      <c r="U11" s="23">
        <f t="shared" si="4"/>
        <v>12</v>
      </c>
    </row>
    <row r="12" spans="1:21" outlineLevel="1" x14ac:dyDescent="0.25">
      <c r="A12" s="37" t="s">
        <v>77</v>
      </c>
      <c r="B12" s="120">
        <f>[4]PRESWIM!$C18</f>
        <v>31</v>
      </c>
      <c r="C12" s="120">
        <f>[4]PRESWIM!$D18</f>
        <v>31</v>
      </c>
      <c r="D12" s="120">
        <f>[4]PRESWIM!$E18</f>
        <v>13</v>
      </c>
      <c r="E12" s="119">
        <f>[4]PRESWIM!$F18</f>
        <v>75</v>
      </c>
      <c r="F12" s="126">
        <f t="shared" si="0"/>
        <v>11.25</v>
      </c>
      <c r="G12" s="22">
        <f>[4]PRESWIM!$G18</f>
        <v>32.5</v>
      </c>
      <c r="H12" s="120">
        <f>[5]PRESWIM!$C18</f>
        <v>34</v>
      </c>
      <c r="I12" s="120">
        <f>[5]PRESWIM!$D18</f>
        <v>30</v>
      </c>
      <c r="J12" s="120">
        <f>[5]PRESWIM!$E18</f>
        <v>16</v>
      </c>
      <c r="K12" s="120">
        <f>[5]PRESWIM!$F18</f>
        <v>80</v>
      </c>
      <c r="L12" s="126">
        <f t="shared" si="1"/>
        <v>12</v>
      </c>
      <c r="M12" s="22">
        <f>[5]PRESWIM!$G18</f>
        <v>21.5</v>
      </c>
      <c r="N12" s="120">
        <f>[6]PRESWIM!$C18</f>
        <v>32</v>
      </c>
      <c r="O12" s="120">
        <f>[6]PRESWIM!$D18</f>
        <v>33.200000000000003</v>
      </c>
      <c r="P12" s="120">
        <f>[6]PRESWIM!$E18</f>
        <v>15.1</v>
      </c>
      <c r="Q12" s="120">
        <f>[6]PRESWIM!$F18</f>
        <v>80.3</v>
      </c>
      <c r="R12" s="126">
        <f t="shared" si="2"/>
        <v>12.044999999999998</v>
      </c>
      <c r="S12" s="22">
        <f>[6]PRESWIM!$G18</f>
        <v>24</v>
      </c>
      <c r="T12" s="23">
        <f t="shared" si="3"/>
        <v>78</v>
      </c>
      <c r="U12" s="23">
        <f t="shared" si="4"/>
        <v>29</v>
      </c>
    </row>
    <row r="13" spans="1:21" outlineLevel="1" x14ac:dyDescent="0.25">
      <c r="A13" s="37" t="s">
        <v>78</v>
      </c>
      <c r="B13" s="120">
        <f>[4]PRESWIM!$C19</f>
        <v>31</v>
      </c>
      <c r="C13" s="120">
        <f>[4]PRESWIM!$D19</f>
        <v>31</v>
      </c>
      <c r="D13" s="120">
        <f>[4]PRESWIM!$E19</f>
        <v>13</v>
      </c>
      <c r="E13" s="119">
        <f>[4]PRESWIM!$F19</f>
        <v>75</v>
      </c>
      <c r="F13" s="126">
        <f t="shared" si="0"/>
        <v>11.25</v>
      </c>
      <c r="G13" s="22">
        <f>[4]PRESWIM!$G19</f>
        <v>32.5</v>
      </c>
      <c r="H13" s="120">
        <f>[5]PRESWIM!$C19</f>
        <v>37</v>
      </c>
      <c r="I13" s="120">
        <f>[5]PRESWIM!$D19</f>
        <v>35</v>
      </c>
      <c r="J13" s="120">
        <f>[5]PRESWIM!$E19</f>
        <v>16</v>
      </c>
      <c r="K13" s="120">
        <f>[5]PRESWIM!$F19</f>
        <v>88</v>
      </c>
      <c r="L13" s="126">
        <f t="shared" si="1"/>
        <v>13.2</v>
      </c>
      <c r="M13" s="22">
        <f>[5]PRESWIM!$G19</f>
        <v>7</v>
      </c>
      <c r="N13" s="120">
        <f>[6]PRESWIM!$C19</f>
        <v>33.200000000000003</v>
      </c>
      <c r="O13" s="120">
        <f>[6]PRESWIM!$D19</f>
        <v>35.6</v>
      </c>
      <c r="P13" s="120">
        <f>[6]PRESWIM!$E19</f>
        <v>16.5</v>
      </c>
      <c r="Q13" s="120">
        <f>[6]PRESWIM!$F19</f>
        <v>85.300000000000011</v>
      </c>
      <c r="R13" s="126">
        <f t="shared" si="2"/>
        <v>12.795000000000002</v>
      </c>
      <c r="S13" s="22">
        <f>[6]PRESWIM!$G19</f>
        <v>15</v>
      </c>
      <c r="T13" s="23">
        <f t="shared" si="3"/>
        <v>54.5</v>
      </c>
      <c r="U13" s="23">
        <f t="shared" si="4"/>
        <v>17.5</v>
      </c>
    </row>
    <row r="14" spans="1:21" outlineLevel="1" x14ac:dyDescent="0.25">
      <c r="A14" s="37" t="s">
        <v>79</v>
      </c>
      <c r="B14" s="120">
        <f>[4]PRESWIM!$C20</f>
        <v>30</v>
      </c>
      <c r="C14" s="120">
        <f>[4]PRESWIM!$D20</f>
        <v>31</v>
      </c>
      <c r="D14" s="120">
        <f>[4]PRESWIM!$E20</f>
        <v>14</v>
      </c>
      <c r="E14" s="119">
        <f>[4]PRESWIM!$F20</f>
        <v>75</v>
      </c>
      <c r="F14" s="126">
        <f t="shared" si="0"/>
        <v>11.25</v>
      </c>
      <c r="G14" s="22">
        <f>[4]PRESWIM!$G20</f>
        <v>32.5</v>
      </c>
      <c r="H14" s="120">
        <f>[5]PRESWIM!$C20</f>
        <v>28</v>
      </c>
      <c r="I14" s="120">
        <f>[5]PRESWIM!$D20</f>
        <v>33</v>
      </c>
      <c r="J14" s="120">
        <f>[5]PRESWIM!$E20</f>
        <v>14</v>
      </c>
      <c r="K14" s="120">
        <f>[5]PRESWIM!$F20</f>
        <v>75</v>
      </c>
      <c r="L14" s="126">
        <f t="shared" si="1"/>
        <v>11.25</v>
      </c>
      <c r="M14" s="22">
        <f>[5]PRESWIM!$G20</f>
        <v>35.5</v>
      </c>
      <c r="N14" s="120">
        <f>[6]PRESWIM!$C20</f>
        <v>31</v>
      </c>
      <c r="O14" s="120">
        <f>[6]PRESWIM!$D20</f>
        <v>32.299999999999997</v>
      </c>
      <c r="P14" s="120">
        <f>[6]PRESWIM!$E20</f>
        <v>13</v>
      </c>
      <c r="Q14" s="120">
        <f>[6]PRESWIM!$F20</f>
        <v>76.3</v>
      </c>
      <c r="R14" s="126">
        <f t="shared" si="2"/>
        <v>11.444999999999999</v>
      </c>
      <c r="S14" s="22">
        <f>[6]PRESWIM!$G20</f>
        <v>32</v>
      </c>
      <c r="T14" s="23">
        <f t="shared" si="3"/>
        <v>100</v>
      </c>
      <c r="U14" s="23">
        <f t="shared" si="4"/>
        <v>37</v>
      </c>
    </row>
    <row r="15" spans="1:21" outlineLevel="1" x14ac:dyDescent="0.25">
      <c r="A15" s="37" t="s">
        <v>80</v>
      </c>
      <c r="B15" s="120">
        <f>[4]PRESWIM!$C21</f>
        <v>31</v>
      </c>
      <c r="C15" s="120">
        <f>[4]PRESWIM!$D21</f>
        <v>32</v>
      </c>
      <c r="D15" s="120">
        <f>[4]PRESWIM!$E21</f>
        <v>14</v>
      </c>
      <c r="E15" s="119">
        <f>[4]PRESWIM!$F21</f>
        <v>77</v>
      </c>
      <c r="F15" s="126">
        <f t="shared" si="0"/>
        <v>11.549999999999999</v>
      </c>
      <c r="G15" s="22">
        <f>[4]PRESWIM!$G21</f>
        <v>20.5</v>
      </c>
      <c r="H15" s="120">
        <f>[5]PRESWIM!$C21</f>
        <v>35</v>
      </c>
      <c r="I15" s="120">
        <f>[5]PRESWIM!$D21</f>
        <v>35</v>
      </c>
      <c r="J15" s="120">
        <f>[5]PRESWIM!$E21</f>
        <v>16</v>
      </c>
      <c r="K15" s="120">
        <f>[5]PRESWIM!$F21</f>
        <v>86</v>
      </c>
      <c r="L15" s="126">
        <f t="shared" si="1"/>
        <v>12.899999999999999</v>
      </c>
      <c r="M15" s="22">
        <f>[5]PRESWIM!$G21</f>
        <v>10.5</v>
      </c>
      <c r="N15" s="120">
        <f>[6]PRESWIM!$C21</f>
        <v>35.200000000000003</v>
      </c>
      <c r="O15" s="120">
        <f>[6]PRESWIM!$D21</f>
        <v>32</v>
      </c>
      <c r="P15" s="120">
        <f>[6]PRESWIM!$E21</f>
        <v>14.7</v>
      </c>
      <c r="Q15" s="120">
        <f>[6]PRESWIM!$F21</f>
        <v>81.900000000000006</v>
      </c>
      <c r="R15" s="126">
        <f t="shared" si="2"/>
        <v>12.285</v>
      </c>
      <c r="S15" s="22">
        <f>[6]PRESWIM!$G21</f>
        <v>22</v>
      </c>
      <c r="T15" s="23">
        <f t="shared" si="3"/>
        <v>53</v>
      </c>
      <c r="U15" s="23">
        <f t="shared" si="4"/>
        <v>15</v>
      </c>
    </row>
    <row r="16" spans="1:21" outlineLevel="1" x14ac:dyDescent="0.25">
      <c r="A16" s="37" t="s">
        <v>81</v>
      </c>
      <c r="B16" s="120">
        <f>[4]PRESWIM!$C22</f>
        <v>34</v>
      </c>
      <c r="C16" s="120">
        <f>[4]PRESWIM!$D22</f>
        <v>33</v>
      </c>
      <c r="D16" s="120">
        <f>[4]PRESWIM!$E22</f>
        <v>13</v>
      </c>
      <c r="E16" s="119">
        <f>[4]PRESWIM!$F22</f>
        <v>80</v>
      </c>
      <c r="F16" s="126">
        <f t="shared" si="0"/>
        <v>12</v>
      </c>
      <c r="G16" s="22">
        <f>[4]PRESWIM!$G22</f>
        <v>12</v>
      </c>
      <c r="H16" s="120">
        <f>[5]PRESWIM!$C22</f>
        <v>26</v>
      </c>
      <c r="I16" s="120">
        <f>[5]PRESWIM!$D22</f>
        <v>37</v>
      </c>
      <c r="J16" s="120">
        <f>[5]PRESWIM!$E22</f>
        <v>13</v>
      </c>
      <c r="K16" s="120">
        <f>[5]PRESWIM!$F22</f>
        <v>76</v>
      </c>
      <c r="L16" s="126">
        <f t="shared" si="1"/>
        <v>11.4</v>
      </c>
      <c r="M16" s="22">
        <f>[5]PRESWIM!$G22</f>
        <v>31</v>
      </c>
      <c r="N16" s="120">
        <f>[6]PRESWIM!$C22</f>
        <v>36.799999999999997</v>
      </c>
      <c r="O16" s="120">
        <f>[6]PRESWIM!$D22</f>
        <v>35.799999999999997</v>
      </c>
      <c r="P16" s="120">
        <f>[6]PRESWIM!$E22</f>
        <v>18</v>
      </c>
      <c r="Q16" s="120">
        <f>[6]PRESWIM!$F22</f>
        <v>90.6</v>
      </c>
      <c r="R16" s="126">
        <f t="shared" si="2"/>
        <v>13.589999999999998</v>
      </c>
      <c r="S16" s="22">
        <f>[6]PRESWIM!$G22</f>
        <v>6</v>
      </c>
      <c r="T16" s="23">
        <f t="shared" si="3"/>
        <v>49</v>
      </c>
      <c r="U16" s="23">
        <f t="shared" si="4"/>
        <v>13</v>
      </c>
    </row>
    <row r="17" spans="1:21" outlineLevel="1" x14ac:dyDescent="0.25">
      <c r="A17" s="37" t="s">
        <v>82</v>
      </c>
      <c r="B17" s="120">
        <f>[4]PRESWIM!$C23</f>
        <v>31</v>
      </c>
      <c r="C17" s="120">
        <f>[4]PRESWIM!$D23</f>
        <v>32</v>
      </c>
      <c r="D17" s="120">
        <f>[4]PRESWIM!$E23</f>
        <v>13</v>
      </c>
      <c r="E17" s="119">
        <f>[4]PRESWIM!$F23</f>
        <v>76</v>
      </c>
      <c r="F17" s="126">
        <f t="shared" si="0"/>
        <v>11.4</v>
      </c>
      <c r="G17" s="22">
        <f>[4]PRESWIM!$G23</f>
        <v>24</v>
      </c>
      <c r="H17" s="120">
        <f>[5]PRESWIM!$C23</f>
        <v>36</v>
      </c>
      <c r="I17" s="120">
        <f>[5]PRESWIM!$D23</f>
        <v>36</v>
      </c>
      <c r="J17" s="120">
        <f>[5]PRESWIM!$E23</f>
        <v>12</v>
      </c>
      <c r="K17" s="120">
        <f>[5]PRESWIM!$F23</f>
        <v>84</v>
      </c>
      <c r="L17" s="126">
        <f t="shared" si="1"/>
        <v>12.6</v>
      </c>
      <c r="M17" s="22">
        <f>[5]PRESWIM!$G23</f>
        <v>13.5</v>
      </c>
      <c r="N17" s="120">
        <f>[6]PRESWIM!$C23</f>
        <v>36</v>
      </c>
      <c r="O17" s="120">
        <f>[6]PRESWIM!$D23</f>
        <v>34.700000000000003</v>
      </c>
      <c r="P17" s="120">
        <f>[6]PRESWIM!$E23</f>
        <v>17.5</v>
      </c>
      <c r="Q17" s="120">
        <f>[6]PRESWIM!$F23</f>
        <v>88.2</v>
      </c>
      <c r="R17" s="126">
        <f t="shared" si="2"/>
        <v>13.23</v>
      </c>
      <c r="S17" s="22">
        <f>[6]PRESWIM!$G23</f>
        <v>9</v>
      </c>
      <c r="T17" s="23">
        <f t="shared" si="3"/>
        <v>46.5</v>
      </c>
      <c r="U17" s="23">
        <f t="shared" si="4"/>
        <v>11</v>
      </c>
    </row>
    <row r="18" spans="1:21" outlineLevel="1" x14ac:dyDescent="0.25">
      <c r="A18" s="37" t="s">
        <v>83</v>
      </c>
      <c r="B18" s="120">
        <f>[4]PRESWIM!$C24</f>
        <v>31</v>
      </c>
      <c r="C18" s="120">
        <f>[4]PRESWIM!$D24</f>
        <v>32</v>
      </c>
      <c r="D18" s="120">
        <f>[4]PRESWIM!$E24</f>
        <v>12</v>
      </c>
      <c r="E18" s="119">
        <f>[4]PRESWIM!$F24</f>
        <v>75</v>
      </c>
      <c r="F18" s="126">
        <f t="shared" si="0"/>
        <v>11.25</v>
      </c>
      <c r="G18" s="22">
        <f>[4]PRESWIM!$G24</f>
        <v>32.5</v>
      </c>
      <c r="H18" s="120">
        <f>[5]PRESWIM!$C24</f>
        <v>32</v>
      </c>
      <c r="I18" s="120">
        <f>[5]PRESWIM!$D24</f>
        <v>33</v>
      </c>
      <c r="J18" s="120">
        <f>[5]PRESWIM!$E24</f>
        <v>11</v>
      </c>
      <c r="K18" s="120">
        <f>[5]PRESWIM!$F24</f>
        <v>76</v>
      </c>
      <c r="L18" s="126">
        <f t="shared" si="1"/>
        <v>11.4</v>
      </c>
      <c r="M18" s="22">
        <f>[5]PRESWIM!$G24</f>
        <v>31</v>
      </c>
      <c r="N18" s="120">
        <f>[6]PRESWIM!$C24</f>
        <v>34</v>
      </c>
      <c r="O18" s="120">
        <f>[6]PRESWIM!$D24</f>
        <v>33.6</v>
      </c>
      <c r="P18" s="120">
        <f>[6]PRESWIM!$E24</f>
        <v>14</v>
      </c>
      <c r="Q18" s="120">
        <f>[6]PRESWIM!$F24</f>
        <v>81.599999999999994</v>
      </c>
      <c r="R18" s="126">
        <f t="shared" si="2"/>
        <v>12.239999999999998</v>
      </c>
      <c r="S18" s="22">
        <f>[6]PRESWIM!$G24</f>
        <v>23</v>
      </c>
      <c r="T18" s="23">
        <f t="shared" si="3"/>
        <v>86.5</v>
      </c>
      <c r="U18" s="23">
        <f t="shared" si="4"/>
        <v>35</v>
      </c>
    </row>
    <row r="19" spans="1:21" outlineLevel="1" x14ac:dyDescent="0.25">
      <c r="A19" s="37" t="s">
        <v>84</v>
      </c>
      <c r="B19" s="120">
        <f>[4]PRESWIM!$C25</f>
        <v>33</v>
      </c>
      <c r="C19" s="120">
        <f>[4]PRESWIM!$D25</f>
        <v>37</v>
      </c>
      <c r="D19" s="120">
        <f>[4]PRESWIM!$E25</f>
        <v>16</v>
      </c>
      <c r="E19" s="119">
        <f>[4]PRESWIM!$F25</f>
        <v>86</v>
      </c>
      <c r="F19" s="126">
        <f t="shared" si="0"/>
        <v>12.899999999999999</v>
      </c>
      <c r="G19" s="22">
        <f>[4]PRESWIM!$G25</f>
        <v>3</v>
      </c>
      <c r="H19" s="120">
        <f>[5]PRESWIM!$C25</f>
        <v>37</v>
      </c>
      <c r="I19" s="120">
        <f>[5]PRESWIM!$D25</f>
        <v>38</v>
      </c>
      <c r="J19" s="120">
        <f>[5]PRESWIM!$E25</f>
        <v>18</v>
      </c>
      <c r="K19" s="120">
        <f>[5]PRESWIM!$F25</f>
        <v>93</v>
      </c>
      <c r="L19" s="126">
        <f t="shared" si="1"/>
        <v>13.95</v>
      </c>
      <c r="M19" s="22">
        <f>[5]PRESWIM!$G25</f>
        <v>2</v>
      </c>
      <c r="N19" s="120">
        <f>[6]PRESWIM!$C25</f>
        <v>39.799999999999997</v>
      </c>
      <c r="O19" s="120">
        <f>[6]PRESWIM!$D25</f>
        <v>38.700000000000003</v>
      </c>
      <c r="P19" s="120">
        <f>[6]PRESWIM!$E25</f>
        <v>20</v>
      </c>
      <c r="Q19" s="120">
        <f>[6]PRESWIM!$F25</f>
        <v>98.5</v>
      </c>
      <c r="R19" s="126">
        <f t="shared" si="2"/>
        <v>14.774999999999999</v>
      </c>
      <c r="S19" s="22">
        <f>[6]PRESWIM!$G25</f>
        <v>2</v>
      </c>
      <c r="T19" s="23">
        <f t="shared" si="3"/>
        <v>7</v>
      </c>
      <c r="U19" s="23">
        <f t="shared" si="4"/>
        <v>1</v>
      </c>
    </row>
    <row r="20" spans="1:21" outlineLevel="1" x14ac:dyDescent="0.25">
      <c r="A20" s="37" t="s">
        <v>85</v>
      </c>
      <c r="B20" s="120">
        <f>[4]PRESWIM!$C26</f>
        <v>31</v>
      </c>
      <c r="C20" s="120">
        <f>[4]PRESWIM!$D26</f>
        <v>31</v>
      </c>
      <c r="D20" s="120">
        <f>[4]PRESWIM!$E26</f>
        <v>14</v>
      </c>
      <c r="E20" s="119">
        <f>[4]PRESWIM!$F26</f>
        <v>76</v>
      </c>
      <c r="F20" s="126">
        <f t="shared" si="0"/>
        <v>11.4</v>
      </c>
      <c r="G20" s="22">
        <f>[4]PRESWIM!$G26</f>
        <v>24</v>
      </c>
      <c r="H20" s="120">
        <f>[5]PRESWIM!$C26</f>
        <v>33</v>
      </c>
      <c r="I20" s="120">
        <f>[5]PRESWIM!$D26</f>
        <v>32</v>
      </c>
      <c r="J20" s="120">
        <f>[5]PRESWIM!$E26</f>
        <v>12</v>
      </c>
      <c r="K20" s="120">
        <f>[5]PRESWIM!$F26</f>
        <v>77</v>
      </c>
      <c r="L20" s="126">
        <f t="shared" si="1"/>
        <v>11.549999999999999</v>
      </c>
      <c r="M20" s="22">
        <f>[5]PRESWIM!$G26</f>
        <v>27.5</v>
      </c>
      <c r="N20" s="120">
        <f>[6]PRESWIM!$C26</f>
        <v>34.299999999999997</v>
      </c>
      <c r="O20" s="120">
        <f>[6]PRESWIM!$D26</f>
        <v>30</v>
      </c>
      <c r="P20" s="120">
        <f>[6]PRESWIM!$E26</f>
        <v>12.5</v>
      </c>
      <c r="Q20" s="120">
        <f>[6]PRESWIM!$F26</f>
        <v>76.8</v>
      </c>
      <c r="R20" s="126">
        <f t="shared" si="2"/>
        <v>11.52</v>
      </c>
      <c r="S20" s="22">
        <f>[6]PRESWIM!$G26</f>
        <v>31</v>
      </c>
      <c r="T20" s="23">
        <f t="shared" si="3"/>
        <v>82.5</v>
      </c>
      <c r="U20" s="23">
        <f t="shared" si="4"/>
        <v>33</v>
      </c>
    </row>
    <row r="21" spans="1:21" outlineLevel="1" x14ac:dyDescent="0.25">
      <c r="A21" s="37" t="s">
        <v>86</v>
      </c>
      <c r="B21" s="120">
        <f>[4]PRESWIM!$C27</f>
        <v>33</v>
      </c>
      <c r="C21" s="120">
        <f>[4]PRESWIM!$D27</f>
        <v>34</v>
      </c>
      <c r="D21" s="120">
        <f>[4]PRESWIM!$E27</f>
        <v>16</v>
      </c>
      <c r="E21" s="119">
        <f>[4]PRESWIM!$F27</f>
        <v>83</v>
      </c>
      <c r="F21" s="126">
        <f t="shared" si="0"/>
        <v>12.45</v>
      </c>
      <c r="G21" s="22">
        <f>[4]PRESWIM!$G27</f>
        <v>8</v>
      </c>
      <c r="H21" s="120">
        <f>[5]PRESWIM!$C27</f>
        <v>38</v>
      </c>
      <c r="I21" s="120">
        <f>[5]PRESWIM!$D27</f>
        <v>36</v>
      </c>
      <c r="J21" s="120">
        <f>[5]PRESWIM!$E27</f>
        <v>18</v>
      </c>
      <c r="K21" s="120">
        <f>[5]PRESWIM!$F27</f>
        <v>92</v>
      </c>
      <c r="L21" s="126">
        <f t="shared" si="1"/>
        <v>13.799999999999999</v>
      </c>
      <c r="M21" s="22">
        <f>[5]PRESWIM!$G27</f>
        <v>3</v>
      </c>
      <c r="N21" s="120">
        <f>[6]PRESWIM!$C27</f>
        <v>36.299999999999997</v>
      </c>
      <c r="O21" s="120">
        <f>[6]PRESWIM!$D27</f>
        <v>36.700000000000003</v>
      </c>
      <c r="P21" s="120">
        <f>[6]PRESWIM!$E27</f>
        <v>17.399999999999999</v>
      </c>
      <c r="Q21" s="120">
        <f>[6]PRESWIM!$F27</f>
        <v>90.4</v>
      </c>
      <c r="R21" s="126">
        <f t="shared" si="2"/>
        <v>13.56</v>
      </c>
      <c r="S21" s="22">
        <f>[6]PRESWIM!$G27</f>
        <v>7</v>
      </c>
      <c r="T21" s="23">
        <f t="shared" si="3"/>
        <v>18</v>
      </c>
      <c r="U21" s="23">
        <f t="shared" si="4"/>
        <v>3</v>
      </c>
    </row>
    <row r="22" spans="1:21" outlineLevel="1" x14ac:dyDescent="0.25">
      <c r="A22" s="37" t="s">
        <v>87</v>
      </c>
      <c r="B22" s="120">
        <f>[4]PRESWIM!$C28</f>
        <v>31</v>
      </c>
      <c r="C22" s="120">
        <f>[4]PRESWIM!$D28</f>
        <v>33</v>
      </c>
      <c r="D22" s="120">
        <f>[4]PRESWIM!$E28</f>
        <v>14</v>
      </c>
      <c r="E22" s="119">
        <f>[4]PRESWIM!$F28</f>
        <v>78</v>
      </c>
      <c r="F22" s="126">
        <f t="shared" si="0"/>
        <v>11.7</v>
      </c>
      <c r="G22" s="22">
        <f>[4]PRESWIM!$G28</f>
        <v>18</v>
      </c>
      <c r="H22" s="120">
        <f>[5]PRESWIM!$C28</f>
        <v>35</v>
      </c>
      <c r="I22" s="120">
        <f>[5]PRESWIM!$D28</f>
        <v>34</v>
      </c>
      <c r="J22" s="120">
        <f>[5]PRESWIM!$E28</f>
        <v>14</v>
      </c>
      <c r="K22" s="120">
        <f>[5]PRESWIM!$F28</f>
        <v>83</v>
      </c>
      <c r="L22" s="126">
        <f t="shared" si="1"/>
        <v>12.45</v>
      </c>
      <c r="M22" s="22">
        <f>[5]PRESWIM!$G28</f>
        <v>15.5</v>
      </c>
      <c r="N22" s="120">
        <f>[6]PRESWIM!$C28</f>
        <v>35.4</v>
      </c>
      <c r="O22" s="120">
        <f>[6]PRESWIM!$D28</f>
        <v>35.799999999999997</v>
      </c>
      <c r="P22" s="120">
        <f>[6]PRESWIM!$E28</f>
        <v>16.7</v>
      </c>
      <c r="Q22" s="120">
        <f>[6]PRESWIM!$F28</f>
        <v>87.899999999999991</v>
      </c>
      <c r="R22" s="126">
        <f t="shared" si="2"/>
        <v>13.184999999999999</v>
      </c>
      <c r="S22" s="22">
        <f>[6]PRESWIM!$G28</f>
        <v>10</v>
      </c>
      <c r="T22" s="23">
        <f t="shared" si="3"/>
        <v>43.5</v>
      </c>
      <c r="U22" s="23">
        <f t="shared" si="4"/>
        <v>10</v>
      </c>
    </row>
    <row r="23" spans="1:21" outlineLevel="1" x14ac:dyDescent="0.25">
      <c r="A23" s="37" t="s">
        <v>88</v>
      </c>
      <c r="B23" s="120">
        <f>[4]PRESWIM!$C29</f>
        <v>31</v>
      </c>
      <c r="C23" s="120">
        <f>[4]PRESWIM!$D29</f>
        <v>31</v>
      </c>
      <c r="D23" s="120">
        <f>[4]PRESWIM!$E29</f>
        <v>13</v>
      </c>
      <c r="E23" s="119">
        <f>[4]PRESWIM!$F29</f>
        <v>75</v>
      </c>
      <c r="F23" s="126">
        <f t="shared" si="0"/>
        <v>11.25</v>
      </c>
      <c r="G23" s="22">
        <f>[4]PRESWIM!$G29</f>
        <v>32.5</v>
      </c>
      <c r="H23" s="120">
        <f>[5]PRESWIM!$C29</f>
        <v>36</v>
      </c>
      <c r="I23" s="120">
        <f>[5]PRESWIM!$D29</f>
        <v>33</v>
      </c>
      <c r="J23" s="120">
        <f>[5]PRESWIM!$E29</f>
        <v>13</v>
      </c>
      <c r="K23" s="120">
        <f>[5]PRESWIM!$F29</f>
        <v>82</v>
      </c>
      <c r="L23" s="126">
        <f t="shared" si="1"/>
        <v>12.299999999999999</v>
      </c>
      <c r="M23" s="22">
        <f>[5]PRESWIM!$G29</f>
        <v>17</v>
      </c>
      <c r="N23" s="120">
        <f>[6]PRESWIM!$C29</f>
        <v>37</v>
      </c>
      <c r="O23" s="120">
        <f>[6]PRESWIM!$D29</f>
        <v>36.4</v>
      </c>
      <c r="P23" s="120">
        <f>[6]PRESWIM!$E29</f>
        <v>18</v>
      </c>
      <c r="Q23" s="120">
        <f>[6]PRESWIM!$F29</f>
        <v>91.4</v>
      </c>
      <c r="R23" s="126">
        <f t="shared" si="2"/>
        <v>13.71</v>
      </c>
      <c r="S23" s="22">
        <f>[6]PRESWIM!$G29</f>
        <v>5</v>
      </c>
      <c r="T23" s="23">
        <f t="shared" si="3"/>
        <v>54.5</v>
      </c>
      <c r="U23" s="23">
        <f t="shared" si="4"/>
        <v>17.5</v>
      </c>
    </row>
    <row r="24" spans="1:21" outlineLevel="1" x14ac:dyDescent="0.25">
      <c r="A24" s="37" t="s">
        <v>89</v>
      </c>
      <c r="B24" s="120">
        <f>[4]PRESWIM!$C30</f>
        <v>34</v>
      </c>
      <c r="C24" s="120">
        <f>[4]PRESWIM!$D30</f>
        <v>31</v>
      </c>
      <c r="D24" s="120">
        <f>[4]PRESWIM!$E30</f>
        <v>13</v>
      </c>
      <c r="E24" s="119">
        <f>[4]PRESWIM!$F30</f>
        <v>78</v>
      </c>
      <c r="F24" s="126">
        <f t="shared" si="0"/>
        <v>11.7</v>
      </c>
      <c r="G24" s="22">
        <f>[4]PRESWIM!$G30</f>
        <v>18</v>
      </c>
      <c r="H24" s="120">
        <f>[5]PRESWIM!$C30</f>
        <v>32</v>
      </c>
      <c r="I24" s="120">
        <f>[5]PRESWIM!$D30</f>
        <v>30</v>
      </c>
      <c r="J24" s="120">
        <f>[5]PRESWIM!$E30</f>
        <v>13</v>
      </c>
      <c r="K24" s="120">
        <f>[5]PRESWIM!$F30</f>
        <v>75</v>
      </c>
      <c r="L24" s="126">
        <f t="shared" si="1"/>
        <v>11.25</v>
      </c>
      <c r="M24" s="22">
        <f>[5]PRESWIM!$G30</f>
        <v>35.5</v>
      </c>
      <c r="N24" s="120">
        <f>[6]PRESWIM!$C30</f>
        <v>32.6</v>
      </c>
      <c r="O24" s="120">
        <f>[6]PRESWIM!$D30</f>
        <v>31</v>
      </c>
      <c r="P24" s="120">
        <f>[6]PRESWIM!$E30</f>
        <v>14.5</v>
      </c>
      <c r="Q24" s="120">
        <f>[6]PRESWIM!$F30</f>
        <v>78.099999999999994</v>
      </c>
      <c r="R24" s="126">
        <f t="shared" si="2"/>
        <v>11.714999999999998</v>
      </c>
      <c r="S24" s="22">
        <f>[6]PRESWIM!$G30</f>
        <v>30</v>
      </c>
      <c r="T24" s="23">
        <f t="shared" si="3"/>
        <v>83.5</v>
      </c>
      <c r="U24" s="23">
        <f t="shared" si="4"/>
        <v>34</v>
      </c>
    </row>
    <row r="25" spans="1:21" outlineLevel="1" x14ac:dyDescent="0.25">
      <c r="A25" s="37" t="s">
        <v>90</v>
      </c>
      <c r="B25" s="120">
        <f>[4]PRESWIM!$C31</f>
        <v>32</v>
      </c>
      <c r="C25" s="120">
        <f>[4]PRESWIM!$D31</f>
        <v>31</v>
      </c>
      <c r="D25" s="120">
        <f>[4]PRESWIM!$E31</f>
        <v>17</v>
      </c>
      <c r="E25" s="119">
        <f>[4]PRESWIM!$F31</f>
        <v>80</v>
      </c>
      <c r="F25" s="126">
        <f t="shared" si="0"/>
        <v>12</v>
      </c>
      <c r="G25" s="22">
        <f>[4]PRESWIM!$G31</f>
        <v>12</v>
      </c>
      <c r="H25" s="120">
        <f>[5]PRESWIM!$C31</f>
        <v>37</v>
      </c>
      <c r="I25" s="120">
        <f>[5]PRESWIM!$D31</f>
        <v>36</v>
      </c>
      <c r="J25" s="120">
        <f>[5]PRESWIM!$E31</f>
        <v>17</v>
      </c>
      <c r="K25" s="120">
        <f>[5]PRESWIM!$F31</f>
        <v>90</v>
      </c>
      <c r="L25" s="126">
        <f t="shared" si="1"/>
        <v>13.5</v>
      </c>
      <c r="M25" s="22">
        <f>[5]PRESWIM!$G31</f>
        <v>5</v>
      </c>
      <c r="N25" s="120">
        <f>[6]PRESWIM!$C31</f>
        <v>34</v>
      </c>
      <c r="O25" s="120">
        <f>[6]PRESWIM!$D31</f>
        <v>33.5</v>
      </c>
      <c r="P25" s="120">
        <f>[6]PRESWIM!$E31</f>
        <v>15</v>
      </c>
      <c r="Q25" s="120">
        <f>[6]PRESWIM!$F31</f>
        <v>82.5</v>
      </c>
      <c r="R25" s="126">
        <f t="shared" si="2"/>
        <v>12.375</v>
      </c>
      <c r="S25" s="22">
        <f>[6]PRESWIM!$G31</f>
        <v>21</v>
      </c>
      <c r="T25" s="23">
        <f t="shared" si="3"/>
        <v>38</v>
      </c>
      <c r="U25" s="23">
        <f t="shared" si="4"/>
        <v>7.5</v>
      </c>
    </row>
    <row r="26" spans="1:21" outlineLevel="1" x14ac:dyDescent="0.25">
      <c r="A26" s="37" t="s">
        <v>91</v>
      </c>
      <c r="B26" s="120">
        <f>[4]PRESWIM!$C32</f>
        <v>30</v>
      </c>
      <c r="C26" s="120">
        <f>[4]PRESWIM!$D32</f>
        <v>31</v>
      </c>
      <c r="D26" s="120">
        <f>[4]PRESWIM!$E32</f>
        <v>14</v>
      </c>
      <c r="E26" s="119">
        <f>[4]PRESWIM!$F32</f>
        <v>75</v>
      </c>
      <c r="F26" s="126">
        <f t="shared" si="0"/>
        <v>11.25</v>
      </c>
      <c r="G26" s="22">
        <f>[4]PRESWIM!$G32</f>
        <v>32.5</v>
      </c>
      <c r="H26" s="120">
        <f>[5]PRESWIM!$C32</f>
        <v>35</v>
      </c>
      <c r="I26" s="120">
        <f>[5]PRESWIM!$D32</f>
        <v>37</v>
      </c>
      <c r="J26" s="120">
        <f>[5]PRESWIM!$E32</f>
        <v>16</v>
      </c>
      <c r="K26" s="120">
        <f>[5]PRESWIM!$F32</f>
        <v>88</v>
      </c>
      <c r="L26" s="126">
        <f t="shared" si="1"/>
        <v>13.2</v>
      </c>
      <c r="M26" s="22">
        <f>[5]PRESWIM!$G32</f>
        <v>7</v>
      </c>
      <c r="N26" s="120">
        <f>[6]PRESWIM!$C32</f>
        <v>36.5</v>
      </c>
      <c r="O26" s="120">
        <f>[6]PRESWIM!$D32</f>
        <v>34</v>
      </c>
      <c r="P26" s="120">
        <f>[6]PRESWIM!$E32</f>
        <v>16.7</v>
      </c>
      <c r="Q26" s="120">
        <f>[6]PRESWIM!$F32</f>
        <v>87.2</v>
      </c>
      <c r="R26" s="126">
        <f t="shared" si="2"/>
        <v>13.08</v>
      </c>
      <c r="S26" s="22">
        <f>[6]PRESWIM!$G32</f>
        <v>12</v>
      </c>
      <c r="T26" s="23">
        <f t="shared" si="3"/>
        <v>51.5</v>
      </c>
      <c r="U26" s="23">
        <f t="shared" si="4"/>
        <v>14</v>
      </c>
    </row>
    <row r="27" spans="1:21" outlineLevel="1" x14ac:dyDescent="0.25">
      <c r="A27" s="37" t="s">
        <v>92</v>
      </c>
      <c r="B27" s="120">
        <f>[4]PRESWIM!$C33</f>
        <v>34</v>
      </c>
      <c r="C27" s="120">
        <f>[4]PRESWIM!$D33</f>
        <v>34</v>
      </c>
      <c r="D27" s="120">
        <f>[4]PRESWIM!$E33</f>
        <v>12</v>
      </c>
      <c r="E27" s="119">
        <f>[4]PRESWIM!$F33</f>
        <v>80</v>
      </c>
      <c r="F27" s="126">
        <f t="shared" si="0"/>
        <v>12</v>
      </c>
      <c r="G27" s="22">
        <f>[4]PRESWIM!$G33</f>
        <v>12</v>
      </c>
      <c r="H27" s="120">
        <f>[5]PRESWIM!$C33</f>
        <v>36</v>
      </c>
      <c r="I27" s="120">
        <f>[5]PRESWIM!$D33</f>
        <v>32</v>
      </c>
      <c r="J27" s="120">
        <f>[5]PRESWIM!$E33</f>
        <v>12</v>
      </c>
      <c r="K27" s="120">
        <f>[5]PRESWIM!$F33</f>
        <v>80</v>
      </c>
      <c r="L27" s="126">
        <f t="shared" si="1"/>
        <v>12</v>
      </c>
      <c r="M27" s="22">
        <f>[5]PRESWIM!$G33</f>
        <v>21.5</v>
      </c>
      <c r="N27" s="120">
        <f>[6]PRESWIM!$C33</f>
        <v>32</v>
      </c>
      <c r="O27" s="120">
        <f>[6]PRESWIM!$D33</f>
        <v>33</v>
      </c>
      <c r="P27" s="120">
        <f>[6]PRESWIM!$E33</f>
        <v>13.2</v>
      </c>
      <c r="Q27" s="120">
        <f>[6]PRESWIM!$F33</f>
        <v>78.2</v>
      </c>
      <c r="R27" s="126">
        <f t="shared" si="2"/>
        <v>11.73</v>
      </c>
      <c r="S27" s="22">
        <f>[6]PRESWIM!$G33</f>
        <v>28.5</v>
      </c>
      <c r="T27" s="23">
        <f t="shared" si="3"/>
        <v>62</v>
      </c>
      <c r="U27" s="23">
        <f t="shared" si="4"/>
        <v>21</v>
      </c>
    </row>
    <row r="28" spans="1:21" outlineLevel="1" x14ac:dyDescent="0.25">
      <c r="A28" s="37" t="s">
        <v>93</v>
      </c>
      <c r="B28" s="120">
        <f>[4]PRESWIM!$C34</f>
        <v>31</v>
      </c>
      <c r="C28" s="120">
        <f>[4]PRESWIM!$D34</f>
        <v>31</v>
      </c>
      <c r="D28" s="120">
        <f>[4]PRESWIM!$E34</f>
        <v>13</v>
      </c>
      <c r="E28" s="119">
        <f>[4]PRESWIM!$F34</f>
        <v>75</v>
      </c>
      <c r="F28" s="126">
        <f t="shared" si="0"/>
        <v>11.25</v>
      </c>
      <c r="G28" s="22">
        <f>[4]PRESWIM!$G34</f>
        <v>32.5</v>
      </c>
      <c r="H28" s="120">
        <f>[5]PRESWIM!$C34</f>
        <v>32</v>
      </c>
      <c r="I28" s="120">
        <f>[5]PRESWIM!$D34</f>
        <v>34</v>
      </c>
      <c r="J28" s="120">
        <f>[5]PRESWIM!$E34</f>
        <v>13</v>
      </c>
      <c r="K28" s="120">
        <f>[5]PRESWIM!$F34</f>
        <v>79</v>
      </c>
      <c r="L28" s="126">
        <f t="shared" si="1"/>
        <v>11.85</v>
      </c>
      <c r="M28" s="22">
        <f>[5]PRESWIM!$G34</f>
        <v>24</v>
      </c>
      <c r="N28" s="120">
        <f>[6]PRESWIM!$C34</f>
        <v>33</v>
      </c>
      <c r="O28" s="120">
        <f>[6]PRESWIM!$D34</f>
        <v>35.299999999999997</v>
      </c>
      <c r="P28" s="120">
        <f>[6]PRESWIM!$E34</f>
        <v>16</v>
      </c>
      <c r="Q28" s="120">
        <f>[6]PRESWIM!$F34</f>
        <v>84.3</v>
      </c>
      <c r="R28" s="126">
        <f t="shared" si="2"/>
        <v>12.645</v>
      </c>
      <c r="S28" s="22">
        <f>[6]PRESWIM!$G34</f>
        <v>17</v>
      </c>
      <c r="T28" s="23">
        <f t="shared" si="3"/>
        <v>73.5</v>
      </c>
      <c r="U28" s="23">
        <f t="shared" si="4"/>
        <v>26</v>
      </c>
    </row>
    <row r="29" spans="1:21" outlineLevel="1" x14ac:dyDescent="0.25">
      <c r="A29" s="37" t="s">
        <v>108</v>
      </c>
      <c r="B29" s="132" t="s">
        <v>109</v>
      </c>
      <c r="C29" s="132" t="s">
        <v>109</v>
      </c>
      <c r="D29" s="132" t="s">
        <v>109</v>
      </c>
      <c r="E29" s="133" t="s">
        <v>109</v>
      </c>
      <c r="F29" s="134" t="s">
        <v>109</v>
      </c>
      <c r="G29" s="22">
        <f>[4]PRESWIM!$G35</f>
        <v>39.5</v>
      </c>
      <c r="H29" s="120" t="s">
        <v>109</v>
      </c>
      <c r="I29" s="120" t="s">
        <v>109</v>
      </c>
      <c r="J29" s="120" t="s">
        <v>109</v>
      </c>
      <c r="K29" s="120" t="s">
        <v>109</v>
      </c>
      <c r="L29" s="126" t="s">
        <v>109</v>
      </c>
      <c r="M29" s="22">
        <f>[5]PRESWIM!$G35</f>
        <v>39.5</v>
      </c>
      <c r="N29" s="120" t="s">
        <v>109</v>
      </c>
      <c r="O29" s="120" t="s">
        <v>109</v>
      </c>
      <c r="P29" s="120" t="s">
        <v>109</v>
      </c>
      <c r="Q29" s="120" t="s">
        <v>109</v>
      </c>
      <c r="R29" s="126" t="s">
        <v>109</v>
      </c>
      <c r="S29" s="22">
        <f>[6]PRESWIM!$G35</f>
        <v>39.5</v>
      </c>
      <c r="T29" s="23">
        <f t="shared" si="3"/>
        <v>118.5</v>
      </c>
      <c r="U29" s="23">
        <f t="shared" si="4"/>
        <v>39.5</v>
      </c>
    </row>
    <row r="30" spans="1:21" outlineLevel="1" x14ac:dyDescent="0.25">
      <c r="A30" s="37" t="s">
        <v>94</v>
      </c>
      <c r="B30" s="120">
        <f>[4]PRESWIM!$C36</f>
        <v>31</v>
      </c>
      <c r="C30" s="120">
        <f>[4]PRESWIM!$D36</f>
        <v>34</v>
      </c>
      <c r="D30" s="120">
        <f>[4]PRESWIM!$E36</f>
        <v>16</v>
      </c>
      <c r="E30" s="119">
        <f>[4]PRESWIM!$F36</f>
        <v>81</v>
      </c>
      <c r="F30" s="126">
        <f t="shared" si="0"/>
        <v>12.149999999999999</v>
      </c>
      <c r="G30" s="22">
        <f>[4]PRESWIM!$G36</f>
        <v>9.5</v>
      </c>
      <c r="H30" s="120">
        <f>[5]PRESWIM!$C36</f>
        <v>34</v>
      </c>
      <c r="I30" s="120">
        <f>[5]PRESWIM!$D36</f>
        <v>32</v>
      </c>
      <c r="J30" s="120">
        <f>[5]PRESWIM!$E36</f>
        <v>14</v>
      </c>
      <c r="K30" s="120">
        <f>[5]PRESWIM!$F36</f>
        <v>80</v>
      </c>
      <c r="L30" s="126">
        <f t="shared" si="1"/>
        <v>12</v>
      </c>
      <c r="M30" s="22">
        <f>[5]PRESWIM!$G36</f>
        <v>21.5</v>
      </c>
      <c r="N30" s="120">
        <f>[6]PRESWIM!$C36</f>
        <v>33</v>
      </c>
      <c r="O30" s="120">
        <f>[6]PRESWIM!$D36</f>
        <v>31.2</v>
      </c>
      <c r="P30" s="120">
        <f>[6]PRESWIM!$E36</f>
        <v>14</v>
      </c>
      <c r="Q30" s="120">
        <f>[6]PRESWIM!$F36</f>
        <v>78.2</v>
      </c>
      <c r="R30" s="126">
        <f t="shared" si="2"/>
        <v>11.73</v>
      </c>
      <c r="S30" s="22">
        <f>[6]PRESWIM!$G36</f>
        <v>28.5</v>
      </c>
      <c r="T30" s="23">
        <f t="shared" si="3"/>
        <v>59.5</v>
      </c>
      <c r="U30" s="23">
        <f t="shared" si="4"/>
        <v>19</v>
      </c>
    </row>
    <row r="31" spans="1:21" outlineLevel="1" x14ac:dyDescent="0.25">
      <c r="A31" s="37" t="s">
        <v>95</v>
      </c>
      <c r="B31" s="120">
        <f>[4]PRESWIM!$C37</f>
        <v>35</v>
      </c>
      <c r="C31" s="120">
        <f>[4]PRESWIM!$D37</f>
        <v>34</v>
      </c>
      <c r="D31" s="120">
        <f>[4]PRESWIM!$E37</f>
        <v>16</v>
      </c>
      <c r="E31" s="119">
        <f>[4]PRESWIM!$F37</f>
        <v>85</v>
      </c>
      <c r="F31" s="126">
        <f t="shared" si="0"/>
        <v>12.75</v>
      </c>
      <c r="G31" s="22">
        <f>[4]PRESWIM!$G37</f>
        <v>4.5</v>
      </c>
      <c r="H31" s="120">
        <f>[5]PRESWIM!$C37</f>
        <v>36</v>
      </c>
      <c r="I31" s="120">
        <f>[5]PRESWIM!$D37</f>
        <v>33</v>
      </c>
      <c r="J31" s="120">
        <f>[5]PRESWIM!$E37</f>
        <v>14</v>
      </c>
      <c r="K31" s="120">
        <f>[5]PRESWIM!$F37</f>
        <v>83</v>
      </c>
      <c r="L31" s="126">
        <f t="shared" si="1"/>
        <v>12.45</v>
      </c>
      <c r="M31" s="22">
        <f>[5]PRESWIM!$G37</f>
        <v>15.5</v>
      </c>
      <c r="N31" s="120">
        <f>[6]PRESWIM!$C37</f>
        <v>36</v>
      </c>
      <c r="O31" s="120">
        <f>[6]PRESWIM!$D37</f>
        <v>33.5</v>
      </c>
      <c r="P31" s="120">
        <f>[6]PRESWIM!$E37</f>
        <v>13.8</v>
      </c>
      <c r="Q31" s="120">
        <f>[6]PRESWIM!$F37</f>
        <v>83.3</v>
      </c>
      <c r="R31" s="126">
        <f t="shared" si="2"/>
        <v>12.494999999999999</v>
      </c>
      <c r="S31" s="22">
        <f>[6]PRESWIM!$G37</f>
        <v>20</v>
      </c>
      <c r="T31" s="23">
        <f t="shared" si="3"/>
        <v>40</v>
      </c>
      <c r="U31" s="23">
        <f t="shared" si="4"/>
        <v>9</v>
      </c>
    </row>
    <row r="32" spans="1:21" outlineLevel="1" x14ac:dyDescent="0.25">
      <c r="A32" s="37" t="s">
        <v>96</v>
      </c>
      <c r="B32" s="120">
        <f>[4]PRESWIM!$C38</f>
        <v>31</v>
      </c>
      <c r="C32" s="120">
        <f>[4]PRESWIM!$D38</f>
        <v>31</v>
      </c>
      <c r="D32" s="120">
        <f>[4]PRESWIM!$E38</f>
        <v>13</v>
      </c>
      <c r="E32" s="119">
        <f>[4]PRESWIM!$F38</f>
        <v>75</v>
      </c>
      <c r="F32" s="126">
        <f t="shared" si="0"/>
        <v>11.25</v>
      </c>
      <c r="G32" s="22">
        <f>[4]PRESWIM!$G38</f>
        <v>32.5</v>
      </c>
      <c r="H32" s="120">
        <f>[5]PRESWIM!$C38</f>
        <v>36</v>
      </c>
      <c r="I32" s="120">
        <f>[5]PRESWIM!$D38</f>
        <v>34</v>
      </c>
      <c r="J32" s="120">
        <f>[5]PRESWIM!$E38</f>
        <v>15</v>
      </c>
      <c r="K32" s="120">
        <f>[5]PRESWIM!$F38</f>
        <v>85</v>
      </c>
      <c r="L32" s="126">
        <f t="shared" si="1"/>
        <v>12.75</v>
      </c>
      <c r="M32" s="22">
        <f>[5]PRESWIM!$G38</f>
        <v>12</v>
      </c>
      <c r="N32" s="120">
        <f>[6]PRESWIM!$C38</f>
        <v>32</v>
      </c>
      <c r="O32" s="120">
        <f>[6]PRESWIM!$D38</f>
        <v>31.4</v>
      </c>
      <c r="P32" s="120">
        <f>[6]PRESWIM!$E38</f>
        <v>12.3</v>
      </c>
      <c r="Q32" s="120">
        <f>[6]PRESWIM!$F38</f>
        <v>75.7</v>
      </c>
      <c r="R32" s="126">
        <f t="shared" si="2"/>
        <v>11.355</v>
      </c>
      <c r="S32" s="22">
        <f>[6]PRESWIM!$G38</f>
        <v>34</v>
      </c>
      <c r="T32" s="23">
        <f t="shared" si="3"/>
        <v>78.5</v>
      </c>
      <c r="U32" s="23">
        <f t="shared" si="4"/>
        <v>30</v>
      </c>
    </row>
    <row r="33" spans="1:21" outlineLevel="1" x14ac:dyDescent="0.25">
      <c r="A33" s="37" t="s">
        <v>97</v>
      </c>
      <c r="B33" s="120">
        <f>[4]PRESWIM!$C39</f>
        <v>33</v>
      </c>
      <c r="C33" s="120">
        <f>[4]PRESWIM!$D39</f>
        <v>31</v>
      </c>
      <c r="D33" s="120">
        <f>[4]PRESWIM!$E39</f>
        <v>15</v>
      </c>
      <c r="E33" s="119">
        <f>[4]PRESWIM!$F39</f>
        <v>79</v>
      </c>
      <c r="F33" s="126">
        <f t="shared" si="0"/>
        <v>11.85</v>
      </c>
      <c r="G33" s="22">
        <f>[4]PRESWIM!$G39</f>
        <v>15</v>
      </c>
      <c r="H33" s="120">
        <f>[5]PRESWIM!$C39</f>
        <v>35</v>
      </c>
      <c r="I33" s="120">
        <f>[5]PRESWIM!$D39</f>
        <v>35</v>
      </c>
      <c r="J33" s="120">
        <f>[5]PRESWIM!$E39</f>
        <v>16</v>
      </c>
      <c r="K33" s="120">
        <f>[5]PRESWIM!$F39</f>
        <v>86</v>
      </c>
      <c r="L33" s="126">
        <f t="shared" si="1"/>
        <v>12.899999999999999</v>
      </c>
      <c r="M33" s="22">
        <f>[5]PRESWIM!$G39</f>
        <v>10.5</v>
      </c>
      <c r="N33" s="120">
        <f>[6]PRESWIM!$C39</f>
        <v>37.5</v>
      </c>
      <c r="O33" s="120">
        <f>[6]PRESWIM!$D39</f>
        <v>38</v>
      </c>
      <c r="P33" s="120">
        <f>[6]PRESWIM!$E39</f>
        <v>18</v>
      </c>
      <c r="Q33" s="120">
        <f>[6]PRESWIM!$F39</f>
        <v>93.5</v>
      </c>
      <c r="R33" s="126">
        <f t="shared" si="2"/>
        <v>14.024999999999999</v>
      </c>
      <c r="S33" s="22">
        <f>[6]PRESWIM!$G39</f>
        <v>3</v>
      </c>
      <c r="T33" s="23">
        <f t="shared" si="3"/>
        <v>28.5</v>
      </c>
      <c r="U33" s="23">
        <f t="shared" si="4"/>
        <v>6</v>
      </c>
    </row>
    <row r="34" spans="1:21" outlineLevel="1" x14ac:dyDescent="0.25">
      <c r="A34" s="37" t="s">
        <v>98</v>
      </c>
      <c r="B34" s="120">
        <f>[4]PRESWIM!$C40</f>
        <v>32</v>
      </c>
      <c r="C34" s="120">
        <f>[4]PRESWIM!$D40</f>
        <v>32</v>
      </c>
      <c r="D34" s="120">
        <f>[4]PRESWIM!$E40</f>
        <v>17</v>
      </c>
      <c r="E34" s="119">
        <f>[4]PRESWIM!$F40</f>
        <v>81</v>
      </c>
      <c r="F34" s="126">
        <f t="shared" si="0"/>
        <v>12.149999999999999</v>
      </c>
      <c r="G34" s="22">
        <f>[4]PRESWIM!$G40</f>
        <v>9.5</v>
      </c>
      <c r="H34" s="120">
        <f>[5]PRESWIM!$C40</f>
        <v>27</v>
      </c>
      <c r="I34" s="120">
        <f>[5]PRESWIM!$D40</f>
        <v>31</v>
      </c>
      <c r="J34" s="120">
        <f>[5]PRESWIM!$E40</f>
        <v>19</v>
      </c>
      <c r="K34" s="120">
        <f>[5]PRESWIM!$F40</f>
        <v>77</v>
      </c>
      <c r="L34" s="126">
        <f t="shared" si="1"/>
        <v>11.549999999999999</v>
      </c>
      <c r="M34" s="22">
        <f>[5]PRESWIM!$G40</f>
        <v>27.5</v>
      </c>
      <c r="N34" s="120">
        <f>[6]PRESWIM!$C40</f>
        <v>31</v>
      </c>
      <c r="O34" s="120">
        <f>[6]PRESWIM!$D40</f>
        <v>32</v>
      </c>
      <c r="P34" s="120">
        <f>[6]PRESWIM!$E40</f>
        <v>13.1</v>
      </c>
      <c r="Q34" s="120">
        <f>[6]PRESWIM!$F40</f>
        <v>76.099999999999994</v>
      </c>
      <c r="R34" s="126">
        <f t="shared" si="2"/>
        <v>11.414999999999999</v>
      </c>
      <c r="S34" s="22">
        <f>[6]PRESWIM!$G40</f>
        <v>33</v>
      </c>
      <c r="T34" s="23">
        <f t="shared" si="3"/>
        <v>70</v>
      </c>
      <c r="U34" s="23">
        <f t="shared" si="4"/>
        <v>24</v>
      </c>
    </row>
    <row r="35" spans="1:21" outlineLevel="1" x14ac:dyDescent="0.25">
      <c r="A35" s="37" t="s">
        <v>99</v>
      </c>
      <c r="B35" s="120">
        <f>[4]PRESWIM!$C41</f>
        <v>31</v>
      </c>
      <c r="C35" s="120">
        <f>[4]PRESWIM!$D41</f>
        <v>31</v>
      </c>
      <c r="D35" s="120">
        <f>[4]PRESWIM!$E41</f>
        <v>13</v>
      </c>
      <c r="E35" s="119">
        <f>[4]PRESWIM!$F41</f>
        <v>75</v>
      </c>
      <c r="F35" s="126">
        <f t="shared" si="0"/>
        <v>11.25</v>
      </c>
      <c r="G35" s="22">
        <f>[4]PRESWIM!$G41</f>
        <v>32.5</v>
      </c>
      <c r="H35" s="120">
        <f>[5]PRESWIM!$C41</f>
        <v>34</v>
      </c>
      <c r="I35" s="120">
        <f>[5]PRESWIM!$D41</f>
        <v>34</v>
      </c>
      <c r="J35" s="120">
        <f>[5]PRESWIM!$E41</f>
        <v>16</v>
      </c>
      <c r="K35" s="120">
        <f>[5]PRESWIM!$F41</f>
        <v>84</v>
      </c>
      <c r="L35" s="126">
        <f t="shared" si="1"/>
        <v>12.6</v>
      </c>
      <c r="M35" s="22">
        <f>[5]PRESWIM!$G41</f>
        <v>13.5</v>
      </c>
      <c r="N35" s="120">
        <f>[6]PRESWIM!$C41</f>
        <v>36.200000000000003</v>
      </c>
      <c r="O35" s="120">
        <f>[6]PRESWIM!$D41</f>
        <v>35.799999999999997</v>
      </c>
      <c r="P35" s="120">
        <f>[6]PRESWIM!$E41</f>
        <v>16.399999999999999</v>
      </c>
      <c r="Q35" s="120">
        <f>[6]PRESWIM!$F41</f>
        <v>88.4</v>
      </c>
      <c r="R35" s="126">
        <f t="shared" si="2"/>
        <v>13.26</v>
      </c>
      <c r="S35" s="22">
        <f>[6]PRESWIM!$G41</f>
        <v>8</v>
      </c>
      <c r="T35" s="23">
        <f t="shared" si="3"/>
        <v>54</v>
      </c>
      <c r="U35" s="23">
        <f t="shared" si="4"/>
        <v>16</v>
      </c>
    </row>
    <row r="36" spans="1:21" outlineLevel="1" x14ac:dyDescent="0.25">
      <c r="A36" s="37" t="s">
        <v>100</v>
      </c>
      <c r="B36" s="120">
        <f>[4]PRESWIM!$C42</f>
        <v>30</v>
      </c>
      <c r="C36" s="120">
        <f>[4]PRESWIM!$D42</f>
        <v>31</v>
      </c>
      <c r="D36" s="120">
        <f>[4]PRESWIM!$E42</f>
        <v>17</v>
      </c>
      <c r="E36" s="119">
        <f>[4]PRESWIM!$F42</f>
        <v>78</v>
      </c>
      <c r="F36" s="126">
        <f t="shared" si="0"/>
        <v>11.7</v>
      </c>
      <c r="G36" s="22">
        <f>[4]PRESWIM!$G42</f>
        <v>18</v>
      </c>
      <c r="H36" s="120">
        <f>[5]PRESWIM!$C42</f>
        <v>29</v>
      </c>
      <c r="I36" s="120">
        <f>[5]PRESWIM!$D42</f>
        <v>31</v>
      </c>
      <c r="J36" s="120">
        <f>[5]PRESWIM!$E42</f>
        <v>15</v>
      </c>
      <c r="K36" s="120">
        <f>[5]PRESWIM!$F42</f>
        <v>75</v>
      </c>
      <c r="L36" s="126">
        <f t="shared" si="1"/>
        <v>11.25</v>
      </c>
      <c r="M36" s="22">
        <f>[5]PRESWIM!$G42</f>
        <v>35.5</v>
      </c>
      <c r="N36" s="120">
        <f>[6]PRESWIM!$C42</f>
        <v>32</v>
      </c>
      <c r="O36" s="120">
        <f>[6]PRESWIM!$D42</f>
        <v>32.200000000000003</v>
      </c>
      <c r="P36" s="120">
        <f>[6]PRESWIM!$E42</f>
        <v>14.6</v>
      </c>
      <c r="Q36" s="120">
        <f>[6]PRESWIM!$F42</f>
        <v>78.8</v>
      </c>
      <c r="R36" s="126">
        <f t="shared" si="2"/>
        <v>11.819999999999999</v>
      </c>
      <c r="S36" s="22">
        <f>[6]PRESWIM!$G42</f>
        <v>27</v>
      </c>
      <c r="T36" s="23">
        <f t="shared" si="3"/>
        <v>80.5</v>
      </c>
      <c r="U36" s="23">
        <f t="shared" si="4"/>
        <v>32</v>
      </c>
    </row>
    <row r="37" spans="1:21" outlineLevel="1" x14ac:dyDescent="0.25">
      <c r="A37" s="37" t="s">
        <v>101</v>
      </c>
      <c r="B37" s="120">
        <f>[4]PRESWIM!$C43</f>
        <v>34</v>
      </c>
      <c r="C37" s="120">
        <f>[4]PRESWIM!$D43</f>
        <v>35</v>
      </c>
      <c r="D37" s="120">
        <f>[4]PRESWIM!$E43</f>
        <v>15</v>
      </c>
      <c r="E37" s="119">
        <f>[4]PRESWIM!$F43</f>
        <v>84</v>
      </c>
      <c r="F37" s="126">
        <f t="shared" si="0"/>
        <v>12.6</v>
      </c>
      <c r="G37" s="22">
        <f>[4]PRESWIM!$G43</f>
        <v>6.5</v>
      </c>
      <c r="H37" s="120">
        <f>[5]PRESWIM!$C43</f>
        <v>31</v>
      </c>
      <c r="I37" s="120">
        <f>[5]PRESWIM!$D43</f>
        <v>34</v>
      </c>
      <c r="J37" s="120">
        <f>[5]PRESWIM!$E43</f>
        <v>16</v>
      </c>
      <c r="K37" s="120">
        <f>[5]PRESWIM!$F43</f>
        <v>81</v>
      </c>
      <c r="L37" s="126">
        <f t="shared" si="1"/>
        <v>12.149999999999999</v>
      </c>
      <c r="M37" s="22">
        <f>[5]PRESWIM!$G43</f>
        <v>18.5</v>
      </c>
      <c r="N37" s="120">
        <f>[6]PRESWIM!$C43</f>
        <v>39</v>
      </c>
      <c r="O37" s="120">
        <f>[6]PRESWIM!$D43</f>
        <v>40</v>
      </c>
      <c r="P37" s="120">
        <f>[6]PRESWIM!$E43</f>
        <v>20</v>
      </c>
      <c r="Q37" s="120">
        <f>[6]PRESWIM!$F43</f>
        <v>99</v>
      </c>
      <c r="R37" s="126">
        <f t="shared" si="2"/>
        <v>14.85</v>
      </c>
      <c r="S37" s="22">
        <f>[6]PRESWIM!$G43</f>
        <v>1</v>
      </c>
      <c r="T37" s="23">
        <f t="shared" si="3"/>
        <v>26</v>
      </c>
      <c r="U37" s="23">
        <f t="shared" si="4"/>
        <v>5</v>
      </c>
    </row>
    <row r="38" spans="1:21" outlineLevel="1" x14ac:dyDescent="0.25">
      <c r="A38" s="37" t="s">
        <v>102</v>
      </c>
      <c r="B38" s="120">
        <f>[4]PRESWIM!$C44</f>
        <v>33</v>
      </c>
      <c r="C38" s="120">
        <f>[4]PRESWIM!$D44</f>
        <v>31</v>
      </c>
      <c r="D38" s="120">
        <f>[4]PRESWIM!$E44</f>
        <v>15</v>
      </c>
      <c r="E38" s="119">
        <f>[4]PRESWIM!$F44</f>
        <v>79</v>
      </c>
      <c r="F38" s="126">
        <f t="shared" si="0"/>
        <v>11.85</v>
      </c>
      <c r="G38" s="22">
        <f>[4]PRESWIM!$G44</f>
        <v>15</v>
      </c>
      <c r="H38" s="120">
        <f>[5]PRESWIM!$C44</f>
        <v>34</v>
      </c>
      <c r="I38" s="120">
        <f>[5]PRESWIM!$D44</f>
        <v>36</v>
      </c>
      <c r="J38" s="120">
        <f>[5]PRESWIM!$E44</f>
        <v>17</v>
      </c>
      <c r="K38" s="120">
        <f>[5]PRESWIM!$F44</f>
        <v>87</v>
      </c>
      <c r="L38" s="126">
        <f t="shared" si="1"/>
        <v>13.049999999999999</v>
      </c>
      <c r="M38" s="22">
        <f>[5]PRESWIM!$G44</f>
        <v>9</v>
      </c>
      <c r="N38" s="120">
        <f>[6]PRESWIM!$C44</f>
        <v>35.700000000000003</v>
      </c>
      <c r="O38" s="120">
        <f>[6]PRESWIM!$D44</f>
        <v>35</v>
      </c>
      <c r="P38" s="120">
        <f>[6]PRESWIM!$E44</f>
        <v>15.4</v>
      </c>
      <c r="Q38" s="120">
        <f>[6]PRESWIM!$F44</f>
        <v>86.100000000000009</v>
      </c>
      <c r="R38" s="126">
        <f t="shared" si="2"/>
        <v>12.915000000000001</v>
      </c>
      <c r="S38" s="22">
        <f>[6]PRESWIM!$G44</f>
        <v>14</v>
      </c>
      <c r="T38" s="23">
        <f t="shared" si="3"/>
        <v>38</v>
      </c>
      <c r="U38" s="23">
        <f t="shared" si="4"/>
        <v>7.5</v>
      </c>
    </row>
    <row r="39" spans="1:21" outlineLevel="1" x14ac:dyDescent="0.25">
      <c r="A39" s="37" t="s">
        <v>103</v>
      </c>
      <c r="B39" s="120">
        <f>[4]PRESWIM!$C45</f>
        <v>32</v>
      </c>
      <c r="C39" s="120">
        <f>[4]PRESWIM!$D45</f>
        <v>31</v>
      </c>
      <c r="D39" s="120">
        <f>[4]PRESWIM!$E45</f>
        <v>12</v>
      </c>
      <c r="E39" s="119">
        <f>[4]PRESWIM!$F45</f>
        <v>75</v>
      </c>
      <c r="F39" s="126">
        <f t="shared" si="0"/>
        <v>11.25</v>
      </c>
      <c r="G39" s="22">
        <f>[4]PRESWIM!$G45</f>
        <v>32.5</v>
      </c>
      <c r="H39" s="120">
        <f>[5]PRESWIM!$C45</f>
        <v>36</v>
      </c>
      <c r="I39" s="120">
        <f>[5]PRESWIM!$D45</f>
        <v>36</v>
      </c>
      <c r="J39" s="120">
        <f>[5]PRESWIM!$E45</f>
        <v>16</v>
      </c>
      <c r="K39" s="120">
        <f>[5]PRESWIM!$F45</f>
        <v>88</v>
      </c>
      <c r="L39" s="126">
        <f t="shared" si="1"/>
        <v>13.2</v>
      </c>
      <c r="M39" s="22">
        <f>[5]PRESWIM!$G45</f>
        <v>7</v>
      </c>
      <c r="N39" s="120">
        <f>[6]PRESWIM!$C45</f>
        <v>32.299999999999997</v>
      </c>
      <c r="O39" s="120">
        <f>[6]PRESWIM!$D45</f>
        <v>30</v>
      </c>
      <c r="P39" s="120">
        <f>[6]PRESWIM!$E45</f>
        <v>13</v>
      </c>
      <c r="Q39" s="120">
        <f>[6]PRESWIM!$F45</f>
        <v>75.3</v>
      </c>
      <c r="R39" s="126">
        <f t="shared" si="2"/>
        <v>11.295</v>
      </c>
      <c r="S39" s="22">
        <f>[6]PRESWIM!$G45</f>
        <v>36.5</v>
      </c>
      <c r="T39" s="23">
        <f t="shared" si="3"/>
        <v>76</v>
      </c>
      <c r="U39" s="23">
        <f t="shared" si="4"/>
        <v>28</v>
      </c>
    </row>
    <row r="40" spans="1:21" outlineLevel="1" x14ac:dyDescent="0.25">
      <c r="A40" s="37" t="s">
        <v>104</v>
      </c>
      <c r="B40" s="120">
        <f>[4]PRESWIM!$C46</f>
        <v>38</v>
      </c>
      <c r="C40" s="120">
        <f>[4]PRESWIM!$D46</f>
        <v>37</v>
      </c>
      <c r="D40" s="120">
        <f>[4]PRESWIM!$E46</f>
        <v>18</v>
      </c>
      <c r="E40" s="119">
        <f>[4]PRESWIM!$F46</f>
        <v>93</v>
      </c>
      <c r="F40" s="126">
        <f t="shared" si="0"/>
        <v>13.95</v>
      </c>
      <c r="G40" s="22">
        <f>[4]PRESWIM!$G46</f>
        <v>2</v>
      </c>
      <c r="H40" s="120">
        <f>[5]PRESWIM!$C46</f>
        <v>40</v>
      </c>
      <c r="I40" s="120">
        <f>[5]PRESWIM!$D46</f>
        <v>38</v>
      </c>
      <c r="J40" s="120">
        <f>[5]PRESWIM!$E46</f>
        <v>19</v>
      </c>
      <c r="K40" s="120">
        <f>[5]PRESWIM!$F46</f>
        <v>97</v>
      </c>
      <c r="L40" s="126">
        <f t="shared" si="1"/>
        <v>14.549999999999999</v>
      </c>
      <c r="M40" s="22">
        <f>[5]PRESWIM!$G46</f>
        <v>1</v>
      </c>
      <c r="N40" s="120">
        <f>[6]PRESWIM!$C46</f>
        <v>34.5</v>
      </c>
      <c r="O40" s="120">
        <f>[6]PRESWIM!$D46</f>
        <v>34.299999999999997</v>
      </c>
      <c r="P40" s="120">
        <f>[6]PRESWIM!$E46</f>
        <v>16</v>
      </c>
      <c r="Q40" s="120">
        <f>[6]PRESWIM!$F46</f>
        <v>84.8</v>
      </c>
      <c r="R40" s="126">
        <f t="shared" si="2"/>
        <v>12.719999999999999</v>
      </c>
      <c r="S40" s="22">
        <f>[6]PRESWIM!$G46</f>
        <v>16</v>
      </c>
      <c r="T40" s="23">
        <f t="shared" si="3"/>
        <v>19</v>
      </c>
      <c r="U40" s="23">
        <f t="shared" si="4"/>
        <v>4</v>
      </c>
    </row>
    <row r="41" spans="1:21" outlineLevel="1" x14ac:dyDescent="0.25">
      <c r="A41" s="37" t="s">
        <v>105</v>
      </c>
      <c r="B41" s="120">
        <f>[4]PRESWIM!$C47</f>
        <v>31</v>
      </c>
      <c r="C41" s="120">
        <f>[4]PRESWIM!$D47</f>
        <v>34</v>
      </c>
      <c r="D41" s="120">
        <f>[4]PRESWIM!$E47</f>
        <v>14</v>
      </c>
      <c r="E41" s="119">
        <f>[4]PRESWIM!$F47</f>
        <v>79</v>
      </c>
      <c r="F41" s="126">
        <f t="shared" si="0"/>
        <v>11.85</v>
      </c>
      <c r="G41" s="22">
        <f>[4]PRESWIM!$G47</f>
        <v>15</v>
      </c>
      <c r="H41" s="120">
        <f>[5]PRESWIM!$C47</f>
        <v>31</v>
      </c>
      <c r="I41" s="120">
        <f>[5]PRESWIM!$D47</f>
        <v>33</v>
      </c>
      <c r="J41" s="120">
        <f>[5]PRESWIM!$E47</f>
        <v>13</v>
      </c>
      <c r="K41" s="120">
        <f>[5]PRESWIM!$F47</f>
        <v>77</v>
      </c>
      <c r="L41" s="126">
        <f t="shared" si="1"/>
        <v>11.549999999999999</v>
      </c>
      <c r="M41" s="22">
        <f>[5]PRESWIM!$G47</f>
        <v>27.5</v>
      </c>
      <c r="N41" s="120">
        <f>[6]PRESWIM!$C47</f>
        <v>33</v>
      </c>
      <c r="O41" s="120">
        <f>[6]PRESWIM!$D47</f>
        <v>32.200000000000003</v>
      </c>
      <c r="P41" s="120">
        <f>[6]PRESWIM!$E47</f>
        <v>14.8</v>
      </c>
      <c r="Q41" s="120">
        <f>[6]PRESWIM!$F47</f>
        <v>80</v>
      </c>
      <c r="R41" s="126">
        <f t="shared" si="2"/>
        <v>12</v>
      </c>
      <c r="S41" s="22">
        <f>[6]PRESWIM!$G47</f>
        <v>25</v>
      </c>
      <c r="T41" s="23">
        <f t="shared" si="3"/>
        <v>67.5</v>
      </c>
      <c r="U41" s="23">
        <f t="shared" si="4"/>
        <v>23</v>
      </c>
    </row>
    <row r="42" spans="1:21" outlineLevel="1" x14ac:dyDescent="0.25">
      <c r="A42" s="37" t="s">
        <v>106</v>
      </c>
      <c r="B42" s="120">
        <f>[4]PRESWIM!$C48</f>
        <v>31</v>
      </c>
      <c r="C42" s="120">
        <f>[4]PRESWIM!$D48</f>
        <v>31</v>
      </c>
      <c r="D42" s="120">
        <f>[4]PRESWIM!$E48</f>
        <v>13</v>
      </c>
      <c r="E42" s="119">
        <f>[4]PRESWIM!$F48</f>
        <v>75</v>
      </c>
      <c r="F42" s="126">
        <f t="shared" si="0"/>
        <v>11.25</v>
      </c>
      <c r="G42" s="22">
        <f>[4]PRESWIM!$G48</f>
        <v>32.5</v>
      </c>
      <c r="H42" s="120">
        <f>[5]PRESWIM!$C48</f>
        <v>29</v>
      </c>
      <c r="I42" s="120">
        <f>[5]PRESWIM!$D48</f>
        <v>32</v>
      </c>
      <c r="J42" s="120">
        <f>[5]PRESWIM!$E48</f>
        <v>14</v>
      </c>
      <c r="K42" s="120">
        <f>[5]PRESWIM!$F48</f>
        <v>75</v>
      </c>
      <c r="L42" s="126">
        <f t="shared" si="1"/>
        <v>11.25</v>
      </c>
      <c r="M42" s="22">
        <f>[5]PRESWIM!$G48</f>
        <v>35.5</v>
      </c>
      <c r="N42" s="120">
        <f>[6]PRESWIM!$C48</f>
        <v>29</v>
      </c>
      <c r="O42" s="120">
        <f>[6]PRESWIM!$D48</f>
        <v>32.700000000000003</v>
      </c>
      <c r="P42" s="120">
        <f>[6]PRESWIM!$E48</f>
        <v>13.5</v>
      </c>
      <c r="Q42" s="120">
        <f>[6]PRESWIM!$F48</f>
        <v>75.2</v>
      </c>
      <c r="R42" s="126">
        <f t="shared" si="2"/>
        <v>11.28</v>
      </c>
      <c r="S42" s="22">
        <f>[6]PRESWIM!$G48</f>
        <v>38</v>
      </c>
      <c r="T42" s="23">
        <f t="shared" si="3"/>
        <v>106</v>
      </c>
      <c r="U42" s="23">
        <f t="shared" si="4"/>
        <v>38</v>
      </c>
    </row>
    <row r="43" spans="1:21" ht="15.75" outlineLevel="1" thickBot="1" x14ac:dyDescent="0.3">
      <c r="A43" s="39" t="s">
        <v>107</v>
      </c>
      <c r="B43" s="121">
        <f>[4]PRESWIM!$C49</f>
        <v>32</v>
      </c>
      <c r="C43" s="121">
        <f>[4]PRESWIM!$D49</f>
        <v>32</v>
      </c>
      <c r="D43" s="121">
        <f>[4]PRESWIM!$E49</f>
        <v>12</v>
      </c>
      <c r="E43" s="131">
        <f>[4]PRESWIM!$F49</f>
        <v>76</v>
      </c>
      <c r="F43" s="127">
        <f t="shared" si="0"/>
        <v>11.4</v>
      </c>
      <c r="G43" s="24">
        <f>[4]PRESWIM!$G49</f>
        <v>24</v>
      </c>
      <c r="H43" s="121">
        <f>[5]PRESWIM!$C49</f>
        <v>32</v>
      </c>
      <c r="I43" s="121">
        <f>[5]PRESWIM!$D49</f>
        <v>32</v>
      </c>
      <c r="J43" s="121">
        <f>[5]PRESWIM!$E49</f>
        <v>14</v>
      </c>
      <c r="K43" s="121">
        <f>[5]PRESWIM!$F49</f>
        <v>78</v>
      </c>
      <c r="L43" s="127">
        <f t="shared" si="1"/>
        <v>11.7</v>
      </c>
      <c r="M43" s="24">
        <f>[5]PRESWIM!$G49</f>
        <v>25</v>
      </c>
      <c r="N43" s="121">
        <f>[6]PRESWIM!$C49</f>
        <v>35.200000000000003</v>
      </c>
      <c r="O43" s="121">
        <f>[6]PRESWIM!$D49</f>
        <v>34</v>
      </c>
      <c r="P43" s="121">
        <f>[6]PRESWIM!$E49</f>
        <v>15</v>
      </c>
      <c r="Q43" s="121">
        <f>[6]PRESWIM!$F49</f>
        <v>84.2</v>
      </c>
      <c r="R43" s="127">
        <f t="shared" si="2"/>
        <v>12.629999999999999</v>
      </c>
      <c r="S43" s="24">
        <f>[6]PRESWIM!$G49</f>
        <v>18</v>
      </c>
      <c r="T43" s="25">
        <f t="shared" si="3"/>
        <v>67</v>
      </c>
      <c r="U43" s="25">
        <f t="shared" si="4"/>
        <v>22</v>
      </c>
    </row>
    <row r="45" spans="1:21" x14ac:dyDescent="0.25">
      <c r="A45" s="40" t="s">
        <v>158</v>
      </c>
      <c r="E45">
        <f>COUNTIF(E4:E43,"&lt;75")</f>
        <v>0</v>
      </c>
      <c r="K45">
        <f>COUNTIF(K4:K43,"&lt;75")</f>
        <v>0</v>
      </c>
      <c r="Q45">
        <f>COUNTIF(Q4:Q43,"&lt;75")</f>
        <v>0</v>
      </c>
    </row>
  </sheetData>
  <mergeCells count="9">
    <mergeCell ref="M2:M3"/>
    <mergeCell ref="N1:S1"/>
    <mergeCell ref="S2:S3"/>
    <mergeCell ref="A1:A3"/>
    <mergeCell ref="U1:U3"/>
    <mergeCell ref="T1:T3"/>
    <mergeCell ref="G2:G3"/>
    <mergeCell ref="B1:G1"/>
    <mergeCell ref="H1:M1"/>
  </mergeCells>
  <conditionalFormatting sqref="E45">
    <cfRule type="cellIs" dxfId="12" priority="3" operator="greaterThan">
      <formula>0</formula>
    </cfRule>
  </conditionalFormatting>
  <conditionalFormatting sqref="K45">
    <cfRule type="cellIs" dxfId="11" priority="2" operator="greaterThan">
      <formula>0</formula>
    </cfRule>
  </conditionalFormatting>
  <conditionalFormatting sqref="Q4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44"/>
  <sheetViews>
    <sheetView zoomScaleNormal="100" workbookViewId="0">
      <selection activeCell="S49" sqref="S49"/>
    </sheetView>
  </sheetViews>
  <sheetFormatPr defaultRowHeight="15" outlineLevelRow="1" outlineLevelCol="1" x14ac:dyDescent="0.25"/>
  <cols>
    <col min="1" max="1" width="30.140625" bestFit="1" customWidth="1"/>
    <col min="2" max="2" width="21.7109375" hidden="1" customWidth="1" outlineLevel="1"/>
    <col min="3" max="3" width="11.5703125" hidden="1" customWidth="1" outlineLevel="1"/>
    <col min="4" max="4" width="6.5703125" bestFit="1" customWidth="1" collapsed="1"/>
    <col min="5" max="5" width="10.28515625" bestFit="1" customWidth="1"/>
    <col min="6" max="6" width="6" bestFit="1" customWidth="1"/>
    <col min="7" max="7" width="21.7109375" hidden="1" customWidth="1" outlineLevel="1"/>
    <col min="8" max="8" width="11.5703125" hidden="1" customWidth="1" outlineLevel="1"/>
    <col min="9" max="9" width="6.5703125" bestFit="1" customWidth="1" collapsed="1"/>
    <col min="10" max="10" width="10.28515625" bestFit="1" customWidth="1"/>
    <col min="11" max="11" width="6" bestFit="1" customWidth="1"/>
    <col min="12" max="12" width="21.7109375" hidden="1" customWidth="1" outlineLevel="1"/>
    <col min="13" max="13" width="11.5703125" hidden="1" customWidth="1" outlineLevel="1"/>
    <col min="14" max="14" width="6.5703125" bestFit="1" customWidth="1" collapsed="1"/>
    <col min="15" max="15" width="10.28515625" bestFit="1" customWidth="1"/>
    <col min="16" max="16" width="6" bestFit="1" customWidth="1"/>
    <col min="17" max="17" width="12" bestFit="1" customWidth="1"/>
    <col min="18" max="18" width="15" bestFit="1" customWidth="1"/>
    <col min="20" max="20" width="28.7109375" bestFit="1" customWidth="1"/>
  </cols>
  <sheetData>
    <row r="1" spans="1:20" ht="15.75" thickBot="1" x14ac:dyDescent="0.3">
      <c r="A1" s="164" t="s">
        <v>58</v>
      </c>
      <c r="B1" s="179" t="s">
        <v>4</v>
      </c>
      <c r="C1" s="180"/>
      <c r="D1" s="180"/>
      <c r="E1" s="181"/>
      <c r="F1" s="182"/>
      <c r="G1" s="179" t="s">
        <v>5</v>
      </c>
      <c r="H1" s="180"/>
      <c r="I1" s="180"/>
      <c r="J1" s="181"/>
      <c r="K1" s="182"/>
      <c r="L1" s="179" t="s">
        <v>6</v>
      </c>
      <c r="M1" s="180"/>
      <c r="N1" s="180"/>
      <c r="O1" s="181"/>
      <c r="P1" s="182"/>
      <c r="Q1" s="164" t="s">
        <v>56</v>
      </c>
      <c r="R1" s="164" t="s">
        <v>57</v>
      </c>
    </row>
    <row r="2" spans="1:20" x14ac:dyDescent="0.25">
      <c r="A2" s="165"/>
      <c r="B2" s="46" t="s">
        <v>62</v>
      </c>
      <c r="C2" s="47" t="s">
        <v>64</v>
      </c>
      <c r="D2" s="47" t="s">
        <v>60</v>
      </c>
      <c r="E2" s="113" t="s">
        <v>175</v>
      </c>
      <c r="F2" s="183" t="s">
        <v>55</v>
      </c>
      <c r="G2" s="46" t="s">
        <v>62</v>
      </c>
      <c r="H2" s="47" t="s">
        <v>64</v>
      </c>
      <c r="I2" s="47" t="s">
        <v>60</v>
      </c>
      <c r="J2" s="113" t="s">
        <v>175</v>
      </c>
      <c r="K2" s="183" t="s">
        <v>55</v>
      </c>
      <c r="L2" s="46" t="s">
        <v>62</v>
      </c>
      <c r="M2" s="47" t="s">
        <v>64</v>
      </c>
      <c r="N2" s="47" t="s">
        <v>60</v>
      </c>
      <c r="O2" s="113" t="s">
        <v>175</v>
      </c>
      <c r="P2" s="183" t="s">
        <v>55</v>
      </c>
      <c r="Q2" s="165"/>
      <c r="R2" s="165"/>
      <c r="T2" s="90" t="s">
        <v>159</v>
      </c>
    </row>
    <row r="3" spans="1:20" ht="15.75" thickBot="1" x14ac:dyDescent="0.3">
      <c r="A3" s="166"/>
      <c r="B3" s="6">
        <v>60</v>
      </c>
      <c r="C3" s="32">
        <v>40</v>
      </c>
      <c r="D3" s="32">
        <f>SUM(B3:C3)</f>
        <v>100</v>
      </c>
      <c r="E3" s="114">
        <v>15</v>
      </c>
      <c r="F3" s="174"/>
      <c r="G3" s="6">
        <v>60</v>
      </c>
      <c r="H3" s="32">
        <v>40</v>
      </c>
      <c r="I3" s="32">
        <f>SUM(G3:H3)</f>
        <v>100</v>
      </c>
      <c r="J3" s="114">
        <v>15</v>
      </c>
      <c r="K3" s="174"/>
      <c r="L3" s="6">
        <v>60</v>
      </c>
      <c r="M3" s="32">
        <v>40</v>
      </c>
      <c r="N3" s="32">
        <f>SUM(L3:M3)</f>
        <v>100</v>
      </c>
      <c r="O3" s="114">
        <v>15</v>
      </c>
      <c r="P3" s="174"/>
      <c r="Q3" s="166"/>
      <c r="R3" s="166"/>
    </row>
    <row r="4" spans="1:20" hidden="1" outlineLevel="1" x14ac:dyDescent="0.25">
      <c r="A4" s="36" t="s">
        <v>70</v>
      </c>
      <c r="B4" s="18"/>
      <c r="C4" s="33"/>
      <c r="D4" s="33">
        <f t="shared" ref="D4:D43" si="0">SUM(B4:C4)</f>
        <v>0</v>
      </c>
      <c r="E4" s="116">
        <f>D4/(D$3/E$3)</f>
        <v>0</v>
      </c>
      <c r="F4" s="19">
        <f>_xlfn.RANK.AVG(D4,D$4:D$43,0)</f>
        <v>20.5</v>
      </c>
      <c r="G4" s="18"/>
      <c r="H4" s="33"/>
      <c r="I4" s="33">
        <f t="shared" ref="I4" si="1">SUM(G4:H4)</f>
        <v>0</v>
      </c>
      <c r="J4" s="116">
        <f>I4/(I$3/J$3)</f>
        <v>0</v>
      </c>
      <c r="K4" s="19">
        <f>_xlfn.RANK.AVG(I4,I$4:I$43,0)</f>
        <v>20.5</v>
      </c>
      <c r="L4" s="18"/>
      <c r="M4" s="33"/>
      <c r="N4" s="33">
        <f t="shared" ref="N4" si="2">SUM(L4:M4)</f>
        <v>0</v>
      </c>
      <c r="O4" s="116">
        <f>N4/(N$3/O$3)</f>
        <v>0</v>
      </c>
      <c r="P4" s="19">
        <f>_xlfn.RANK.AVG(N4,N$4:N$43,0)</f>
        <v>20.5</v>
      </c>
      <c r="Q4" s="20">
        <f t="shared" ref="Q4:Q43" si="3">SUM(F4,K4,P4)</f>
        <v>61.5</v>
      </c>
      <c r="R4" s="20">
        <f>_xlfn.RANK.AVG(Q4,Q$4:Q$43,1)</f>
        <v>20.5</v>
      </c>
    </row>
    <row r="5" spans="1:20" hidden="1" outlineLevel="1" x14ac:dyDescent="0.25">
      <c r="A5" s="37" t="s">
        <v>71</v>
      </c>
      <c r="B5" s="21"/>
      <c r="C5" s="30"/>
      <c r="D5" s="30">
        <f>SUM(B5:C5)</f>
        <v>0</v>
      </c>
      <c r="E5" s="117">
        <f t="shared" ref="E5:E43" si="4">D5/($D$3/$E$3)</f>
        <v>0</v>
      </c>
      <c r="F5" s="22">
        <f t="shared" ref="F5:F43" si="5">_xlfn.RANK.AVG(D5,D$4:D$43,0)</f>
        <v>20.5</v>
      </c>
      <c r="G5" s="21"/>
      <c r="H5" s="30"/>
      <c r="I5" s="30">
        <f>SUM(G5:H5)</f>
        <v>0</v>
      </c>
      <c r="J5" s="117">
        <f t="shared" ref="J5:J43" si="6">I5/($D$3/$E$3)</f>
        <v>0</v>
      </c>
      <c r="K5" s="22">
        <f t="shared" ref="K5:K43" si="7">_xlfn.RANK.AVG(I5,I$4:I$43,0)</f>
        <v>20.5</v>
      </c>
      <c r="L5" s="21"/>
      <c r="M5" s="30"/>
      <c r="N5" s="30">
        <f>SUM(L5:M5)</f>
        <v>0</v>
      </c>
      <c r="O5" s="117">
        <f t="shared" ref="O5:O43" si="8">N5/($D$3/$E$3)</f>
        <v>0</v>
      </c>
      <c r="P5" s="22">
        <f t="shared" ref="P5:P43" si="9">_xlfn.RANK.AVG(N5,N$4:N$43,0)</f>
        <v>20.5</v>
      </c>
      <c r="Q5" s="23">
        <f t="shared" si="3"/>
        <v>61.5</v>
      </c>
      <c r="R5" s="23">
        <f t="shared" ref="R5:R43" si="10">_xlfn.RANK.AVG(Q5,Q$4:Q$43,1)</f>
        <v>20.5</v>
      </c>
    </row>
    <row r="6" spans="1:20" hidden="1" outlineLevel="1" x14ac:dyDescent="0.25">
      <c r="A6" s="37" t="s">
        <v>108</v>
      </c>
      <c r="B6" s="44">
        <v>0</v>
      </c>
      <c r="C6" s="45">
        <v>0</v>
      </c>
      <c r="D6" s="30">
        <v>0</v>
      </c>
      <c r="E6" s="117">
        <f t="shared" si="4"/>
        <v>0</v>
      </c>
      <c r="F6" s="22">
        <f t="shared" si="5"/>
        <v>20.5</v>
      </c>
      <c r="G6" s="44" t="s">
        <v>109</v>
      </c>
      <c r="H6" s="45" t="s">
        <v>109</v>
      </c>
      <c r="I6" s="30">
        <f t="shared" ref="I6:I43" si="11">SUM(G6:H6)</f>
        <v>0</v>
      </c>
      <c r="J6" s="117">
        <f t="shared" si="6"/>
        <v>0</v>
      </c>
      <c r="K6" s="22">
        <f t="shared" si="7"/>
        <v>20.5</v>
      </c>
      <c r="L6" s="44" t="s">
        <v>109</v>
      </c>
      <c r="M6" s="45" t="s">
        <v>109</v>
      </c>
      <c r="N6" s="30">
        <f t="shared" ref="N6:N43" si="12">SUM(L6:M6)</f>
        <v>0</v>
      </c>
      <c r="O6" s="117">
        <f t="shared" si="8"/>
        <v>0</v>
      </c>
      <c r="P6" s="22">
        <f t="shared" si="9"/>
        <v>20.5</v>
      </c>
      <c r="Q6" s="23">
        <f t="shared" si="3"/>
        <v>61.5</v>
      </c>
      <c r="R6" s="23">
        <f t="shared" si="10"/>
        <v>20.5</v>
      </c>
    </row>
    <row r="7" spans="1:20" hidden="1" outlineLevel="1" x14ac:dyDescent="0.25">
      <c r="A7" s="37" t="s">
        <v>72</v>
      </c>
      <c r="B7" s="21"/>
      <c r="C7" s="30"/>
      <c r="D7" s="30">
        <f t="shared" si="0"/>
        <v>0</v>
      </c>
      <c r="E7" s="117">
        <f t="shared" si="4"/>
        <v>0</v>
      </c>
      <c r="F7" s="22">
        <f t="shared" si="5"/>
        <v>20.5</v>
      </c>
      <c r="G7" s="21"/>
      <c r="H7" s="30"/>
      <c r="I7" s="30">
        <f t="shared" si="11"/>
        <v>0</v>
      </c>
      <c r="J7" s="117">
        <f t="shared" si="6"/>
        <v>0</v>
      </c>
      <c r="K7" s="22">
        <f t="shared" si="7"/>
        <v>20.5</v>
      </c>
      <c r="L7" s="21"/>
      <c r="M7" s="30"/>
      <c r="N7" s="30">
        <f t="shared" si="12"/>
        <v>0</v>
      </c>
      <c r="O7" s="117">
        <f t="shared" si="8"/>
        <v>0</v>
      </c>
      <c r="P7" s="22">
        <f t="shared" si="9"/>
        <v>20.5</v>
      </c>
      <c r="Q7" s="23">
        <f t="shared" si="3"/>
        <v>61.5</v>
      </c>
      <c r="R7" s="23">
        <f t="shared" si="10"/>
        <v>20.5</v>
      </c>
    </row>
    <row r="8" spans="1:20" hidden="1" outlineLevel="1" x14ac:dyDescent="0.25">
      <c r="A8" s="37" t="s">
        <v>73</v>
      </c>
      <c r="B8" s="21"/>
      <c r="C8" s="30"/>
      <c r="D8" s="30">
        <f t="shared" si="0"/>
        <v>0</v>
      </c>
      <c r="E8" s="117">
        <f t="shared" si="4"/>
        <v>0</v>
      </c>
      <c r="F8" s="22">
        <f t="shared" si="5"/>
        <v>20.5</v>
      </c>
      <c r="G8" s="21"/>
      <c r="H8" s="30"/>
      <c r="I8" s="30">
        <f t="shared" si="11"/>
        <v>0</v>
      </c>
      <c r="J8" s="117">
        <f t="shared" si="6"/>
        <v>0</v>
      </c>
      <c r="K8" s="22">
        <f t="shared" si="7"/>
        <v>20.5</v>
      </c>
      <c r="L8" s="21"/>
      <c r="M8" s="30"/>
      <c r="N8" s="30">
        <f t="shared" si="12"/>
        <v>0</v>
      </c>
      <c r="O8" s="117">
        <f t="shared" si="8"/>
        <v>0</v>
      </c>
      <c r="P8" s="22">
        <f t="shared" si="9"/>
        <v>20.5</v>
      </c>
      <c r="Q8" s="23">
        <f t="shared" si="3"/>
        <v>61.5</v>
      </c>
      <c r="R8" s="23">
        <f t="shared" si="10"/>
        <v>20.5</v>
      </c>
    </row>
    <row r="9" spans="1:20" hidden="1" outlineLevel="1" x14ac:dyDescent="0.25">
      <c r="A9" s="37" t="s">
        <v>74</v>
      </c>
      <c r="B9" s="21"/>
      <c r="C9" s="30"/>
      <c r="D9" s="30">
        <f t="shared" si="0"/>
        <v>0</v>
      </c>
      <c r="E9" s="117">
        <f t="shared" si="4"/>
        <v>0</v>
      </c>
      <c r="F9" s="22">
        <f t="shared" si="5"/>
        <v>20.5</v>
      </c>
      <c r="G9" s="21"/>
      <c r="H9" s="30"/>
      <c r="I9" s="30">
        <f t="shared" si="11"/>
        <v>0</v>
      </c>
      <c r="J9" s="117">
        <f t="shared" si="6"/>
        <v>0</v>
      </c>
      <c r="K9" s="22">
        <f t="shared" si="7"/>
        <v>20.5</v>
      </c>
      <c r="L9" s="21"/>
      <c r="M9" s="30"/>
      <c r="N9" s="30">
        <f t="shared" si="12"/>
        <v>0</v>
      </c>
      <c r="O9" s="117">
        <f t="shared" si="8"/>
        <v>0</v>
      </c>
      <c r="P9" s="22">
        <f t="shared" si="9"/>
        <v>20.5</v>
      </c>
      <c r="Q9" s="23">
        <f t="shared" si="3"/>
        <v>61.5</v>
      </c>
      <c r="R9" s="23">
        <f t="shared" si="10"/>
        <v>20.5</v>
      </c>
    </row>
    <row r="10" spans="1:20" hidden="1" outlineLevel="1" x14ac:dyDescent="0.25">
      <c r="A10" s="37" t="s">
        <v>75</v>
      </c>
      <c r="B10" s="21"/>
      <c r="C10" s="30"/>
      <c r="D10" s="30">
        <f t="shared" si="0"/>
        <v>0</v>
      </c>
      <c r="E10" s="117">
        <f t="shared" si="4"/>
        <v>0</v>
      </c>
      <c r="F10" s="22">
        <f t="shared" si="5"/>
        <v>20.5</v>
      </c>
      <c r="G10" s="21"/>
      <c r="H10" s="30"/>
      <c r="I10" s="30">
        <f t="shared" si="11"/>
        <v>0</v>
      </c>
      <c r="J10" s="117">
        <f t="shared" si="6"/>
        <v>0</v>
      </c>
      <c r="K10" s="22">
        <f t="shared" si="7"/>
        <v>20.5</v>
      </c>
      <c r="L10" s="21"/>
      <c r="M10" s="30"/>
      <c r="N10" s="30">
        <f t="shared" si="12"/>
        <v>0</v>
      </c>
      <c r="O10" s="117">
        <f t="shared" si="8"/>
        <v>0</v>
      </c>
      <c r="P10" s="22">
        <f t="shared" si="9"/>
        <v>20.5</v>
      </c>
      <c r="Q10" s="23">
        <f t="shared" si="3"/>
        <v>61.5</v>
      </c>
      <c r="R10" s="23">
        <f t="shared" si="10"/>
        <v>20.5</v>
      </c>
    </row>
    <row r="11" spans="1:20" hidden="1" outlineLevel="1" x14ac:dyDescent="0.25">
      <c r="A11" s="37" t="s">
        <v>76</v>
      </c>
      <c r="B11" s="21"/>
      <c r="C11" s="30"/>
      <c r="D11" s="30">
        <f t="shared" si="0"/>
        <v>0</v>
      </c>
      <c r="E11" s="117">
        <f t="shared" si="4"/>
        <v>0</v>
      </c>
      <c r="F11" s="22">
        <f t="shared" si="5"/>
        <v>20.5</v>
      </c>
      <c r="G11" s="21"/>
      <c r="H11" s="30"/>
      <c r="I11" s="30">
        <f t="shared" si="11"/>
        <v>0</v>
      </c>
      <c r="J11" s="117">
        <f t="shared" si="6"/>
        <v>0</v>
      </c>
      <c r="K11" s="22">
        <f t="shared" si="7"/>
        <v>20.5</v>
      </c>
      <c r="L11" s="21"/>
      <c r="M11" s="30"/>
      <c r="N11" s="30">
        <f t="shared" si="12"/>
        <v>0</v>
      </c>
      <c r="O11" s="117">
        <f t="shared" si="8"/>
        <v>0</v>
      </c>
      <c r="P11" s="22">
        <f t="shared" si="9"/>
        <v>20.5</v>
      </c>
      <c r="Q11" s="23">
        <f t="shared" si="3"/>
        <v>61.5</v>
      </c>
      <c r="R11" s="23">
        <f t="shared" si="10"/>
        <v>20.5</v>
      </c>
    </row>
    <row r="12" spans="1:20" hidden="1" outlineLevel="1" x14ac:dyDescent="0.25">
      <c r="A12" s="37" t="s">
        <v>77</v>
      </c>
      <c r="B12" s="21"/>
      <c r="C12" s="30"/>
      <c r="D12" s="30">
        <f t="shared" si="0"/>
        <v>0</v>
      </c>
      <c r="E12" s="117">
        <f t="shared" si="4"/>
        <v>0</v>
      </c>
      <c r="F12" s="22">
        <f t="shared" si="5"/>
        <v>20.5</v>
      </c>
      <c r="G12" s="21"/>
      <c r="H12" s="30"/>
      <c r="I12" s="30">
        <f t="shared" si="11"/>
        <v>0</v>
      </c>
      <c r="J12" s="117">
        <f t="shared" si="6"/>
        <v>0</v>
      </c>
      <c r="K12" s="22">
        <f t="shared" si="7"/>
        <v>20.5</v>
      </c>
      <c r="L12" s="21"/>
      <c r="M12" s="30"/>
      <c r="N12" s="30">
        <f t="shared" si="12"/>
        <v>0</v>
      </c>
      <c r="O12" s="117">
        <f t="shared" si="8"/>
        <v>0</v>
      </c>
      <c r="P12" s="22">
        <f t="shared" si="9"/>
        <v>20.5</v>
      </c>
      <c r="Q12" s="23">
        <f t="shared" si="3"/>
        <v>61.5</v>
      </c>
      <c r="R12" s="23">
        <f t="shared" si="10"/>
        <v>20.5</v>
      </c>
    </row>
    <row r="13" spans="1:20" hidden="1" outlineLevel="1" x14ac:dyDescent="0.25">
      <c r="A13" s="37" t="s">
        <v>78</v>
      </c>
      <c r="B13" s="21"/>
      <c r="C13" s="30"/>
      <c r="D13" s="30">
        <f t="shared" si="0"/>
        <v>0</v>
      </c>
      <c r="E13" s="117">
        <f t="shared" si="4"/>
        <v>0</v>
      </c>
      <c r="F13" s="22">
        <f t="shared" si="5"/>
        <v>20.5</v>
      </c>
      <c r="G13" s="21"/>
      <c r="H13" s="30"/>
      <c r="I13" s="30">
        <f t="shared" si="11"/>
        <v>0</v>
      </c>
      <c r="J13" s="117">
        <f t="shared" si="6"/>
        <v>0</v>
      </c>
      <c r="K13" s="22">
        <f t="shared" si="7"/>
        <v>20.5</v>
      </c>
      <c r="L13" s="21"/>
      <c r="M13" s="30"/>
      <c r="N13" s="30">
        <f t="shared" si="12"/>
        <v>0</v>
      </c>
      <c r="O13" s="117">
        <f t="shared" si="8"/>
        <v>0</v>
      </c>
      <c r="P13" s="22">
        <f t="shared" si="9"/>
        <v>20.5</v>
      </c>
      <c r="Q13" s="23">
        <f t="shared" si="3"/>
        <v>61.5</v>
      </c>
      <c r="R13" s="23">
        <f t="shared" si="10"/>
        <v>20.5</v>
      </c>
    </row>
    <row r="14" spans="1:20" hidden="1" outlineLevel="1" x14ac:dyDescent="0.25">
      <c r="A14" s="37" t="s">
        <v>79</v>
      </c>
      <c r="B14" s="21"/>
      <c r="C14" s="30"/>
      <c r="D14" s="30">
        <f t="shared" si="0"/>
        <v>0</v>
      </c>
      <c r="E14" s="117">
        <f t="shared" si="4"/>
        <v>0</v>
      </c>
      <c r="F14" s="22">
        <f t="shared" si="5"/>
        <v>20.5</v>
      </c>
      <c r="G14" s="21"/>
      <c r="H14" s="30"/>
      <c r="I14" s="30">
        <f t="shared" si="11"/>
        <v>0</v>
      </c>
      <c r="J14" s="117">
        <f t="shared" si="6"/>
        <v>0</v>
      </c>
      <c r="K14" s="22">
        <f t="shared" si="7"/>
        <v>20.5</v>
      </c>
      <c r="L14" s="21"/>
      <c r="M14" s="30"/>
      <c r="N14" s="30">
        <f t="shared" si="12"/>
        <v>0</v>
      </c>
      <c r="O14" s="117">
        <f t="shared" si="8"/>
        <v>0</v>
      </c>
      <c r="P14" s="22">
        <f t="shared" si="9"/>
        <v>20.5</v>
      </c>
      <c r="Q14" s="23">
        <f t="shared" si="3"/>
        <v>61.5</v>
      </c>
      <c r="R14" s="23">
        <f t="shared" si="10"/>
        <v>20.5</v>
      </c>
    </row>
    <row r="15" spans="1:20" hidden="1" outlineLevel="1" x14ac:dyDescent="0.25">
      <c r="A15" s="37" t="s">
        <v>80</v>
      </c>
      <c r="B15" s="21"/>
      <c r="C15" s="30"/>
      <c r="D15" s="30">
        <f t="shared" si="0"/>
        <v>0</v>
      </c>
      <c r="E15" s="117">
        <f t="shared" si="4"/>
        <v>0</v>
      </c>
      <c r="F15" s="22">
        <f t="shared" si="5"/>
        <v>20.5</v>
      </c>
      <c r="G15" s="21"/>
      <c r="H15" s="30"/>
      <c r="I15" s="30">
        <f t="shared" si="11"/>
        <v>0</v>
      </c>
      <c r="J15" s="117">
        <f t="shared" si="6"/>
        <v>0</v>
      </c>
      <c r="K15" s="22">
        <f t="shared" si="7"/>
        <v>20.5</v>
      </c>
      <c r="L15" s="21"/>
      <c r="M15" s="30"/>
      <c r="N15" s="30">
        <f t="shared" si="12"/>
        <v>0</v>
      </c>
      <c r="O15" s="117">
        <f t="shared" si="8"/>
        <v>0</v>
      </c>
      <c r="P15" s="22">
        <f t="shared" si="9"/>
        <v>20.5</v>
      </c>
      <c r="Q15" s="23">
        <f t="shared" si="3"/>
        <v>61.5</v>
      </c>
      <c r="R15" s="23">
        <f t="shared" si="10"/>
        <v>20.5</v>
      </c>
    </row>
    <row r="16" spans="1:20" hidden="1" outlineLevel="1" x14ac:dyDescent="0.25">
      <c r="A16" s="37" t="s">
        <v>81</v>
      </c>
      <c r="B16" s="21"/>
      <c r="C16" s="30"/>
      <c r="D16" s="30">
        <f t="shared" si="0"/>
        <v>0</v>
      </c>
      <c r="E16" s="117">
        <f t="shared" si="4"/>
        <v>0</v>
      </c>
      <c r="F16" s="22">
        <f t="shared" si="5"/>
        <v>20.5</v>
      </c>
      <c r="G16" s="21"/>
      <c r="H16" s="30"/>
      <c r="I16" s="30">
        <f t="shared" si="11"/>
        <v>0</v>
      </c>
      <c r="J16" s="117">
        <f t="shared" si="6"/>
        <v>0</v>
      </c>
      <c r="K16" s="22">
        <f t="shared" si="7"/>
        <v>20.5</v>
      </c>
      <c r="L16" s="21"/>
      <c r="M16" s="30"/>
      <c r="N16" s="30">
        <f t="shared" si="12"/>
        <v>0</v>
      </c>
      <c r="O16" s="117">
        <f t="shared" si="8"/>
        <v>0</v>
      </c>
      <c r="P16" s="22">
        <f t="shared" si="9"/>
        <v>20.5</v>
      </c>
      <c r="Q16" s="23">
        <f t="shared" si="3"/>
        <v>61.5</v>
      </c>
      <c r="R16" s="23">
        <f t="shared" si="10"/>
        <v>20.5</v>
      </c>
    </row>
    <row r="17" spans="1:18" hidden="1" outlineLevel="1" x14ac:dyDescent="0.25">
      <c r="A17" s="37" t="s">
        <v>82</v>
      </c>
      <c r="B17" s="21"/>
      <c r="C17" s="30"/>
      <c r="D17" s="30">
        <f t="shared" si="0"/>
        <v>0</v>
      </c>
      <c r="E17" s="117">
        <f t="shared" si="4"/>
        <v>0</v>
      </c>
      <c r="F17" s="22">
        <f t="shared" si="5"/>
        <v>20.5</v>
      </c>
      <c r="G17" s="21"/>
      <c r="H17" s="30"/>
      <c r="I17" s="30">
        <f t="shared" si="11"/>
        <v>0</v>
      </c>
      <c r="J17" s="117">
        <f t="shared" si="6"/>
        <v>0</v>
      </c>
      <c r="K17" s="22">
        <f t="shared" si="7"/>
        <v>20.5</v>
      </c>
      <c r="L17" s="21"/>
      <c r="M17" s="30"/>
      <c r="N17" s="30">
        <f t="shared" si="12"/>
        <v>0</v>
      </c>
      <c r="O17" s="117">
        <f t="shared" si="8"/>
        <v>0</v>
      </c>
      <c r="P17" s="22">
        <f t="shared" si="9"/>
        <v>20.5</v>
      </c>
      <c r="Q17" s="23">
        <f t="shared" si="3"/>
        <v>61.5</v>
      </c>
      <c r="R17" s="23">
        <f t="shared" si="10"/>
        <v>20.5</v>
      </c>
    </row>
    <row r="18" spans="1:18" hidden="1" outlineLevel="1" x14ac:dyDescent="0.25">
      <c r="A18" s="37" t="s">
        <v>83</v>
      </c>
      <c r="B18" s="21"/>
      <c r="C18" s="30"/>
      <c r="D18" s="30">
        <f t="shared" si="0"/>
        <v>0</v>
      </c>
      <c r="E18" s="117">
        <f t="shared" si="4"/>
        <v>0</v>
      </c>
      <c r="F18" s="22">
        <f t="shared" si="5"/>
        <v>20.5</v>
      </c>
      <c r="G18" s="21"/>
      <c r="H18" s="30"/>
      <c r="I18" s="30">
        <f t="shared" si="11"/>
        <v>0</v>
      </c>
      <c r="J18" s="117">
        <f t="shared" si="6"/>
        <v>0</v>
      </c>
      <c r="K18" s="22">
        <f t="shared" si="7"/>
        <v>20.5</v>
      </c>
      <c r="L18" s="21"/>
      <c r="M18" s="30"/>
      <c r="N18" s="30">
        <f t="shared" si="12"/>
        <v>0</v>
      </c>
      <c r="O18" s="117">
        <f t="shared" si="8"/>
        <v>0</v>
      </c>
      <c r="P18" s="22">
        <f t="shared" si="9"/>
        <v>20.5</v>
      </c>
      <c r="Q18" s="23">
        <f t="shared" si="3"/>
        <v>61.5</v>
      </c>
      <c r="R18" s="23">
        <f t="shared" si="10"/>
        <v>20.5</v>
      </c>
    </row>
    <row r="19" spans="1:18" hidden="1" outlineLevel="1" x14ac:dyDescent="0.25">
      <c r="A19" s="37" t="s">
        <v>84</v>
      </c>
      <c r="B19" s="21"/>
      <c r="C19" s="30"/>
      <c r="D19" s="30">
        <f t="shared" si="0"/>
        <v>0</v>
      </c>
      <c r="E19" s="117">
        <f t="shared" si="4"/>
        <v>0</v>
      </c>
      <c r="F19" s="22">
        <f t="shared" si="5"/>
        <v>20.5</v>
      </c>
      <c r="G19" s="21"/>
      <c r="H19" s="30"/>
      <c r="I19" s="30">
        <f t="shared" si="11"/>
        <v>0</v>
      </c>
      <c r="J19" s="117">
        <f t="shared" si="6"/>
        <v>0</v>
      </c>
      <c r="K19" s="22">
        <f t="shared" si="7"/>
        <v>20.5</v>
      </c>
      <c r="L19" s="21"/>
      <c r="M19" s="30"/>
      <c r="N19" s="30">
        <f t="shared" si="12"/>
        <v>0</v>
      </c>
      <c r="O19" s="117">
        <f t="shared" si="8"/>
        <v>0</v>
      </c>
      <c r="P19" s="22">
        <f t="shared" si="9"/>
        <v>20.5</v>
      </c>
      <c r="Q19" s="23">
        <f t="shared" si="3"/>
        <v>61.5</v>
      </c>
      <c r="R19" s="23">
        <f t="shared" si="10"/>
        <v>20.5</v>
      </c>
    </row>
    <row r="20" spans="1:18" hidden="1" outlineLevel="1" x14ac:dyDescent="0.25">
      <c r="A20" s="37" t="s">
        <v>85</v>
      </c>
      <c r="B20" s="21"/>
      <c r="C20" s="30"/>
      <c r="D20" s="30">
        <f t="shared" si="0"/>
        <v>0</v>
      </c>
      <c r="E20" s="117">
        <f t="shared" si="4"/>
        <v>0</v>
      </c>
      <c r="F20" s="22">
        <f t="shared" si="5"/>
        <v>20.5</v>
      </c>
      <c r="G20" s="21"/>
      <c r="H20" s="30"/>
      <c r="I20" s="30">
        <f t="shared" si="11"/>
        <v>0</v>
      </c>
      <c r="J20" s="117">
        <f t="shared" si="6"/>
        <v>0</v>
      </c>
      <c r="K20" s="22">
        <f t="shared" si="7"/>
        <v>20.5</v>
      </c>
      <c r="L20" s="21"/>
      <c r="M20" s="30"/>
      <c r="N20" s="30">
        <f t="shared" si="12"/>
        <v>0</v>
      </c>
      <c r="O20" s="117">
        <f t="shared" si="8"/>
        <v>0</v>
      </c>
      <c r="P20" s="22">
        <f t="shared" si="9"/>
        <v>20.5</v>
      </c>
      <c r="Q20" s="23">
        <f t="shared" si="3"/>
        <v>61.5</v>
      </c>
      <c r="R20" s="23">
        <f t="shared" si="10"/>
        <v>20.5</v>
      </c>
    </row>
    <row r="21" spans="1:18" hidden="1" outlineLevel="1" x14ac:dyDescent="0.25">
      <c r="A21" s="37" t="s">
        <v>86</v>
      </c>
      <c r="B21" s="21"/>
      <c r="C21" s="30"/>
      <c r="D21" s="30">
        <f t="shared" si="0"/>
        <v>0</v>
      </c>
      <c r="E21" s="117">
        <f t="shared" si="4"/>
        <v>0</v>
      </c>
      <c r="F21" s="22">
        <f t="shared" si="5"/>
        <v>20.5</v>
      </c>
      <c r="G21" s="21"/>
      <c r="H21" s="30"/>
      <c r="I21" s="30">
        <f t="shared" si="11"/>
        <v>0</v>
      </c>
      <c r="J21" s="117">
        <f t="shared" si="6"/>
        <v>0</v>
      </c>
      <c r="K21" s="22">
        <f t="shared" si="7"/>
        <v>20.5</v>
      </c>
      <c r="L21" s="21"/>
      <c r="M21" s="30"/>
      <c r="N21" s="30">
        <f t="shared" si="12"/>
        <v>0</v>
      </c>
      <c r="O21" s="117">
        <f t="shared" si="8"/>
        <v>0</v>
      </c>
      <c r="P21" s="22">
        <f t="shared" si="9"/>
        <v>20.5</v>
      </c>
      <c r="Q21" s="23">
        <f t="shared" si="3"/>
        <v>61.5</v>
      </c>
      <c r="R21" s="23">
        <f t="shared" si="10"/>
        <v>20.5</v>
      </c>
    </row>
    <row r="22" spans="1:18" hidden="1" outlineLevel="1" x14ac:dyDescent="0.25">
      <c r="A22" s="37" t="s">
        <v>87</v>
      </c>
      <c r="B22" s="21"/>
      <c r="C22" s="30"/>
      <c r="D22" s="30">
        <f t="shared" si="0"/>
        <v>0</v>
      </c>
      <c r="E22" s="117">
        <f t="shared" si="4"/>
        <v>0</v>
      </c>
      <c r="F22" s="22">
        <f t="shared" si="5"/>
        <v>20.5</v>
      </c>
      <c r="G22" s="21"/>
      <c r="H22" s="30"/>
      <c r="I22" s="30">
        <f t="shared" si="11"/>
        <v>0</v>
      </c>
      <c r="J22" s="117">
        <f t="shared" si="6"/>
        <v>0</v>
      </c>
      <c r="K22" s="22">
        <f t="shared" si="7"/>
        <v>20.5</v>
      </c>
      <c r="L22" s="21"/>
      <c r="M22" s="30"/>
      <c r="N22" s="30">
        <f t="shared" si="12"/>
        <v>0</v>
      </c>
      <c r="O22" s="117">
        <f t="shared" si="8"/>
        <v>0</v>
      </c>
      <c r="P22" s="22">
        <f t="shared" si="9"/>
        <v>20.5</v>
      </c>
      <c r="Q22" s="23">
        <f t="shared" si="3"/>
        <v>61.5</v>
      </c>
      <c r="R22" s="23">
        <f t="shared" si="10"/>
        <v>20.5</v>
      </c>
    </row>
    <row r="23" spans="1:18" hidden="1" outlineLevel="1" x14ac:dyDescent="0.25">
      <c r="A23" s="37" t="s">
        <v>88</v>
      </c>
      <c r="B23" s="21"/>
      <c r="C23" s="30"/>
      <c r="D23" s="30">
        <f t="shared" si="0"/>
        <v>0</v>
      </c>
      <c r="E23" s="117">
        <f t="shared" si="4"/>
        <v>0</v>
      </c>
      <c r="F23" s="22">
        <f t="shared" si="5"/>
        <v>20.5</v>
      </c>
      <c r="G23" s="21"/>
      <c r="H23" s="30"/>
      <c r="I23" s="30">
        <f t="shared" si="11"/>
        <v>0</v>
      </c>
      <c r="J23" s="117">
        <f t="shared" si="6"/>
        <v>0</v>
      </c>
      <c r="K23" s="22">
        <f t="shared" si="7"/>
        <v>20.5</v>
      </c>
      <c r="L23" s="21"/>
      <c r="M23" s="30"/>
      <c r="N23" s="30">
        <f t="shared" si="12"/>
        <v>0</v>
      </c>
      <c r="O23" s="117">
        <f t="shared" si="8"/>
        <v>0</v>
      </c>
      <c r="P23" s="22">
        <f t="shared" si="9"/>
        <v>20.5</v>
      </c>
      <c r="Q23" s="23">
        <f t="shared" si="3"/>
        <v>61.5</v>
      </c>
      <c r="R23" s="23">
        <f t="shared" si="10"/>
        <v>20.5</v>
      </c>
    </row>
    <row r="24" spans="1:18" hidden="1" outlineLevel="1" x14ac:dyDescent="0.25">
      <c r="A24" s="37" t="s">
        <v>89</v>
      </c>
      <c r="B24" s="21"/>
      <c r="C24" s="30"/>
      <c r="D24" s="30">
        <f t="shared" si="0"/>
        <v>0</v>
      </c>
      <c r="E24" s="117">
        <f t="shared" si="4"/>
        <v>0</v>
      </c>
      <c r="F24" s="22">
        <f t="shared" si="5"/>
        <v>20.5</v>
      </c>
      <c r="G24" s="21"/>
      <c r="H24" s="30"/>
      <c r="I24" s="30">
        <f t="shared" si="11"/>
        <v>0</v>
      </c>
      <c r="J24" s="117">
        <f t="shared" si="6"/>
        <v>0</v>
      </c>
      <c r="K24" s="22">
        <f t="shared" si="7"/>
        <v>20.5</v>
      </c>
      <c r="L24" s="21"/>
      <c r="M24" s="30"/>
      <c r="N24" s="30">
        <f t="shared" si="12"/>
        <v>0</v>
      </c>
      <c r="O24" s="117">
        <f t="shared" si="8"/>
        <v>0</v>
      </c>
      <c r="P24" s="22">
        <f t="shared" si="9"/>
        <v>20.5</v>
      </c>
      <c r="Q24" s="23">
        <f t="shared" si="3"/>
        <v>61.5</v>
      </c>
      <c r="R24" s="23">
        <f t="shared" si="10"/>
        <v>20.5</v>
      </c>
    </row>
    <row r="25" spans="1:18" hidden="1" outlineLevel="1" x14ac:dyDescent="0.25">
      <c r="A25" s="37" t="s">
        <v>90</v>
      </c>
      <c r="B25" s="21"/>
      <c r="C25" s="30"/>
      <c r="D25" s="30">
        <f t="shared" si="0"/>
        <v>0</v>
      </c>
      <c r="E25" s="117">
        <f t="shared" si="4"/>
        <v>0</v>
      </c>
      <c r="F25" s="22">
        <f t="shared" si="5"/>
        <v>20.5</v>
      </c>
      <c r="G25" s="21"/>
      <c r="H25" s="30"/>
      <c r="I25" s="30">
        <f t="shared" si="11"/>
        <v>0</v>
      </c>
      <c r="J25" s="117">
        <f t="shared" si="6"/>
        <v>0</v>
      </c>
      <c r="K25" s="22">
        <f t="shared" si="7"/>
        <v>20.5</v>
      </c>
      <c r="L25" s="21"/>
      <c r="M25" s="30"/>
      <c r="N25" s="30">
        <f t="shared" si="12"/>
        <v>0</v>
      </c>
      <c r="O25" s="117">
        <f t="shared" si="8"/>
        <v>0</v>
      </c>
      <c r="P25" s="22">
        <f t="shared" si="9"/>
        <v>20.5</v>
      </c>
      <c r="Q25" s="23">
        <f t="shared" si="3"/>
        <v>61.5</v>
      </c>
      <c r="R25" s="23">
        <f t="shared" si="10"/>
        <v>20.5</v>
      </c>
    </row>
    <row r="26" spans="1:18" hidden="1" outlineLevel="1" x14ac:dyDescent="0.25">
      <c r="A26" s="37" t="s">
        <v>91</v>
      </c>
      <c r="B26" s="21"/>
      <c r="C26" s="30"/>
      <c r="D26" s="30">
        <f t="shared" si="0"/>
        <v>0</v>
      </c>
      <c r="E26" s="117">
        <f t="shared" si="4"/>
        <v>0</v>
      </c>
      <c r="F26" s="22">
        <f t="shared" si="5"/>
        <v>20.5</v>
      </c>
      <c r="G26" s="21"/>
      <c r="H26" s="30"/>
      <c r="I26" s="30">
        <f t="shared" si="11"/>
        <v>0</v>
      </c>
      <c r="J26" s="117">
        <f t="shared" si="6"/>
        <v>0</v>
      </c>
      <c r="K26" s="22">
        <f t="shared" si="7"/>
        <v>20.5</v>
      </c>
      <c r="L26" s="21"/>
      <c r="M26" s="30"/>
      <c r="N26" s="30">
        <f t="shared" si="12"/>
        <v>0</v>
      </c>
      <c r="O26" s="117">
        <f t="shared" si="8"/>
        <v>0</v>
      </c>
      <c r="P26" s="22">
        <f t="shared" si="9"/>
        <v>20.5</v>
      </c>
      <c r="Q26" s="23">
        <f t="shared" si="3"/>
        <v>61.5</v>
      </c>
      <c r="R26" s="23">
        <f t="shared" si="10"/>
        <v>20.5</v>
      </c>
    </row>
    <row r="27" spans="1:18" hidden="1" outlineLevel="1" x14ac:dyDescent="0.25">
      <c r="A27" s="37" t="s">
        <v>92</v>
      </c>
      <c r="B27" s="21"/>
      <c r="C27" s="30"/>
      <c r="D27" s="30">
        <f t="shared" si="0"/>
        <v>0</v>
      </c>
      <c r="E27" s="117">
        <f t="shared" si="4"/>
        <v>0</v>
      </c>
      <c r="F27" s="22">
        <f t="shared" si="5"/>
        <v>20.5</v>
      </c>
      <c r="G27" s="21"/>
      <c r="H27" s="30"/>
      <c r="I27" s="30">
        <f t="shared" si="11"/>
        <v>0</v>
      </c>
      <c r="J27" s="117">
        <f t="shared" si="6"/>
        <v>0</v>
      </c>
      <c r="K27" s="22">
        <f t="shared" si="7"/>
        <v>20.5</v>
      </c>
      <c r="L27" s="21"/>
      <c r="M27" s="30"/>
      <c r="N27" s="30">
        <f t="shared" si="12"/>
        <v>0</v>
      </c>
      <c r="O27" s="117">
        <f t="shared" si="8"/>
        <v>0</v>
      </c>
      <c r="P27" s="22">
        <f t="shared" si="9"/>
        <v>20.5</v>
      </c>
      <c r="Q27" s="23">
        <f t="shared" si="3"/>
        <v>61.5</v>
      </c>
      <c r="R27" s="23">
        <f t="shared" si="10"/>
        <v>20.5</v>
      </c>
    </row>
    <row r="28" spans="1:18" hidden="1" outlineLevel="1" x14ac:dyDescent="0.25">
      <c r="A28" s="37" t="s">
        <v>93</v>
      </c>
      <c r="B28" s="21"/>
      <c r="C28" s="30"/>
      <c r="D28" s="30">
        <f t="shared" si="0"/>
        <v>0</v>
      </c>
      <c r="E28" s="117">
        <f t="shared" si="4"/>
        <v>0</v>
      </c>
      <c r="F28" s="22">
        <f t="shared" si="5"/>
        <v>20.5</v>
      </c>
      <c r="G28" s="21"/>
      <c r="H28" s="30"/>
      <c r="I28" s="30">
        <f t="shared" si="11"/>
        <v>0</v>
      </c>
      <c r="J28" s="117">
        <f t="shared" si="6"/>
        <v>0</v>
      </c>
      <c r="K28" s="22">
        <f t="shared" si="7"/>
        <v>20.5</v>
      </c>
      <c r="L28" s="21"/>
      <c r="M28" s="30"/>
      <c r="N28" s="30">
        <f t="shared" si="12"/>
        <v>0</v>
      </c>
      <c r="O28" s="117">
        <f t="shared" si="8"/>
        <v>0</v>
      </c>
      <c r="P28" s="22">
        <f t="shared" si="9"/>
        <v>20.5</v>
      </c>
      <c r="Q28" s="23">
        <f t="shared" si="3"/>
        <v>61.5</v>
      </c>
      <c r="R28" s="23">
        <f t="shared" si="10"/>
        <v>20.5</v>
      </c>
    </row>
    <row r="29" spans="1:18" hidden="1" outlineLevel="1" x14ac:dyDescent="0.25">
      <c r="A29" s="37" t="s">
        <v>108</v>
      </c>
      <c r="B29" s="44">
        <v>0</v>
      </c>
      <c r="C29" s="45">
        <v>0</v>
      </c>
      <c r="D29" s="30">
        <f t="shared" si="0"/>
        <v>0</v>
      </c>
      <c r="E29" s="117">
        <f t="shared" si="4"/>
        <v>0</v>
      </c>
      <c r="F29" s="22">
        <f t="shared" si="5"/>
        <v>20.5</v>
      </c>
      <c r="G29" s="44" t="s">
        <v>109</v>
      </c>
      <c r="H29" s="45" t="s">
        <v>109</v>
      </c>
      <c r="I29" s="30">
        <f t="shared" si="11"/>
        <v>0</v>
      </c>
      <c r="J29" s="117">
        <f t="shared" si="6"/>
        <v>0</v>
      </c>
      <c r="K29" s="22">
        <f t="shared" si="7"/>
        <v>20.5</v>
      </c>
      <c r="L29" s="44" t="s">
        <v>109</v>
      </c>
      <c r="M29" s="45" t="s">
        <v>109</v>
      </c>
      <c r="N29" s="30">
        <f t="shared" si="12"/>
        <v>0</v>
      </c>
      <c r="O29" s="117">
        <f t="shared" si="8"/>
        <v>0</v>
      </c>
      <c r="P29" s="22">
        <f t="shared" si="9"/>
        <v>20.5</v>
      </c>
      <c r="Q29" s="23">
        <f t="shared" si="3"/>
        <v>61.5</v>
      </c>
      <c r="R29" s="23">
        <f t="shared" si="10"/>
        <v>20.5</v>
      </c>
    </row>
    <row r="30" spans="1:18" hidden="1" outlineLevel="1" x14ac:dyDescent="0.25">
      <c r="A30" s="37" t="s">
        <v>94</v>
      </c>
      <c r="B30" s="21"/>
      <c r="C30" s="30"/>
      <c r="D30" s="30">
        <f t="shared" si="0"/>
        <v>0</v>
      </c>
      <c r="E30" s="117">
        <f t="shared" si="4"/>
        <v>0</v>
      </c>
      <c r="F30" s="22">
        <f t="shared" si="5"/>
        <v>20.5</v>
      </c>
      <c r="G30" s="21"/>
      <c r="H30" s="30"/>
      <c r="I30" s="30">
        <f t="shared" si="11"/>
        <v>0</v>
      </c>
      <c r="J30" s="117">
        <f t="shared" si="6"/>
        <v>0</v>
      </c>
      <c r="K30" s="22">
        <f t="shared" si="7"/>
        <v>20.5</v>
      </c>
      <c r="L30" s="21"/>
      <c r="M30" s="30"/>
      <c r="N30" s="30">
        <f t="shared" si="12"/>
        <v>0</v>
      </c>
      <c r="O30" s="117">
        <f t="shared" si="8"/>
        <v>0</v>
      </c>
      <c r="P30" s="22">
        <f t="shared" si="9"/>
        <v>20.5</v>
      </c>
      <c r="Q30" s="23">
        <f t="shared" si="3"/>
        <v>61.5</v>
      </c>
      <c r="R30" s="23">
        <f t="shared" si="10"/>
        <v>20.5</v>
      </c>
    </row>
    <row r="31" spans="1:18" hidden="1" outlineLevel="1" x14ac:dyDescent="0.25">
      <c r="A31" s="37" t="s">
        <v>95</v>
      </c>
      <c r="B31" s="21"/>
      <c r="C31" s="30"/>
      <c r="D31" s="30">
        <f t="shared" si="0"/>
        <v>0</v>
      </c>
      <c r="E31" s="117">
        <f t="shared" si="4"/>
        <v>0</v>
      </c>
      <c r="F31" s="22">
        <f t="shared" si="5"/>
        <v>20.5</v>
      </c>
      <c r="G31" s="21"/>
      <c r="H31" s="30"/>
      <c r="I31" s="30">
        <f t="shared" si="11"/>
        <v>0</v>
      </c>
      <c r="J31" s="117">
        <f t="shared" si="6"/>
        <v>0</v>
      </c>
      <c r="K31" s="22">
        <f t="shared" si="7"/>
        <v>20.5</v>
      </c>
      <c r="L31" s="21"/>
      <c r="M31" s="30"/>
      <c r="N31" s="30">
        <f t="shared" si="12"/>
        <v>0</v>
      </c>
      <c r="O31" s="117">
        <f t="shared" si="8"/>
        <v>0</v>
      </c>
      <c r="P31" s="22">
        <f t="shared" si="9"/>
        <v>20.5</v>
      </c>
      <c r="Q31" s="23">
        <f t="shared" si="3"/>
        <v>61.5</v>
      </c>
      <c r="R31" s="23">
        <f t="shared" si="10"/>
        <v>20.5</v>
      </c>
    </row>
    <row r="32" spans="1:18" hidden="1" outlineLevel="1" x14ac:dyDescent="0.25">
      <c r="A32" s="37" t="s">
        <v>96</v>
      </c>
      <c r="B32" s="21"/>
      <c r="C32" s="30"/>
      <c r="D32" s="30">
        <f t="shared" si="0"/>
        <v>0</v>
      </c>
      <c r="E32" s="117">
        <f t="shared" si="4"/>
        <v>0</v>
      </c>
      <c r="F32" s="22">
        <f t="shared" si="5"/>
        <v>20.5</v>
      </c>
      <c r="G32" s="21"/>
      <c r="H32" s="30"/>
      <c r="I32" s="30">
        <f t="shared" si="11"/>
        <v>0</v>
      </c>
      <c r="J32" s="117">
        <f t="shared" si="6"/>
        <v>0</v>
      </c>
      <c r="K32" s="22">
        <f t="shared" si="7"/>
        <v>20.5</v>
      </c>
      <c r="L32" s="21"/>
      <c r="M32" s="30"/>
      <c r="N32" s="30">
        <f t="shared" si="12"/>
        <v>0</v>
      </c>
      <c r="O32" s="117">
        <f t="shared" si="8"/>
        <v>0</v>
      </c>
      <c r="P32" s="22">
        <f t="shared" si="9"/>
        <v>20.5</v>
      </c>
      <c r="Q32" s="23">
        <f t="shared" si="3"/>
        <v>61.5</v>
      </c>
      <c r="R32" s="23">
        <f t="shared" si="10"/>
        <v>20.5</v>
      </c>
    </row>
    <row r="33" spans="1:18" hidden="1" outlineLevel="1" x14ac:dyDescent="0.25">
      <c r="A33" s="37" t="s">
        <v>97</v>
      </c>
      <c r="B33" s="21"/>
      <c r="C33" s="30"/>
      <c r="D33" s="30">
        <f t="shared" si="0"/>
        <v>0</v>
      </c>
      <c r="E33" s="117">
        <f t="shared" si="4"/>
        <v>0</v>
      </c>
      <c r="F33" s="22">
        <f t="shared" si="5"/>
        <v>20.5</v>
      </c>
      <c r="G33" s="21"/>
      <c r="H33" s="30"/>
      <c r="I33" s="30">
        <f t="shared" si="11"/>
        <v>0</v>
      </c>
      <c r="J33" s="117">
        <f t="shared" si="6"/>
        <v>0</v>
      </c>
      <c r="K33" s="22">
        <f t="shared" si="7"/>
        <v>20.5</v>
      </c>
      <c r="L33" s="21"/>
      <c r="M33" s="30"/>
      <c r="N33" s="30">
        <f t="shared" si="12"/>
        <v>0</v>
      </c>
      <c r="O33" s="117">
        <f t="shared" si="8"/>
        <v>0</v>
      </c>
      <c r="P33" s="22">
        <f t="shared" si="9"/>
        <v>20.5</v>
      </c>
      <c r="Q33" s="23">
        <f t="shared" si="3"/>
        <v>61.5</v>
      </c>
      <c r="R33" s="23">
        <f t="shared" si="10"/>
        <v>20.5</v>
      </c>
    </row>
    <row r="34" spans="1:18" hidden="1" outlineLevel="1" x14ac:dyDescent="0.25">
      <c r="A34" s="37" t="s">
        <v>98</v>
      </c>
      <c r="B34" s="21"/>
      <c r="C34" s="30"/>
      <c r="D34" s="30">
        <f t="shared" si="0"/>
        <v>0</v>
      </c>
      <c r="E34" s="117">
        <f t="shared" si="4"/>
        <v>0</v>
      </c>
      <c r="F34" s="22">
        <f t="shared" si="5"/>
        <v>20.5</v>
      </c>
      <c r="G34" s="21"/>
      <c r="H34" s="30"/>
      <c r="I34" s="30">
        <f t="shared" si="11"/>
        <v>0</v>
      </c>
      <c r="J34" s="117">
        <f t="shared" si="6"/>
        <v>0</v>
      </c>
      <c r="K34" s="22">
        <f t="shared" si="7"/>
        <v>20.5</v>
      </c>
      <c r="L34" s="21"/>
      <c r="M34" s="30"/>
      <c r="N34" s="30">
        <f t="shared" si="12"/>
        <v>0</v>
      </c>
      <c r="O34" s="117">
        <f t="shared" si="8"/>
        <v>0</v>
      </c>
      <c r="P34" s="22">
        <f t="shared" si="9"/>
        <v>20.5</v>
      </c>
      <c r="Q34" s="23">
        <f t="shared" si="3"/>
        <v>61.5</v>
      </c>
      <c r="R34" s="23">
        <f t="shared" si="10"/>
        <v>20.5</v>
      </c>
    </row>
    <row r="35" spans="1:18" hidden="1" outlineLevel="1" x14ac:dyDescent="0.25">
      <c r="A35" s="37" t="s">
        <v>99</v>
      </c>
      <c r="B35" s="21"/>
      <c r="C35" s="30"/>
      <c r="D35" s="30">
        <f t="shared" si="0"/>
        <v>0</v>
      </c>
      <c r="E35" s="117">
        <f t="shared" si="4"/>
        <v>0</v>
      </c>
      <c r="F35" s="22">
        <f t="shared" si="5"/>
        <v>20.5</v>
      </c>
      <c r="G35" s="21"/>
      <c r="H35" s="30"/>
      <c r="I35" s="30">
        <f t="shared" si="11"/>
        <v>0</v>
      </c>
      <c r="J35" s="117">
        <f t="shared" si="6"/>
        <v>0</v>
      </c>
      <c r="K35" s="22">
        <f t="shared" si="7"/>
        <v>20.5</v>
      </c>
      <c r="L35" s="21"/>
      <c r="M35" s="30"/>
      <c r="N35" s="30">
        <f t="shared" si="12"/>
        <v>0</v>
      </c>
      <c r="O35" s="117">
        <f t="shared" si="8"/>
        <v>0</v>
      </c>
      <c r="P35" s="22">
        <f t="shared" si="9"/>
        <v>20.5</v>
      </c>
      <c r="Q35" s="23">
        <f t="shared" si="3"/>
        <v>61.5</v>
      </c>
      <c r="R35" s="23">
        <f t="shared" si="10"/>
        <v>20.5</v>
      </c>
    </row>
    <row r="36" spans="1:18" hidden="1" outlineLevel="1" x14ac:dyDescent="0.25">
      <c r="A36" s="37" t="s">
        <v>100</v>
      </c>
      <c r="B36" s="21"/>
      <c r="C36" s="30"/>
      <c r="D36" s="30">
        <f t="shared" si="0"/>
        <v>0</v>
      </c>
      <c r="E36" s="117">
        <f t="shared" si="4"/>
        <v>0</v>
      </c>
      <c r="F36" s="22">
        <f t="shared" si="5"/>
        <v>20.5</v>
      </c>
      <c r="G36" s="21"/>
      <c r="H36" s="30"/>
      <c r="I36" s="30">
        <f t="shared" si="11"/>
        <v>0</v>
      </c>
      <c r="J36" s="117">
        <f t="shared" si="6"/>
        <v>0</v>
      </c>
      <c r="K36" s="22">
        <f t="shared" si="7"/>
        <v>20.5</v>
      </c>
      <c r="L36" s="21"/>
      <c r="M36" s="30"/>
      <c r="N36" s="30">
        <f t="shared" si="12"/>
        <v>0</v>
      </c>
      <c r="O36" s="117">
        <f t="shared" si="8"/>
        <v>0</v>
      </c>
      <c r="P36" s="22">
        <f t="shared" si="9"/>
        <v>20.5</v>
      </c>
      <c r="Q36" s="23">
        <f t="shared" si="3"/>
        <v>61.5</v>
      </c>
      <c r="R36" s="23">
        <f t="shared" si="10"/>
        <v>20.5</v>
      </c>
    </row>
    <row r="37" spans="1:18" hidden="1" outlineLevel="1" x14ac:dyDescent="0.25">
      <c r="A37" s="37" t="s">
        <v>101</v>
      </c>
      <c r="B37" s="21"/>
      <c r="C37" s="30"/>
      <c r="D37" s="30">
        <f t="shared" si="0"/>
        <v>0</v>
      </c>
      <c r="E37" s="117">
        <f t="shared" si="4"/>
        <v>0</v>
      </c>
      <c r="F37" s="22">
        <f t="shared" si="5"/>
        <v>20.5</v>
      </c>
      <c r="G37" s="21"/>
      <c r="H37" s="30"/>
      <c r="I37" s="30">
        <f t="shared" si="11"/>
        <v>0</v>
      </c>
      <c r="J37" s="117">
        <f t="shared" si="6"/>
        <v>0</v>
      </c>
      <c r="K37" s="22">
        <f t="shared" si="7"/>
        <v>20.5</v>
      </c>
      <c r="L37" s="21"/>
      <c r="M37" s="30"/>
      <c r="N37" s="30">
        <f t="shared" si="12"/>
        <v>0</v>
      </c>
      <c r="O37" s="117">
        <f t="shared" si="8"/>
        <v>0</v>
      </c>
      <c r="P37" s="22">
        <f t="shared" si="9"/>
        <v>20.5</v>
      </c>
      <c r="Q37" s="23">
        <f t="shared" si="3"/>
        <v>61.5</v>
      </c>
      <c r="R37" s="23">
        <f t="shared" si="10"/>
        <v>20.5</v>
      </c>
    </row>
    <row r="38" spans="1:18" hidden="1" outlineLevel="1" x14ac:dyDescent="0.25">
      <c r="A38" s="37" t="s">
        <v>102</v>
      </c>
      <c r="B38" s="21"/>
      <c r="C38" s="30"/>
      <c r="D38" s="30">
        <f t="shared" si="0"/>
        <v>0</v>
      </c>
      <c r="E38" s="117">
        <f t="shared" si="4"/>
        <v>0</v>
      </c>
      <c r="F38" s="22">
        <f t="shared" si="5"/>
        <v>20.5</v>
      </c>
      <c r="G38" s="21"/>
      <c r="H38" s="30"/>
      <c r="I38" s="30">
        <f t="shared" si="11"/>
        <v>0</v>
      </c>
      <c r="J38" s="117">
        <f t="shared" si="6"/>
        <v>0</v>
      </c>
      <c r="K38" s="22">
        <f t="shared" si="7"/>
        <v>20.5</v>
      </c>
      <c r="L38" s="21"/>
      <c r="M38" s="30"/>
      <c r="N38" s="30">
        <f t="shared" si="12"/>
        <v>0</v>
      </c>
      <c r="O38" s="117">
        <f t="shared" si="8"/>
        <v>0</v>
      </c>
      <c r="P38" s="22">
        <f t="shared" si="9"/>
        <v>20.5</v>
      </c>
      <c r="Q38" s="23">
        <f t="shared" si="3"/>
        <v>61.5</v>
      </c>
      <c r="R38" s="23">
        <f t="shared" si="10"/>
        <v>20.5</v>
      </c>
    </row>
    <row r="39" spans="1:18" hidden="1" outlineLevel="1" x14ac:dyDescent="0.25">
      <c r="A39" s="37" t="s">
        <v>103</v>
      </c>
      <c r="B39" s="21"/>
      <c r="C39" s="30"/>
      <c r="D39" s="30">
        <f t="shared" si="0"/>
        <v>0</v>
      </c>
      <c r="E39" s="117">
        <f t="shared" si="4"/>
        <v>0</v>
      </c>
      <c r="F39" s="22">
        <f t="shared" si="5"/>
        <v>20.5</v>
      </c>
      <c r="G39" s="21"/>
      <c r="H39" s="30"/>
      <c r="I39" s="30">
        <f t="shared" si="11"/>
        <v>0</v>
      </c>
      <c r="J39" s="117">
        <f t="shared" si="6"/>
        <v>0</v>
      </c>
      <c r="K39" s="22">
        <f t="shared" si="7"/>
        <v>20.5</v>
      </c>
      <c r="L39" s="21"/>
      <c r="M39" s="30"/>
      <c r="N39" s="30">
        <f t="shared" si="12"/>
        <v>0</v>
      </c>
      <c r="O39" s="117">
        <f t="shared" si="8"/>
        <v>0</v>
      </c>
      <c r="P39" s="22">
        <f t="shared" si="9"/>
        <v>20.5</v>
      </c>
      <c r="Q39" s="23">
        <f t="shared" si="3"/>
        <v>61.5</v>
      </c>
      <c r="R39" s="23">
        <f t="shared" si="10"/>
        <v>20.5</v>
      </c>
    </row>
    <row r="40" spans="1:18" hidden="1" outlineLevel="1" x14ac:dyDescent="0.25">
      <c r="A40" s="37" t="s">
        <v>104</v>
      </c>
      <c r="B40" s="21"/>
      <c r="C40" s="30"/>
      <c r="D40" s="30">
        <f t="shared" si="0"/>
        <v>0</v>
      </c>
      <c r="E40" s="117">
        <f t="shared" si="4"/>
        <v>0</v>
      </c>
      <c r="F40" s="22">
        <f t="shared" si="5"/>
        <v>20.5</v>
      </c>
      <c r="G40" s="21"/>
      <c r="H40" s="30"/>
      <c r="I40" s="30">
        <f t="shared" si="11"/>
        <v>0</v>
      </c>
      <c r="J40" s="117">
        <f t="shared" si="6"/>
        <v>0</v>
      </c>
      <c r="K40" s="22">
        <f t="shared" si="7"/>
        <v>20.5</v>
      </c>
      <c r="L40" s="21"/>
      <c r="M40" s="30"/>
      <c r="N40" s="30">
        <f t="shared" si="12"/>
        <v>0</v>
      </c>
      <c r="O40" s="117">
        <f t="shared" si="8"/>
        <v>0</v>
      </c>
      <c r="P40" s="22">
        <f t="shared" si="9"/>
        <v>20.5</v>
      </c>
      <c r="Q40" s="23">
        <f t="shared" si="3"/>
        <v>61.5</v>
      </c>
      <c r="R40" s="23">
        <f t="shared" si="10"/>
        <v>20.5</v>
      </c>
    </row>
    <row r="41" spans="1:18" hidden="1" outlineLevel="1" x14ac:dyDescent="0.25">
      <c r="A41" s="37" t="s">
        <v>105</v>
      </c>
      <c r="B41" s="21"/>
      <c r="C41" s="30"/>
      <c r="D41" s="30">
        <f t="shared" si="0"/>
        <v>0</v>
      </c>
      <c r="E41" s="117">
        <f t="shared" si="4"/>
        <v>0</v>
      </c>
      <c r="F41" s="22">
        <f t="shared" si="5"/>
        <v>20.5</v>
      </c>
      <c r="G41" s="21"/>
      <c r="H41" s="30"/>
      <c r="I41" s="30">
        <f t="shared" si="11"/>
        <v>0</v>
      </c>
      <c r="J41" s="117">
        <f t="shared" si="6"/>
        <v>0</v>
      </c>
      <c r="K41" s="22">
        <f t="shared" si="7"/>
        <v>20.5</v>
      </c>
      <c r="L41" s="21"/>
      <c r="M41" s="30"/>
      <c r="N41" s="30">
        <f t="shared" si="12"/>
        <v>0</v>
      </c>
      <c r="O41" s="117">
        <f t="shared" si="8"/>
        <v>0</v>
      </c>
      <c r="P41" s="22">
        <f t="shared" si="9"/>
        <v>20.5</v>
      </c>
      <c r="Q41" s="23">
        <f t="shared" si="3"/>
        <v>61.5</v>
      </c>
      <c r="R41" s="23">
        <f t="shared" si="10"/>
        <v>20.5</v>
      </c>
    </row>
    <row r="42" spans="1:18" hidden="1" outlineLevel="1" x14ac:dyDescent="0.25">
      <c r="A42" s="37" t="s">
        <v>106</v>
      </c>
      <c r="B42" s="21"/>
      <c r="C42" s="30"/>
      <c r="D42" s="30">
        <f t="shared" si="0"/>
        <v>0</v>
      </c>
      <c r="E42" s="117">
        <f t="shared" si="4"/>
        <v>0</v>
      </c>
      <c r="F42" s="22">
        <f t="shared" si="5"/>
        <v>20.5</v>
      </c>
      <c r="G42" s="21"/>
      <c r="H42" s="30"/>
      <c r="I42" s="30">
        <f t="shared" si="11"/>
        <v>0</v>
      </c>
      <c r="J42" s="117">
        <f t="shared" si="6"/>
        <v>0</v>
      </c>
      <c r="K42" s="22">
        <f t="shared" si="7"/>
        <v>20.5</v>
      </c>
      <c r="L42" s="21"/>
      <c r="M42" s="30"/>
      <c r="N42" s="30">
        <f t="shared" si="12"/>
        <v>0</v>
      </c>
      <c r="O42" s="117">
        <f t="shared" si="8"/>
        <v>0</v>
      </c>
      <c r="P42" s="22">
        <f t="shared" si="9"/>
        <v>20.5</v>
      </c>
      <c r="Q42" s="23">
        <f t="shared" si="3"/>
        <v>61.5</v>
      </c>
      <c r="R42" s="23">
        <f t="shared" si="10"/>
        <v>20.5</v>
      </c>
    </row>
    <row r="43" spans="1:18" ht="15.75" hidden="1" outlineLevel="1" thickBot="1" x14ac:dyDescent="0.3">
      <c r="A43" s="39" t="s">
        <v>107</v>
      </c>
      <c r="B43" s="6"/>
      <c r="C43" s="32"/>
      <c r="D43" s="32">
        <f t="shared" si="0"/>
        <v>0</v>
      </c>
      <c r="E43" s="118">
        <f t="shared" si="4"/>
        <v>0</v>
      </c>
      <c r="F43" s="24">
        <f t="shared" si="5"/>
        <v>20.5</v>
      </c>
      <c r="G43" s="6"/>
      <c r="H43" s="32"/>
      <c r="I43" s="32">
        <f t="shared" si="11"/>
        <v>0</v>
      </c>
      <c r="J43" s="118">
        <f t="shared" si="6"/>
        <v>0</v>
      </c>
      <c r="K43" s="24">
        <f t="shared" si="7"/>
        <v>20.5</v>
      </c>
      <c r="L43" s="6"/>
      <c r="M43" s="32"/>
      <c r="N43" s="32">
        <f t="shared" si="12"/>
        <v>0</v>
      </c>
      <c r="O43" s="118">
        <f t="shared" si="8"/>
        <v>0</v>
      </c>
      <c r="P43" s="24">
        <f t="shared" si="9"/>
        <v>20.5</v>
      </c>
      <c r="Q43" s="25">
        <f t="shared" si="3"/>
        <v>61.5</v>
      </c>
      <c r="R43" s="25">
        <f t="shared" si="10"/>
        <v>20.5</v>
      </c>
    </row>
    <row r="44" spans="1:18" collapsed="1" x14ac:dyDescent="0.25"/>
  </sheetData>
  <mergeCells count="9">
    <mergeCell ref="A1:A3"/>
    <mergeCell ref="B1:F1"/>
    <mergeCell ref="Q1:Q3"/>
    <mergeCell ref="R1:R3"/>
    <mergeCell ref="F2:F3"/>
    <mergeCell ref="G1:K1"/>
    <mergeCell ref="K2:K3"/>
    <mergeCell ref="L1:P1"/>
    <mergeCell ref="P2:P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SETTINGS</vt:lpstr>
      <vt:lpstr>CANDIDATES</vt:lpstr>
      <vt:lpstr>TOP 15 REFERENCE</vt:lpstr>
      <vt:lpstr>TOP 10 REFERENCE</vt:lpstr>
      <vt:lpstr>TOP 5 REFERENCE</vt:lpstr>
      <vt:lpstr>PRE-MODFIL-CAN</vt:lpstr>
      <vt:lpstr>PRE-MODFIL-COS</vt:lpstr>
      <vt:lpstr>PRE-SWIMWEAR</vt:lpstr>
      <vt:lpstr>PJD-CLOSEDDOOR</vt:lpstr>
      <vt:lpstr>COR-PRODNUM</vt:lpstr>
      <vt:lpstr>COR-FORMAL</vt:lpstr>
      <vt:lpstr>COR-TOP15SELECTION</vt:lpstr>
      <vt:lpstr>COR-SWIMWEAR</vt:lpstr>
      <vt:lpstr>COR-QNA10</vt:lpstr>
      <vt:lpstr>COR-QNA5</vt:lpstr>
      <vt:lpstr>BLANK MAR6</vt:lpstr>
      <vt:lpstr>BLANK MAR8</vt:lpstr>
      <vt:lpstr>PRINT_MODFIL</vt:lpstr>
      <vt:lpstr>PRINT_PJDSWIM</vt:lpstr>
      <vt:lpstr>PRINT_PRODNUM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cp:lastPrinted>2025-03-07T02:08:10Z</cp:lastPrinted>
  <dcterms:created xsi:type="dcterms:W3CDTF">2025-03-04T01:16:04Z</dcterms:created>
  <dcterms:modified xsi:type="dcterms:W3CDTF">2025-03-07T02:14:06Z</dcterms:modified>
</cp:coreProperties>
</file>