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k-mi\Documents\ESOdev\Constellations\"/>
    </mc:Choice>
  </mc:AlternateContent>
  <xr:revisionPtr revIDLastSave="0" documentId="13_ncr:1_{15548EF6-9AE4-4E2B-8568-7E9D1A0573E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onversion Table" sheetId="1" r:id="rId1"/>
    <sheet name="Test Data 5.0" sheetId="6" r:id="rId2"/>
  </sheets>
  <definedNames>
    <definedName name="_xlnm._FilterDatabase" localSheetId="1" hidden="1">'Test Data 5.0'!$A$2:$Q$587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86" i="6" l="1"/>
  <c r="R187" i="6"/>
  <c r="G187" i="6"/>
  <c r="C475" i="6" l="1"/>
  <c r="C474" i="6"/>
  <c r="C473" i="6"/>
  <c r="G474" i="6"/>
  <c r="G473" i="6"/>
  <c r="C430" i="6"/>
  <c r="C449" i="6"/>
  <c r="C451" i="6"/>
  <c r="C549" i="6"/>
  <c r="C553" i="6"/>
  <c r="C552" i="6"/>
  <c r="C551" i="6"/>
  <c r="C550" i="6"/>
  <c r="C563" i="6"/>
  <c r="C562" i="6"/>
  <c r="C560" i="6"/>
  <c r="C561" i="6"/>
  <c r="C566" i="6"/>
  <c r="C548" i="6"/>
  <c r="C554" i="6"/>
  <c r="C567" i="6"/>
  <c r="C564" i="6"/>
  <c r="C462" i="6"/>
  <c r="C463" i="6"/>
  <c r="C448" i="6"/>
  <c r="C435" i="6"/>
  <c r="C458" i="6"/>
  <c r="C437" i="6"/>
  <c r="C447" i="6"/>
  <c r="C433" i="6"/>
  <c r="C432" i="6"/>
  <c r="C429" i="6"/>
  <c r="C436" i="6"/>
  <c r="C464" i="6"/>
  <c r="C461" i="6"/>
  <c r="C460" i="6"/>
  <c r="C472" i="6"/>
  <c r="C444" i="6"/>
  <c r="G429" i="6"/>
  <c r="G427" i="6"/>
  <c r="C441" i="6"/>
  <c r="C453" i="6"/>
  <c r="C457" i="6"/>
  <c r="C440" i="6"/>
  <c r="C431" i="6"/>
  <c r="C504" i="6"/>
  <c r="C452" i="6"/>
  <c r="C443" i="6"/>
  <c r="C427" i="6"/>
  <c r="C459" i="6"/>
  <c r="C439" i="6"/>
  <c r="C438" i="6"/>
  <c r="C466" i="6"/>
  <c r="C477" i="6"/>
  <c r="C476" i="6"/>
  <c r="C428" i="6"/>
  <c r="C456" i="6"/>
  <c r="C505" i="6"/>
  <c r="C465" i="6"/>
  <c r="C445" i="6"/>
  <c r="C470" i="6"/>
  <c r="C469" i="6"/>
  <c r="G446" i="6"/>
  <c r="C468" i="6"/>
  <c r="C455" i="6"/>
  <c r="C450" i="6"/>
  <c r="C467" i="6"/>
  <c r="C446" i="6"/>
  <c r="C471" i="6"/>
  <c r="C442" i="6"/>
  <c r="C454" i="6"/>
  <c r="R569" i="6" l="1"/>
  <c r="R568" i="6"/>
  <c r="R567" i="6"/>
  <c r="R566" i="6" l="1"/>
  <c r="R565" i="6"/>
  <c r="R564" i="6"/>
  <c r="R563" i="6"/>
  <c r="R562" i="6"/>
  <c r="R561" i="6"/>
  <c r="R560" i="6"/>
  <c r="R559" i="6"/>
  <c r="R558" i="6"/>
  <c r="R557" i="6"/>
  <c r="R556" i="6"/>
  <c r="R555" i="6"/>
  <c r="R554" i="6"/>
  <c r="R553" i="6"/>
  <c r="R552" i="6"/>
  <c r="R551" i="6"/>
  <c r="R550" i="6"/>
  <c r="R549" i="6"/>
  <c r="R548" i="6"/>
  <c r="R547" i="6"/>
  <c r="R546" i="6"/>
  <c r="R545" i="6"/>
  <c r="R544" i="6"/>
  <c r="R543" i="6"/>
  <c r="R542" i="6"/>
  <c r="R541" i="6"/>
  <c r="R540" i="6"/>
  <c r="R539" i="6"/>
  <c r="R538" i="6"/>
  <c r="R537" i="6"/>
  <c r="R536" i="6"/>
  <c r="R535" i="6"/>
  <c r="R534" i="6"/>
  <c r="R533" i="6"/>
  <c r="R532" i="6"/>
  <c r="R531" i="6"/>
  <c r="R530" i="6"/>
  <c r="R529" i="6"/>
  <c r="R528" i="6"/>
  <c r="R527" i="6"/>
  <c r="R526" i="6"/>
  <c r="R525" i="6"/>
  <c r="R524" i="6"/>
  <c r="R523" i="6"/>
  <c r="R522" i="6"/>
  <c r="R521" i="6"/>
  <c r="R520" i="6"/>
  <c r="R519" i="6"/>
  <c r="R518" i="6"/>
  <c r="R517" i="6"/>
  <c r="R516" i="6"/>
  <c r="R515" i="6"/>
  <c r="R514" i="6"/>
  <c r="R513" i="6"/>
  <c r="R512" i="6"/>
  <c r="R511" i="6"/>
  <c r="R510" i="6"/>
  <c r="R509" i="6"/>
  <c r="R508" i="6"/>
  <c r="R507" i="6"/>
  <c r="R506" i="6"/>
  <c r="R505" i="6"/>
  <c r="R504" i="6"/>
  <c r="R503" i="6"/>
  <c r="R502" i="6"/>
  <c r="R501" i="6"/>
  <c r="R500" i="6"/>
  <c r="R499" i="6"/>
  <c r="R498" i="6"/>
  <c r="R497" i="6"/>
  <c r="R496" i="6"/>
  <c r="R495" i="6"/>
  <c r="R494" i="6"/>
  <c r="R493" i="6"/>
  <c r="R492" i="6"/>
  <c r="R491" i="6"/>
  <c r="R490" i="6"/>
  <c r="R489" i="6"/>
  <c r="R488" i="6"/>
  <c r="R487" i="6"/>
  <c r="R486" i="6"/>
  <c r="R485" i="6"/>
  <c r="R484" i="6"/>
  <c r="R483" i="6"/>
  <c r="R482" i="6"/>
  <c r="R481" i="6"/>
  <c r="R480" i="6"/>
  <c r="R479" i="6"/>
  <c r="R478" i="6"/>
  <c r="R477" i="6"/>
  <c r="R476" i="6"/>
  <c r="R475" i="6"/>
  <c r="R474" i="6"/>
  <c r="R473" i="6"/>
  <c r="R472" i="6"/>
  <c r="R471" i="6"/>
  <c r="R470" i="6"/>
  <c r="R469" i="6"/>
  <c r="R468" i="6"/>
  <c r="R467" i="6"/>
  <c r="R466" i="6"/>
  <c r="R465" i="6"/>
  <c r="R464" i="6"/>
  <c r="R463" i="6"/>
  <c r="R462" i="6"/>
  <c r="R461" i="6"/>
  <c r="R460" i="6"/>
  <c r="R459" i="6"/>
  <c r="R458" i="6"/>
  <c r="R457" i="6"/>
  <c r="R456" i="6"/>
  <c r="R455" i="6"/>
  <c r="R454" i="6"/>
  <c r="R453" i="6"/>
  <c r="R452" i="6"/>
  <c r="R451" i="6"/>
  <c r="R450" i="6"/>
  <c r="R449" i="6"/>
  <c r="R448" i="6"/>
  <c r="R447" i="6"/>
  <c r="R446" i="6"/>
  <c r="R445" i="6"/>
  <c r="R444" i="6"/>
  <c r="R443" i="6"/>
  <c r="R442" i="6"/>
  <c r="R441" i="6"/>
  <c r="R440" i="6"/>
  <c r="R439" i="6"/>
  <c r="R438" i="6"/>
  <c r="R437" i="6"/>
  <c r="R436" i="6"/>
  <c r="R435" i="6"/>
  <c r="R434" i="6"/>
  <c r="R433" i="6"/>
  <c r="R432" i="6"/>
  <c r="R431" i="6"/>
  <c r="R430" i="6"/>
  <c r="R429" i="6"/>
  <c r="R428" i="6"/>
  <c r="R427" i="6"/>
  <c r="R426" i="6"/>
  <c r="R425" i="6"/>
  <c r="R424" i="6"/>
  <c r="R423" i="6"/>
  <c r="R422" i="6"/>
  <c r="R421" i="6"/>
  <c r="R420" i="6"/>
  <c r="R419" i="6"/>
  <c r="R418" i="6"/>
  <c r="R417" i="6"/>
  <c r="R416" i="6"/>
  <c r="R415" i="6"/>
  <c r="R414" i="6"/>
  <c r="R413" i="6"/>
  <c r="R412" i="6"/>
  <c r="R411" i="6"/>
  <c r="R410" i="6"/>
  <c r="R409" i="6"/>
  <c r="R408" i="6"/>
  <c r="R407" i="6"/>
  <c r="R406" i="6"/>
  <c r="R405" i="6"/>
  <c r="R404" i="6"/>
  <c r="R403" i="6"/>
  <c r="R402" i="6"/>
  <c r="R401" i="6"/>
  <c r="R400" i="6"/>
  <c r="R399" i="6"/>
  <c r="R398" i="6"/>
  <c r="R397" i="6"/>
  <c r="R396" i="6"/>
  <c r="R395" i="6"/>
  <c r="R394" i="6"/>
  <c r="R393" i="6"/>
  <c r="R392" i="6"/>
  <c r="R391" i="6"/>
  <c r="R390" i="6"/>
  <c r="R389" i="6"/>
  <c r="R388" i="6"/>
  <c r="R387" i="6"/>
  <c r="R386" i="6"/>
  <c r="R385" i="6"/>
  <c r="R384" i="6"/>
  <c r="R383" i="6"/>
  <c r="R382" i="6"/>
  <c r="R381" i="6"/>
  <c r="R380" i="6"/>
  <c r="R379" i="6"/>
  <c r="R378" i="6"/>
  <c r="R377" i="6"/>
  <c r="R376" i="6"/>
  <c r="R375" i="6"/>
  <c r="R374" i="6"/>
  <c r="R373" i="6"/>
  <c r="R372" i="6"/>
  <c r="R371" i="6"/>
  <c r="R370" i="6"/>
  <c r="R369" i="6"/>
  <c r="R368" i="6"/>
  <c r="R367" i="6"/>
  <c r="R366" i="6"/>
  <c r="R365" i="6"/>
  <c r="R364" i="6"/>
  <c r="R363" i="6"/>
  <c r="R362" i="6"/>
  <c r="R361" i="6"/>
  <c r="R360" i="6"/>
  <c r="R359" i="6"/>
  <c r="R358" i="6"/>
  <c r="R357" i="6"/>
  <c r="R356" i="6"/>
  <c r="R355" i="6"/>
  <c r="R354" i="6"/>
  <c r="R353" i="6"/>
  <c r="R352" i="6"/>
  <c r="R351" i="6"/>
  <c r="R350" i="6"/>
  <c r="R349" i="6"/>
  <c r="R348" i="6"/>
  <c r="R347" i="6"/>
  <c r="R346" i="6"/>
  <c r="R345" i="6"/>
  <c r="R344" i="6"/>
  <c r="R343" i="6"/>
  <c r="R342" i="6"/>
  <c r="R341" i="6"/>
  <c r="R340" i="6"/>
  <c r="R339" i="6"/>
  <c r="R338" i="6"/>
  <c r="R337" i="6"/>
  <c r="R336" i="6"/>
  <c r="R335" i="6"/>
  <c r="R334" i="6"/>
  <c r="R333" i="6"/>
  <c r="R332" i="6"/>
  <c r="R331" i="6"/>
  <c r="R330" i="6"/>
  <c r="R329" i="6"/>
  <c r="R328" i="6"/>
  <c r="R327" i="6"/>
  <c r="R326" i="6"/>
  <c r="R325" i="6"/>
  <c r="R324" i="6"/>
  <c r="R323" i="6"/>
  <c r="R322" i="6"/>
  <c r="R321" i="6"/>
  <c r="R320" i="6"/>
  <c r="R319" i="6"/>
  <c r="R318" i="6"/>
  <c r="R317" i="6"/>
  <c r="R316" i="6"/>
  <c r="R315" i="6"/>
  <c r="R314" i="6"/>
  <c r="R313" i="6"/>
  <c r="R312" i="6"/>
  <c r="R311" i="6"/>
  <c r="R310" i="6"/>
  <c r="R309" i="6"/>
  <c r="R308" i="6"/>
  <c r="R307" i="6"/>
  <c r="R306" i="6"/>
  <c r="R305" i="6"/>
  <c r="R304" i="6"/>
  <c r="R303" i="6"/>
  <c r="R302" i="6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286" i="6"/>
  <c r="R285" i="6"/>
  <c r="R284" i="6"/>
  <c r="R283" i="6"/>
  <c r="R282" i="6"/>
  <c r="R281" i="6"/>
  <c r="R280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C257" i="6"/>
  <c r="C254" i="6"/>
  <c r="C253" i="6"/>
  <c r="C416" i="6"/>
  <c r="C417" i="6"/>
  <c r="C246" i="6"/>
  <c r="C258" i="6"/>
  <c r="C247" i="6"/>
  <c r="C248" i="6"/>
  <c r="C421" i="6"/>
  <c r="C422" i="6"/>
  <c r="R3" i="6" l="1"/>
  <c r="C518" i="6" l="1"/>
  <c r="C368" i="6"/>
  <c r="C389" i="6"/>
  <c r="C388" i="6"/>
  <c r="C355" i="6"/>
  <c r="C354" i="6"/>
  <c r="C353" i="6"/>
  <c r="C352" i="6"/>
  <c r="C351" i="6"/>
  <c r="C350" i="6"/>
  <c r="C348" i="6"/>
  <c r="C347" i="6"/>
  <c r="C340" i="6"/>
  <c r="C322" i="6"/>
  <c r="C315" i="6"/>
  <c r="C7" i="6"/>
  <c r="C9" i="6"/>
  <c r="C8" i="6"/>
  <c r="C5" i="6"/>
  <c r="C3" i="6"/>
  <c r="C6" i="6"/>
  <c r="C4" i="6"/>
  <c r="C356" i="6"/>
  <c r="C357" i="6"/>
  <c r="C358" i="6"/>
  <c r="C133" i="6"/>
  <c r="C144" i="6"/>
  <c r="C137" i="6"/>
  <c r="C136" i="6"/>
  <c r="C142" i="6"/>
  <c r="C132" i="6"/>
  <c r="C135" i="6"/>
  <c r="C140" i="6"/>
  <c r="C139" i="6"/>
  <c r="C138" i="6"/>
  <c r="C143" i="6"/>
  <c r="C134" i="6"/>
  <c r="C131" i="6"/>
  <c r="C146" i="6"/>
  <c r="C145" i="6"/>
  <c r="C141" i="6"/>
  <c r="C130" i="6"/>
  <c r="C256" i="6"/>
  <c r="C255" i="6"/>
  <c r="C250" i="6"/>
  <c r="C249" i="6"/>
  <c r="C252" i="6"/>
  <c r="C251" i="6"/>
  <c r="F507" i="6"/>
  <c r="E507" i="6"/>
  <c r="C508" i="6"/>
  <c r="C501" i="6"/>
  <c r="C414" i="6"/>
  <c r="C506" i="6"/>
  <c r="C507" i="6"/>
  <c r="C503" i="6"/>
  <c r="C509" i="6"/>
  <c r="C502" i="6"/>
  <c r="C415" i="6"/>
  <c r="C420" i="6"/>
  <c r="C426" i="6"/>
  <c r="C226" i="6"/>
  <c r="C225" i="6"/>
  <c r="C235" i="6"/>
  <c r="C239" i="6"/>
  <c r="C234" i="6"/>
  <c r="C241" i="6"/>
  <c r="C230" i="6"/>
  <c r="C236" i="6"/>
  <c r="C244" i="6"/>
  <c r="C243" i="6"/>
  <c r="C229" i="6"/>
  <c r="C240" i="6"/>
  <c r="C245" i="6"/>
  <c r="C238" i="6"/>
  <c r="C237" i="6"/>
  <c r="C232" i="6"/>
  <c r="C425" i="6"/>
  <c r="C148" i="6"/>
  <c r="C147" i="6"/>
  <c r="C154" i="6"/>
  <c r="C152" i="6"/>
  <c r="C153" i="6"/>
  <c r="C161" i="6"/>
  <c r="C150" i="6"/>
  <c r="C155" i="6"/>
  <c r="C164" i="6"/>
  <c r="C163" i="6"/>
  <c r="C149" i="6"/>
  <c r="C168" i="6"/>
  <c r="C167" i="6"/>
  <c r="C178" i="6"/>
  <c r="C41" i="6"/>
  <c r="C40" i="6"/>
  <c r="C39" i="6"/>
  <c r="C176" i="6"/>
  <c r="C177" i="6"/>
  <c r="C169" i="6"/>
  <c r="C38" i="6"/>
  <c r="C37" i="6"/>
  <c r="C36" i="6"/>
  <c r="C172" i="6"/>
  <c r="C184" i="6"/>
  <c r="C183" i="6"/>
  <c r="C175" i="6"/>
  <c r="C160" i="6"/>
  <c r="C165" i="6"/>
  <c r="C157" i="6"/>
  <c r="C156" i="6"/>
  <c r="C151" i="6"/>
  <c r="C424" i="6"/>
  <c r="C173" i="6"/>
  <c r="C185" i="6"/>
  <c r="C44" i="6"/>
  <c r="C43" i="6"/>
  <c r="C42" i="6"/>
  <c r="C179" i="6"/>
  <c r="C171" i="6"/>
  <c r="C423" i="6"/>
  <c r="G507" i="6" l="1"/>
  <c r="C14" i="6"/>
  <c r="C27" i="6"/>
  <c r="C11" i="6"/>
  <c r="C10" i="6"/>
  <c r="C12" i="6"/>
  <c r="C18" i="6"/>
  <c r="C16" i="6"/>
  <c r="C26" i="6"/>
  <c r="C32" i="6"/>
  <c r="C31" i="6"/>
  <c r="C34" i="6"/>
  <c r="C15" i="6"/>
  <c r="C17" i="6"/>
  <c r="C21" i="6"/>
  <c r="C23" i="6"/>
  <c r="C33" i="6"/>
  <c r="C28" i="6"/>
  <c r="C25" i="6"/>
  <c r="C13" i="6"/>
  <c r="C30" i="6"/>
  <c r="C29" i="6"/>
  <c r="C35" i="6"/>
  <c r="C24" i="6"/>
  <c r="C349" i="6"/>
  <c r="G349" i="6"/>
  <c r="C341" i="6"/>
  <c r="C335" i="6"/>
  <c r="C334" i="6"/>
  <c r="C338" i="6"/>
  <c r="C331" i="6"/>
  <c r="C344" i="6"/>
  <c r="C346" i="6"/>
  <c r="C330" i="6"/>
  <c r="C343" i="6"/>
  <c r="C345" i="6"/>
  <c r="C339" i="6"/>
  <c r="C342" i="6"/>
  <c r="C337" i="6"/>
  <c r="C336" i="6"/>
  <c r="C123" i="6" l="1"/>
  <c r="C104" i="6"/>
  <c r="C106" i="6"/>
  <c r="C122" i="6"/>
  <c r="C101" i="6"/>
  <c r="C103" i="6"/>
  <c r="C100" i="6"/>
  <c r="C115" i="6"/>
  <c r="C121" i="6"/>
  <c r="C120" i="6"/>
  <c r="C113" i="6"/>
  <c r="C119" i="6"/>
  <c r="C128" i="6"/>
  <c r="C114" i="6"/>
  <c r="C117" i="6"/>
  <c r="C116" i="6"/>
  <c r="C111" i="6"/>
  <c r="C99" i="6"/>
  <c r="C124" i="6"/>
  <c r="C126" i="6"/>
  <c r="C105" i="6"/>
  <c r="C129" i="6"/>
  <c r="C125" i="6"/>
  <c r="C110" i="6"/>
  <c r="C109" i="6"/>
  <c r="G102" i="6"/>
  <c r="G118" i="6"/>
  <c r="G124" i="6"/>
  <c r="G127" i="6"/>
  <c r="C478" i="6"/>
  <c r="C487" i="6"/>
  <c r="C500" i="6"/>
  <c r="C485" i="6"/>
  <c r="C480" i="6"/>
  <c r="G478" i="6"/>
  <c r="G482" i="6"/>
  <c r="G493" i="6"/>
  <c r="C493" i="6"/>
  <c r="C497" i="6"/>
  <c r="C496" i="6"/>
  <c r="C495" i="6"/>
  <c r="C486" i="6"/>
  <c r="C482" i="6"/>
  <c r="C481" i="6"/>
  <c r="C479" i="6"/>
  <c r="C488" i="6"/>
  <c r="C484" i="6"/>
  <c r="C491" i="6"/>
  <c r="C494" i="6"/>
  <c r="C499" i="6"/>
  <c r="C483" i="6"/>
  <c r="G479" i="6"/>
  <c r="G491" i="6"/>
  <c r="C285" i="6" l="1"/>
  <c r="C284" i="6"/>
  <c r="C283" i="6"/>
  <c r="C282" i="6"/>
  <c r="C274" i="6"/>
  <c r="C280" i="6"/>
  <c r="C275" i="6"/>
  <c r="C276" i="6"/>
  <c r="C259" i="6"/>
  <c r="C288" i="6"/>
  <c r="C281" i="6"/>
  <c r="C292" i="6"/>
  <c r="C269" i="6"/>
  <c r="C279" i="6"/>
  <c r="C278" i="6"/>
  <c r="C277" i="6"/>
  <c r="C268" i="6"/>
  <c r="C286" i="6"/>
  <c r="C289" i="6"/>
  <c r="C261" i="6"/>
  <c r="C522" i="6"/>
  <c r="C273" i="6"/>
  <c r="C287" i="6"/>
  <c r="C260" i="6"/>
  <c r="C262" i="6"/>
  <c r="C263" i="6"/>
  <c r="G522" i="6"/>
  <c r="C527" i="6"/>
  <c r="C528" i="6"/>
  <c r="C529" i="6"/>
  <c r="G527" i="6"/>
  <c r="G528" i="6"/>
  <c r="G529" i="6"/>
  <c r="C532" i="6"/>
  <c r="C531" i="6"/>
  <c r="C524" i="6"/>
  <c r="C533" i="6"/>
  <c r="C538" i="6"/>
  <c r="C540" i="6"/>
  <c r="C526" i="6"/>
  <c r="C542" i="6"/>
  <c r="C537" i="6"/>
  <c r="C530" i="6"/>
  <c r="C523" i="6"/>
  <c r="C543" i="6"/>
  <c r="C539" i="6"/>
  <c r="C536" i="6"/>
  <c r="C541" i="6"/>
  <c r="C525" i="6"/>
  <c r="C363" i="6" l="1"/>
  <c r="C390" i="6"/>
  <c r="C377" i="6"/>
  <c r="G401" i="6"/>
  <c r="G402" i="6"/>
  <c r="C404" i="6"/>
  <c r="C387" i="6"/>
  <c r="C394" i="6"/>
  <c r="C396" i="6"/>
  <c r="C391" i="6"/>
  <c r="C392" i="6"/>
  <c r="C395" i="6"/>
  <c r="C367" i="6"/>
  <c r="C385" i="6"/>
  <c r="C372" i="6"/>
  <c r="C384" i="6"/>
  <c r="C401" i="6"/>
  <c r="C402" i="6"/>
  <c r="C407" i="6"/>
  <c r="C366" i="6"/>
  <c r="C365" i="6"/>
  <c r="C375" i="6"/>
  <c r="C376" i="6"/>
  <c r="C374" i="6"/>
  <c r="C370" i="6"/>
  <c r="C371" i="6"/>
  <c r="C369" i="6"/>
  <c r="C373" i="6"/>
  <c r="G568" i="6" l="1"/>
  <c r="C166" i="6"/>
  <c r="C305" i="6"/>
  <c r="C304" i="6"/>
  <c r="C317" i="6"/>
  <c r="C321" i="6"/>
  <c r="C320" i="6"/>
  <c r="C325" i="6"/>
  <c r="C307" i="6"/>
  <c r="C316" i="6"/>
  <c r="C309" i="6"/>
  <c r="C303" i="6"/>
  <c r="C308" i="6"/>
  <c r="C323" i="6"/>
  <c r="C319" i="6"/>
  <c r="G569" i="6"/>
  <c r="C318" i="6"/>
  <c r="C328" i="6"/>
  <c r="C310" i="6"/>
  <c r="C293" i="6"/>
  <c r="C298" i="6"/>
  <c r="C311" i="6"/>
  <c r="C327" i="6"/>
  <c r="C314" i="6"/>
  <c r="C312" i="6"/>
  <c r="C313" i="6"/>
  <c r="C324" i="6"/>
  <c r="C329" i="6"/>
  <c r="C294" i="6"/>
  <c r="C306" i="6"/>
  <c r="C326" i="6"/>
  <c r="C54" i="6"/>
  <c r="G54" i="6"/>
  <c r="C89" i="6"/>
  <c r="G97" i="6"/>
  <c r="G86" i="6"/>
  <c r="G71" i="6"/>
  <c r="G70" i="6"/>
  <c r="G82" i="6"/>
  <c r="G89" i="6"/>
  <c r="C82" i="6"/>
  <c r="C86" i="6"/>
  <c r="C97" i="6"/>
  <c r="C51" i="6"/>
  <c r="C67" i="6"/>
  <c r="C84" i="6"/>
  <c r="C65" i="6"/>
  <c r="C75" i="6"/>
  <c r="C72" i="6"/>
  <c r="C56" i="6"/>
  <c r="C55" i="6"/>
  <c r="C66" i="6"/>
  <c r="C73" i="6"/>
  <c r="C74" i="6"/>
  <c r="C85" i="6"/>
  <c r="C47" i="6"/>
  <c r="C59" i="6"/>
  <c r="C95" i="6"/>
  <c r="C78" i="6"/>
  <c r="C79" i="6"/>
  <c r="C80" i="6"/>
  <c r="G80" i="6"/>
  <c r="C48" i="6"/>
  <c r="C93" i="6"/>
  <c r="C52" i="6"/>
  <c r="C53" i="6"/>
  <c r="C87" i="6"/>
  <c r="C88" i="6"/>
  <c r="C96" i="6"/>
  <c r="C69" i="6"/>
  <c r="C70" i="6"/>
  <c r="C76" i="6"/>
  <c r="C92" i="6"/>
  <c r="C77" i="6"/>
  <c r="C81" i="6"/>
  <c r="C50" i="6"/>
  <c r="G50" i="6"/>
  <c r="C91" i="6"/>
  <c r="C62" i="6"/>
  <c r="C63" i="6"/>
  <c r="C514" i="6"/>
  <c r="C510" i="6"/>
  <c r="C511" i="6"/>
  <c r="C512" i="6"/>
  <c r="C515" i="6"/>
  <c r="C517" i="6"/>
  <c r="C513" i="6"/>
  <c r="C516" i="6"/>
  <c r="C71" i="6"/>
  <c r="C46" i="6"/>
  <c r="C90" i="6"/>
  <c r="C58" i="6"/>
  <c r="C57" i="6"/>
  <c r="C64" i="6"/>
  <c r="C61" i="6"/>
  <c r="C60" i="6"/>
  <c r="C68" i="6"/>
  <c r="C45" i="6"/>
  <c r="C94" i="6"/>
  <c r="C98" i="6"/>
  <c r="C49" i="6"/>
  <c r="C434" i="6"/>
  <c r="N2" i="6" l="1"/>
  <c r="G451" i="6" l="1"/>
  <c r="G430" i="6"/>
  <c r="G449" i="6"/>
  <c r="G462" i="6"/>
  <c r="G472" i="6"/>
  <c r="G463" i="6"/>
  <c r="G448" i="6"/>
  <c r="G435" i="6"/>
  <c r="G458" i="6"/>
  <c r="G437" i="6"/>
  <c r="G433" i="6"/>
  <c r="G436" i="6"/>
  <c r="G432" i="6"/>
  <c r="G464" i="6"/>
  <c r="G461" i="6"/>
  <c r="G460" i="6"/>
  <c r="G438" i="6"/>
  <c r="G444" i="6"/>
  <c r="G466" i="6"/>
  <c r="G453" i="6"/>
  <c r="G477" i="6"/>
  <c r="G476" i="6"/>
  <c r="G457" i="6"/>
  <c r="G459" i="6"/>
  <c r="G440" i="6"/>
  <c r="G441" i="6"/>
  <c r="G431" i="6"/>
  <c r="G504" i="6"/>
  <c r="G443" i="6"/>
  <c r="G439" i="6"/>
  <c r="G428" i="6"/>
  <c r="G456" i="6"/>
  <c r="G505" i="6"/>
  <c r="G454" i="6"/>
  <c r="G465" i="6"/>
  <c r="G450" i="6"/>
  <c r="G445" i="6"/>
  <c r="G468" i="6"/>
  <c r="G467" i="6"/>
  <c r="G471" i="6"/>
  <c r="G442" i="6"/>
  <c r="G470" i="6"/>
  <c r="G469" i="6"/>
  <c r="G455" i="6"/>
  <c r="G209" i="6"/>
  <c r="G498" i="6"/>
  <c r="G362" i="6"/>
  <c r="G231" i="6"/>
  <c r="G419" i="6"/>
  <c r="G418" i="6"/>
  <c r="G422" i="6"/>
  <c r="G257" i="6"/>
  <c r="G254" i="6"/>
  <c r="G253" i="6"/>
  <c r="G246" i="6"/>
  <c r="G258" i="6"/>
  <c r="G421" i="6"/>
  <c r="G416" i="6"/>
  <c r="G417" i="6"/>
  <c r="G247" i="6"/>
  <c r="G248" i="6"/>
  <c r="G356" i="6"/>
  <c r="G357" i="6"/>
  <c r="G7" i="6"/>
  <c r="G9" i="6"/>
  <c r="G8" i="6"/>
  <c r="G6" i="6"/>
  <c r="G5" i="6"/>
  <c r="G3" i="6"/>
  <c r="G358" i="6"/>
  <c r="G4" i="6"/>
  <c r="G255" i="6"/>
  <c r="G135" i="6"/>
  <c r="G256" i="6"/>
  <c r="G140" i="6"/>
  <c r="G139" i="6"/>
  <c r="G133" i="6"/>
  <c r="G138" i="6"/>
  <c r="G142" i="6"/>
  <c r="G132" i="6"/>
  <c r="G143" i="6"/>
  <c r="G137" i="6"/>
  <c r="G250" i="6"/>
  <c r="G134" i="6"/>
  <c r="G136" i="6"/>
  <c r="G249" i="6"/>
  <c r="G144" i="6"/>
  <c r="G131" i="6"/>
  <c r="G146" i="6"/>
  <c r="G145" i="6"/>
  <c r="G141" i="6"/>
  <c r="G130" i="6"/>
  <c r="G252" i="6"/>
  <c r="G251" i="6"/>
  <c r="G506" i="6"/>
  <c r="G503" i="6"/>
  <c r="G508" i="6"/>
  <c r="G509" i="6"/>
  <c r="G501" i="6"/>
  <c r="G502" i="6"/>
  <c r="G488" i="6"/>
  <c r="G420" i="6"/>
  <c r="G414" i="6"/>
  <c r="G415" i="6"/>
  <c r="G242" i="6"/>
  <c r="G496" i="6"/>
  <c r="G233" i="6"/>
  <c r="G235" i="6"/>
  <c r="G234" i="6"/>
  <c r="G226" i="6"/>
  <c r="G225" i="6"/>
  <c r="G239" i="6"/>
  <c r="G148" i="6"/>
  <c r="G147" i="6"/>
  <c r="G154" i="6"/>
  <c r="G152" i="6"/>
  <c r="G153" i="6"/>
  <c r="G168" i="6"/>
  <c r="G167" i="6"/>
  <c r="G178" i="6"/>
  <c r="G41" i="6"/>
  <c r="G40" i="6"/>
  <c r="G39" i="6"/>
  <c r="G176" i="6"/>
  <c r="G177" i="6"/>
  <c r="G241" i="6"/>
  <c r="G230" i="6"/>
  <c r="G236" i="6"/>
  <c r="G244" i="6"/>
  <c r="G243" i="6"/>
  <c r="G229" i="6"/>
  <c r="G161" i="6"/>
  <c r="G150" i="6"/>
  <c r="G155" i="6"/>
  <c r="G164" i="6"/>
  <c r="G163" i="6"/>
  <c r="G149" i="6"/>
  <c r="G169" i="6"/>
  <c r="G170" i="6"/>
  <c r="G38" i="6"/>
  <c r="G37" i="6"/>
  <c r="G36" i="6"/>
  <c r="G172" i="6"/>
  <c r="G184" i="6"/>
  <c r="G183" i="6"/>
  <c r="G175" i="6"/>
  <c r="G240" i="6"/>
  <c r="G245" i="6"/>
  <c r="G238" i="6"/>
  <c r="G237" i="6"/>
  <c r="G227" i="6"/>
  <c r="G228" i="6"/>
  <c r="G232" i="6"/>
  <c r="G425" i="6"/>
  <c r="G160" i="6"/>
  <c r="G159" i="6"/>
  <c r="G158" i="6"/>
  <c r="G165" i="6"/>
  <c r="G162" i="6"/>
  <c r="G424" i="6"/>
  <c r="G157" i="6"/>
  <c r="G156" i="6"/>
  <c r="G151" i="6"/>
  <c r="G27" i="6"/>
  <c r="G173" i="6"/>
  <c r="G180" i="6"/>
  <c r="G182" i="6"/>
  <c r="G185" i="6"/>
  <c r="G174" i="6"/>
  <c r="G423" i="6"/>
  <c r="G171" i="6"/>
  <c r="G44" i="6"/>
  <c r="G181" i="6"/>
  <c r="G43" i="6"/>
  <c r="G179" i="6"/>
  <c r="G42" i="6"/>
  <c r="G14" i="6"/>
  <c r="G11" i="6"/>
  <c r="G10" i="6"/>
  <c r="G12" i="6"/>
  <c r="G18" i="6"/>
  <c r="G16" i="6"/>
  <c r="G26" i="6"/>
  <c r="G32" i="6"/>
  <c r="G31" i="6"/>
  <c r="G25" i="6"/>
  <c r="G13" i="6"/>
  <c r="G20" i="6"/>
  <c r="G34" i="6"/>
  <c r="G30" i="6"/>
  <c r="G15" i="6"/>
  <c r="G29" i="6"/>
  <c r="G33" i="6"/>
  <c r="G17" i="6"/>
  <c r="G35" i="6"/>
  <c r="G21" i="6"/>
  <c r="G24" i="6"/>
  <c r="G23" i="6"/>
  <c r="G19" i="6"/>
  <c r="G22" i="6"/>
  <c r="G426" i="6"/>
  <c r="G28" i="6"/>
  <c r="G337" i="6"/>
  <c r="G359" i="6"/>
  <c r="G360" i="6"/>
  <c r="G346" i="6"/>
  <c r="G330" i="6"/>
  <c r="G341" i="6"/>
  <c r="G343" i="6"/>
  <c r="G335" i="6"/>
  <c r="G344" i="6"/>
  <c r="G334" i="6"/>
  <c r="G338" i="6"/>
  <c r="G331" i="6"/>
  <c r="G333" i="6"/>
  <c r="G336" i="6"/>
  <c r="G332" i="6"/>
  <c r="G345" i="6"/>
  <c r="G339" i="6"/>
  <c r="G342" i="6"/>
  <c r="G101" i="6"/>
  <c r="G123" i="6"/>
  <c r="G106" i="6"/>
  <c r="G104" i="6"/>
  <c r="G122" i="6"/>
  <c r="G103" i="6"/>
  <c r="G100" i="6"/>
  <c r="G115" i="6"/>
  <c r="G121" i="6"/>
  <c r="G120" i="6"/>
  <c r="G113" i="6"/>
  <c r="G119" i="6"/>
  <c r="G128" i="6"/>
  <c r="G117" i="6"/>
  <c r="G116" i="6"/>
  <c r="G112" i="6"/>
  <c r="G110" i="6"/>
  <c r="G108" i="6"/>
  <c r="G111" i="6"/>
  <c r="G99" i="6"/>
  <c r="G126" i="6"/>
  <c r="G105" i="6"/>
  <c r="G129" i="6"/>
  <c r="G125" i="6"/>
  <c r="G109" i="6"/>
  <c r="G107" i="6"/>
  <c r="G485" i="6"/>
  <c r="G480" i="6"/>
  <c r="G487" i="6"/>
  <c r="G500" i="6"/>
  <c r="G497" i="6"/>
  <c r="G495" i="6"/>
  <c r="G486" i="6"/>
  <c r="G481" i="6"/>
  <c r="G484" i="6"/>
  <c r="G483" i="6"/>
  <c r="G489" i="6"/>
  <c r="G494" i="6"/>
  <c r="G490" i="6"/>
  <c r="G492" i="6"/>
  <c r="G499" i="6"/>
  <c r="G292" i="6"/>
  <c r="G259" i="6"/>
  <c r="G272" i="6"/>
  <c r="G288" i="6"/>
  <c r="G276" i="6"/>
  <c r="G285" i="6"/>
  <c r="G281" i="6"/>
  <c r="G284" i="6"/>
  <c r="G283" i="6"/>
  <c r="G267" i="6"/>
  <c r="G282" i="6"/>
  <c r="G274" i="6"/>
  <c r="G265" i="6"/>
  <c r="G280" i="6"/>
  <c r="G275" i="6"/>
  <c r="G291" i="6"/>
  <c r="G260" i="6"/>
  <c r="G286" i="6"/>
  <c r="G269" i="6"/>
  <c r="G262" i="6"/>
  <c r="G266" i="6"/>
  <c r="G279" i="6"/>
  <c r="G264" i="6"/>
  <c r="G268" i="6"/>
  <c r="G278" i="6"/>
  <c r="G277" i="6"/>
  <c r="G270" i="6"/>
  <c r="G261" i="6"/>
  <c r="G289" i="6"/>
  <c r="G271" i="6"/>
  <c r="G290" i="6"/>
  <c r="G273" i="6"/>
  <c r="G287" i="6"/>
  <c r="G263" i="6"/>
  <c r="G532" i="6"/>
  <c r="G531" i="6"/>
  <c r="G524" i="6"/>
  <c r="G533" i="6"/>
  <c r="G520" i="6"/>
  <c r="G545" i="6"/>
  <c r="G538" i="6"/>
  <c r="G547" i="6"/>
  <c r="G540" i="6"/>
  <c r="G542" i="6"/>
  <c r="G526" i="6"/>
  <c r="G537" i="6"/>
  <c r="G521" i="6"/>
  <c r="G530" i="6"/>
  <c r="G523" i="6"/>
  <c r="G546" i="6"/>
  <c r="G535" i="6"/>
  <c r="G543" i="6"/>
  <c r="G536" i="6"/>
  <c r="G525" i="6"/>
  <c r="G539" i="6"/>
  <c r="G519" i="6"/>
  <c r="G541" i="6"/>
  <c r="G534" i="6"/>
  <c r="G544" i="6"/>
  <c r="G378" i="6"/>
  <c r="G379" i="6"/>
  <c r="G363" i="6"/>
  <c r="G377" i="6"/>
  <c r="G390" i="6"/>
  <c r="G397" i="6"/>
  <c r="G413" i="6"/>
  <c r="G385" i="6"/>
  <c r="G398" i="6"/>
  <c r="G367" i="6"/>
  <c r="G364" i="6"/>
  <c r="G404" i="6"/>
  <c r="G391" i="6"/>
  <c r="G394" i="6"/>
  <c r="G381" i="6"/>
  <c r="G384" i="6"/>
  <c r="G400" i="6"/>
  <c r="G392" i="6"/>
  <c r="G396" i="6"/>
  <c r="G399" i="6"/>
  <c r="G393" i="6"/>
  <c r="G387" i="6"/>
  <c r="G395" i="6"/>
  <c r="G372" i="6"/>
  <c r="G380" i="6"/>
  <c r="G409" i="6"/>
  <c r="G410" i="6"/>
  <c r="G412" i="6"/>
  <c r="G411" i="6"/>
  <c r="G407" i="6"/>
  <c r="G366" i="6"/>
  <c r="G365" i="6"/>
  <c r="G375" i="6"/>
  <c r="G408" i="6"/>
  <c r="G386" i="6"/>
  <c r="G376" i="6"/>
  <c r="G374" i="6"/>
  <c r="G383" i="6"/>
  <c r="G370" i="6"/>
  <c r="G371" i="6"/>
  <c r="G382" i="6"/>
  <c r="G373" i="6"/>
  <c r="G369" i="6"/>
  <c r="G405" i="6"/>
  <c r="G406" i="6"/>
  <c r="G361" i="6"/>
  <c r="G403" i="6"/>
  <c r="G555" i="6"/>
  <c r="G565" i="6"/>
  <c r="G549" i="6"/>
  <c r="G551" i="6"/>
  <c r="G166" i="6"/>
  <c r="G550" i="6"/>
  <c r="G553" i="6"/>
  <c r="G305" i="6"/>
  <c r="G561" i="6"/>
  <c r="G552" i="6"/>
  <c r="G304" i="6"/>
  <c r="G548" i="6"/>
  <c r="G321" i="6"/>
  <c r="G560" i="6"/>
  <c r="G317" i="6"/>
  <c r="G558" i="6"/>
  <c r="G554" i="6"/>
  <c r="G559" i="6"/>
  <c r="G320" i="6"/>
  <c r="G564" i="6"/>
  <c r="G325" i="6"/>
  <c r="G556" i="6"/>
  <c r="G303" i="6"/>
  <c r="G308" i="6"/>
  <c r="G323" i="6"/>
  <c r="G319" i="6"/>
  <c r="G307" i="6"/>
  <c r="G316" i="6"/>
  <c r="G309" i="6"/>
  <c r="G563" i="6"/>
  <c r="G562" i="6"/>
  <c r="G566" i="6"/>
  <c r="G567" i="6"/>
  <c r="G297" i="6"/>
  <c r="G298" i="6"/>
  <c r="G299" i="6"/>
  <c r="G318" i="6"/>
  <c r="G328" i="6"/>
  <c r="G310" i="6"/>
  <c r="G293" i="6"/>
  <c r="G312" i="6"/>
  <c r="G313" i="6"/>
  <c r="G324" i="6"/>
  <c r="G300" i="6"/>
  <c r="G301" i="6"/>
  <c r="G295" i="6"/>
  <c r="G311" i="6"/>
  <c r="G327" i="6"/>
  <c r="G314" i="6"/>
  <c r="G296" i="6"/>
  <c r="G511" i="6"/>
  <c r="G306" i="6"/>
  <c r="G67" i="6"/>
  <c r="G55" i="6"/>
  <c r="G59" i="6"/>
  <c r="G93" i="6"/>
  <c r="G69" i="6"/>
  <c r="G512" i="6"/>
  <c r="G294" i="6"/>
  <c r="G91" i="6"/>
  <c r="G516" i="6"/>
  <c r="G47" i="6"/>
  <c r="G302" i="6"/>
  <c r="G84" i="6"/>
  <c r="G66" i="6"/>
  <c r="G95" i="6"/>
  <c r="G52" i="6"/>
  <c r="G51" i="6"/>
  <c r="G96" i="6"/>
  <c r="G329" i="6"/>
  <c r="G76" i="6"/>
  <c r="G62" i="6"/>
  <c r="G515" i="6"/>
  <c r="G326" i="6"/>
  <c r="G65" i="6"/>
  <c r="G73" i="6"/>
  <c r="G78" i="6"/>
  <c r="G53" i="6"/>
  <c r="G92" i="6"/>
  <c r="G517" i="6"/>
  <c r="G85" i="6"/>
  <c r="G48" i="6"/>
  <c r="G63" i="6"/>
  <c r="G75" i="6"/>
  <c r="G74" i="6"/>
  <c r="G79" i="6"/>
  <c r="G87" i="6"/>
  <c r="G77" i="6"/>
  <c r="G514" i="6"/>
  <c r="G513" i="6"/>
  <c r="G88" i="6"/>
  <c r="G81" i="6"/>
  <c r="G56" i="6"/>
  <c r="G72" i="6"/>
  <c r="G510" i="6"/>
  <c r="G68" i="6"/>
  <c r="G45" i="6"/>
  <c r="G94" i="6"/>
  <c r="G98" i="6"/>
  <c r="G49" i="6"/>
  <c r="G57" i="6"/>
  <c r="G64" i="6"/>
  <c r="G61" i="6"/>
  <c r="G60" i="6"/>
  <c r="G90" i="6"/>
  <c r="G46" i="6"/>
  <c r="G58" i="6"/>
  <c r="G434" i="6"/>
  <c r="B103" i="1" l="1"/>
  <c r="B102" i="1"/>
  <c r="B101" i="1"/>
  <c r="P101" i="1" s="1"/>
  <c r="B100" i="1"/>
  <c r="B99" i="1"/>
  <c r="P99" i="1" s="1"/>
  <c r="B98" i="1"/>
  <c r="P98" i="1" s="1"/>
  <c r="B97" i="1"/>
  <c r="P97" i="1" s="1"/>
  <c r="B96" i="1"/>
  <c r="B95" i="1"/>
  <c r="P95" i="1" s="1"/>
  <c r="B94" i="1"/>
  <c r="P94" i="1" s="1"/>
  <c r="B93" i="1"/>
  <c r="P93" i="1" s="1"/>
  <c r="B92" i="1"/>
  <c r="P92" i="1" s="1"/>
  <c r="B91" i="1"/>
  <c r="B90" i="1"/>
  <c r="B89" i="1"/>
  <c r="B88" i="1"/>
  <c r="B87" i="1"/>
  <c r="B86" i="1"/>
  <c r="P86" i="1" s="1"/>
  <c r="B85" i="1"/>
  <c r="P85" i="1" s="1"/>
  <c r="B84" i="1"/>
  <c r="B83" i="1"/>
  <c r="P83" i="1" s="1"/>
  <c r="B82" i="1"/>
  <c r="P82" i="1" s="1"/>
  <c r="B81" i="1"/>
  <c r="P81" i="1" s="1"/>
  <c r="B80" i="1"/>
  <c r="P80" i="1" s="1"/>
  <c r="B79" i="1"/>
  <c r="B78" i="1"/>
  <c r="B77" i="1"/>
  <c r="B76" i="1"/>
  <c r="B75" i="1"/>
  <c r="P75" i="1" s="1"/>
  <c r="B74" i="1"/>
  <c r="P74" i="1" s="1"/>
  <c r="B73" i="1"/>
  <c r="P73" i="1" s="1"/>
  <c r="B72" i="1"/>
  <c r="B71" i="1"/>
  <c r="P71" i="1" s="1"/>
  <c r="B70" i="1"/>
  <c r="P70" i="1" s="1"/>
  <c r="B69" i="1"/>
  <c r="P69" i="1" s="1"/>
  <c r="B68" i="1"/>
  <c r="P68" i="1" s="1"/>
  <c r="B67" i="1"/>
  <c r="B66" i="1"/>
  <c r="B65" i="1"/>
  <c r="B64" i="1"/>
  <c r="P64" i="1" s="1"/>
  <c r="B63" i="1"/>
  <c r="P63" i="1" s="1"/>
  <c r="B62" i="1"/>
  <c r="B61" i="1"/>
  <c r="P61" i="1" s="1"/>
  <c r="B60" i="1"/>
  <c r="P60" i="1" s="1"/>
  <c r="B59" i="1"/>
  <c r="P59" i="1" s="1"/>
  <c r="B58" i="1"/>
  <c r="P58" i="1" s="1"/>
  <c r="B57" i="1"/>
  <c r="P57" i="1" s="1"/>
  <c r="B56" i="1"/>
  <c r="P56" i="1" s="1"/>
  <c r="B55" i="1"/>
  <c r="B54" i="1"/>
  <c r="P54" i="1" s="1"/>
  <c r="B53" i="1"/>
  <c r="B52" i="1"/>
  <c r="B51" i="1"/>
  <c r="B50" i="1"/>
  <c r="B49" i="1"/>
  <c r="B48" i="1"/>
  <c r="P48" i="1" s="1"/>
  <c r="B47" i="1"/>
  <c r="P47" i="1" s="1"/>
  <c r="B46" i="1"/>
  <c r="P46" i="1" s="1"/>
  <c r="B45" i="1"/>
  <c r="P45" i="1" s="1"/>
  <c r="B44" i="1"/>
  <c r="P44" i="1" s="1"/>
  <c r="B43" i="1"/>
  <c r="B42" i="1"/>
  <c r="P42" i="1" s="1"/>
  <c r="B41" i="1"/>
  <c r="P41" i="1" s="1"/>
  <c r="B40" i="1"/>
  <c r="B39" i="1"/>
  <c r="B38" i="1"/>
  <c r="P38" i="1" s="1"/>
  <c r="B37" i="1"/>
  <c r="P37" i="1" s="1"/>
  <c r="B36" i="1"/>
  <c r="P36" i="1" s="1"/>
  <c r="B35" i="1"/>
  <c r="P35" i="1" s="1"/>
  <c r="B34" i="1"/>
  <c r="P34" i="1" s="1"/>
  <c r="B33" i="1"/>
  <c r="P33" i="1" s="1"/>
  <c r="B32" i="1"/>
  <c r="P32" i="1" s="1"/>
  <c r="B31" i="1"/>
  <c r="B30" i="1"/>
  <c r="B29" i="1"/>
  <c r="P29" i="1" s="1"/>
  <c r="B28" i="1"/>
  <c r="P28" i="1" s="1"/>
  <c r="B27" i="1"/>
  <c r="B26" i="1"/>
  <c r="P26" i="1" s="1"/>
  <c r="B25" i="1"/>
  <c r="P25" i="1" s="1"/>
  <c r="B24" i="1"/>
  <c r="B23" i="1"/>
  <c r="P23" i="1" s="1"/>
  <c r="B22" i="1"/>
  <c r="P22" i="1" s="1"/>
  <c r="B21" i="1"/>
  <c r="P21" i="1" s="1"/>
  <c r="B20" i="1"/>
  <c r="P20" i="1" s="1"/>
  <c r="B19" i="1"/>
  <c r="B18" i="1"/>
  <c r="B17" i="1"/>
  <c r="B16" i="1"/>
  <c r="B15" i="1"/>
  <c r="P15" i="1" s="1"/>
  <c r="B14" i="1"/>
  <c r="B13" i="1"/>
  <c r="P13" i="1" s="1"/>
  <c r="B12" i="1"/>
  <c r="B11" i="1"/>
  <c r="P11" i="1" s="1"/>
  <c r="B10" i="1"/>
  <c r="P10" i="1" s="1"/>
  <c r="B9" i="1"/>
  <c r="P9" i="1" s="1"/>
  <c r="B8" i="1"/>
  <c r="P8" i="1" s="1"/>
  <c r="B7" i="1"/>
  <c r="B6" i="1"/>
  <c r="B5" i="1"/>
  <c r="B4" i="1"/>
  <c r="B3" i="1"/>
  <c r="D3" i="1" s="1"/>
  <c r="P3" i="1" l="1"/>
  <c r="S12" i="1"/>
  <c r="L12" i="1"/>
  <c r="H12" i="1"/>
  <c r="D12" i="1"/>
  <c r="S72" i="1"/>
  <c r="L72" i="1"/>
  <c r="H72" i="1"/>
  <c r="D72" i="1"/>
  <c r="S84" i="1"/>
  <c r="L84" i="1"/>
  <c r="H84" i="1"/>
  <c r="D84" i="1"/>
  <c r="S96" i="1"/>
  <c r="L96" i="1"/>
  <c r="D96" i="1"/>
  <c r="H96" i="1"/>
  <c r="S24" i="1"/>
  <c r="L24" i="1"/>
  <c r="H24" i="1"/>
  <c r="D24" i="1"/>
  <c r="S50" i="1"/>
  <c r="H50" i="1"/>
  <c r="D50" i="1"/>
  <c r="L50" i="1"/>
  <c r="S39" i="1"/>
  <c r="H39" i="1"/>
  <c r="D39" i="1"/>
  <c r="L39" i="1"/>
  <c r="S87" i="1"/>
  <c r="H87" i="1"/>
  <c r="D87" i="1"/>
  <c r="L87" i="1"/>
  <c r="S52" i="1"/>
  <c r="H52" i="1"/>
  <c r="D52" i="1"/>
  <c r="L52" i="1"/>
  <c r="S76" i="1"/>
  <c r="H76" i="1"/>
  <c r="D76" i="1"/>
  <c r="L76" i="1"/>
  <c r="S88" i="1"/>
  <c r="T88" i="1" s="1"/>
  <c r="H88" i="1"/>
  <c r="I88" i="1" s="1"/>
  <c r="D88" i="1"/>
  <c r="E88" i="1" s="1"/>
  <c r="L88" i="1"/>
  <c r="M88" i="1" s="1"/>
  <c r="S100" i="1"/>
  <c r="H100" i="1"/>
  <c r="D100" i="1"/>
  <c r="L100" i="1"/>
  <c r="P12" i="1"/>
  <c r="P24" i="1"/>
  <c r="P72" i="1"/>
  <c r="P84" i="1"/>
  <c r="P96" i="1"/>
  <c r="S48" i="1"/>
  <c r="L48" i="1"/>
  <c r="D48" i="1"/>
  <c r="H48" i="1"/>
  <c r="S49" i="1"/>
  <c r="D49" i="1"/>
  <c r="H49" i="1"/>
  <c r="L49" i="1"/>
  <c r="S14" i="1"/>
  <c r="L14" i="1"/>
  <c r="D14" i="1"/>
  <c r="H14" i="1"/>
  <c r="S53" i="1"/>
  <c r="H53" i="1"/>
  <c r="D53" i="1"/>
  <c r="L53" i="1"/>
  <c r="P49" i="1"/>
  <c r="S25" i="1"/>
  <c r="T25" i="1" s="1"/>
  <c r="H25" i="1"/>
  <c r="D25" i="1"/>
  <c r="L25" i="1"/>
  <c r="S85" i="1"/>
  <c r="H85" i="1"/>
  <c r="D85" i="1"/>
  <c r="E85" i="1" s="1"/>
  <c r="L85" i="1"/>
  <c r="S62" i="1"/>
  <c r="H62" i="1"/>
  <c r="L62" i="1"/>
  <c r="D62" i="1"/>
  <c r="S51" i="1"/>
  <c r="T51" i="1" s="1"/>
  <c r="H51" i="1"/>
  <c r="D51" i="1"/>
  <c r="L51" i="1"/>
  <c r="S40" i="1"/>
  <c r="T40" i="1" s="1"/>
  <c r="H40" i="1"/>
  <c r="I40" i="1" s="1"/>
  <c r="D40" i="1"/>
  <c r="E40" i="1" s="1"/>
  <c r="L40" i="1"/>
  <c r="M40" i="1" s="1"/>
  <c r="S66" i="1"/>
  <c r="D66" i="1"/>
  <c r="L66" i="1"/>
  <c r="H66" i="1"/>
  <c r="P14" i="1"/>
  <c r="P50" i="1"/>
  <c r="P62" i="1"/>
  <c r="S36" i="1"/>
  <c r="L36" i="1"/>
  <c r="D36" i="1"/>
  <c r="H36" i="1"/>
  <c r="S73" i="1"/>
  <c r="T73" i="1" s="1"/>
  <c r="H73" i="1"/>
  <c r="I73" i="1" s="1"/>
  <c r="D73" i="1"/>
  <c r="E73" i="1" s="1"/>
  <c r="L73" i="1"/>
  <c r="M73" i="1" s="1"/>
  <c r="S74" i="1"/>
  <c r="H74" i="1"/>
  <c r="L74" i="1"/>
  <c r="D74" i="1"/>
  <c r="S27" i="1"/>
  <c r="H27" i="1"/>
  <c r="D27" i="1"/>
  <c r="L27" i="1"/>
  <c r="S16" i="1"/>
  <c r="H16" i="1"/>
  <c r="D16" i="1"/>
  <c r="L16" i="1"/>
  <c r="S89" i="1"/>
  <c r="T89" i="1" s="1"/>
  <c r="H89" i="1"/>
  <c r="I89" i="1" s="1"/>
  <c r="D89" i="1"/>
  <c r="L89" i="1"/>
  <c r="S18" i="1"/>
  <c r="D18" i="1"/>
  <c r="L18" i="1"/>
  <c r="H18" i="1"/>
  <c r="S43" i="1"/>
  <c r="D43" i="1"/>
  <c r="L43" i="1"/>
  <c r="H43" i="1"/>
  <c r="S91" i="1"/>
  <c r="D91" i="1"/>
  <c r="L91" i="1"/>
  <c r="H91" i="1"/>
  <c r="P39" i="1"/>
  <c r="P51" i="1"/>
  <c r="P87" i="1"/>
  <c r="S60" i="1"/>
  <c r="L60" i="1"/>
  <c r="H60" i="1"/>
  <c r="D60" i="1"/>
  <c r="S61" i="1"/>
  <c r="D61" i="1"/>
  <c r="H61" i="1"/>
  <c r="L61" i="1"/>
  <c r="S86" i="1"/>
  <c r="T86" i="1" s="1"/>
  <c r="H86" i="1"/>
  <c r="L86" i="1"/>
  <c r="D86" i="1"/>
  <c r="S3" i="1"/>
  <c r="H3" i="1"/>
  <c r="L3" i="1"/>
  <c r="S63" i="1"/>
  <c r="T63" i="1" s="1"/>
  <c r="H63" i="1"/>
  <c r="D63" i="1"/>
  <c r="E63" i="1" s="1"/>
  <c r="L63" i="1"/>
  <c r="S99" i="1"/>
  <c r="H99" i="1"/>
  <c r="L99" i="1"/>
  <c r="D99" i="1"/>
  <c r="S4" i="1"/>
  <c r="H4" i="1"/>
  <c r="D4" i="1"/>
  <c r="L4" i="1"/>
  <c r="M4" i="1" s="1"/>
  <c r="S17" i="1"/>
  <c r="H17" i="1"/>
  <c r="I17" i="1" s="1"/>
  <c r="D17" i="1"/>
  <c r="L17" i="1"/>
  <c r="S77" i="1"/>
  <c r="T77" i="1" s="1"/>
  <c r="H77" i="1"/>
  <c r="I77" i="1" s="1"/>
  <c r="D77" i="1"/>
  <c r="L77" i="1"/>
  <c r="S30" i="1"/>
  <c r="D30" i="1"/>
  <c r="L30" i="1"/>
  <c r="H30" i="1"/>
  <c r="S102" i="1"/>
  <c r="D102" i="1"/>
  <c r="L102" i="1"/>
  <c r="H102" i="1"/>
  <c r="S55" i="1"/>
  <c r="D55" i="1"/>
  <c r="H55" i="1"/>
  <c r="L55" i="1"/>
  <c r="S79" i="1"/>
  <c r="D79" i="1"/>
  <c r="L79" i="1"/>
  <c r="H79" i="1"/>
  <c r="S103" i="1"/>
  <c r="T103" i="1" s="1"/>
  <c r="D103" i="1"/>
  <c r="E103" i="1" s="1"/>
  <c r="H103" i="1"/>
  <c r="L103" i="1"/>
  <c r="P27" i="1"/>
  <c r="S8" i="1"/>
  <c r="D8" i="1"/>
  <c r="L8" i="1"/>
  <c r="H8" i="1"/>
  <c r="S20" i="1"/>
  <c r="D20" i="1"/>
  <c r="L20" i="1"/>
  <c r="H20" i="1"/>
  <c r="S32" i="1"/>
  <c r="D32" i="1"/>
  <c r="H32" i="1"/>
  <c r="L32" i="1"/>
  <c r="S44" i="1"/>
  <c r="D44" i="1"/>
  <c r="L44" i="1"/>
  <c r="H44" i="1"/>
  <c r="S56" i="1"/>
  <c r="D56" i="1"/>
  <c r="L56" i="1"/>
  <c r="M56" i="1" s="1"/>
  <c r="H56" i="1"/>
  <c r="S68" i="1"/>
  <c r="D68" i="1"/>
  <c r="H68" i="1"/>
  <c r="L68" i="1"/>
  <c r="S80" i="1"/>
  <c r="D80" i="1"/>
  <c r="L80" i="1"/>
  <c r="H80" i="1"/>
  <c r="S92" i="1"/>
  <c r="D92" i="1"/>
  <c r="L92" i="1"/>
  <c r="H92" i="1"/>
  <c r="P4" i="1"/>
  <c r="P16" i="1"/>
  <c r="P40" i="1"/>
  <c r="P52" i="1"/>
  <c r="P76" i="1"/>
  <c r="P88" i="1"/>
  <c r="P100" i="1"/>
  <c r="S13" i="1"/>
  <c r="T13" i="1" s="1"/>
  <c r="H13" i="1"/>
  <c r="I13" i="1" s="1"/>
  <c r="D13" i="1"/>
  <c r="E13" i="1" s="1"/>
  <c r="L13" i="1"/>
  <c r="M13" i="1" s="1"/>
  <c r="S26" i="1"/>
  <c r="H26" i="1"/>
  <c r="D26" i="1"/>
  <c r="L26" i="1"/>
  <c r="M26" i="1" s="1"/>
  <c r="S28" i="1"/>
  <c r="H28" i="1"/>
  <c r="I28" i="1" s="1"/>
  <c r="D28" i="1"/>
  <c r="L28" i="1"/>
  <c r="S5" i="1"/>
  <c r="T5" i="1" s="1"/>
  <c r="H5" i="1"/>
  <c r="I5" i="1" s="1"/>
  <c r="D5" i="1"/>
  <c r="L5" i="1"/>
  <c r="M5" i="1" s="1"/>
  <c r="S65" i="1"/>
  <c r="H65" i="1"/>
  <c r="D65" i="1"/>
  <c r="L65" i="1"/>
  <c r="S90" i="1"/>
  <c r="D90" i="1"/>
  <c r="E90" i="1" s="1"/>
  <c r="L90" i="1"/>
  <c r="H90" i="1"/>
  <c r="S19" i="1"/>
  <c r="H19" i="1"/>
  <c r="I19" i="1" s="1"/>
  <c r="D19" i="1"/>
  <c r="E19" i="1" s="1"/>
  <c r="L19" i="1"/>
  <c r="M19" i="1" s="1"/>
  <c r="S9" i="1"/>
  <c r="D9" i="1"/>
  <c r="L9" i="1"/>
  <c r="H9" i="1"/>
  <c r="I9" i="1" s="1"/>
  <c r="S33" i="1"/>
  <c r="D33" i="1"/>
  <c r="L33" i="1"/>
  <c r="H33" i="1"/>
  <c r="S45" i="1"/>
  <c r="D45" i="1"/>
  <c r="E45" i="1" s="1"/>
  <c r="L45" i="1"/>
  <c r="M45" i="1" s="1"/>
  <c r="H45" i="1"/>
  <c r="I45" i="1" s="1"/>
  <c r="S57" i="1"/>
  <c r="D57" i="1"/>
  <c r="L57" i="1"/>
  <c r="H57" i="1"/>
  <c r="S69" i="1"/>
  <c r="D69" i="1"/>
  <c r="L69" i="1"/>
  <c r="H69" i="1"/>
  <c r="S81" i="1"/>
  <c r="D81" i="1"/>
  <c r="E81" i="1" s="1"/>
  <c r="L81" i="1"/>
  <c r="M81" i="1" s="1"/>
  <c r="H81" i="1"/>
  <c r="I81" i="1" s="1"/>
  <c r="S93" i="1"/>
  <c r="D93" i="1"/>
  <c r="L93" i="1"/>
  <c r="H93" i="1"/>
  <c r="P5" i="1"/>
  <c r="P17" i="1"/>
  <c r="P53" i="1"/>
  <c r="P65" i="1"/>
  <c r="P77" i="1"/>
  <c r="P89" i="1"/>
  <c r="S37" i="1"/>
  <c r="T37" i="1" s="1"/>
  <c r="H37" i="1"/>
  <c r="D37" i="1"/>
  <c r="E37" i="1" s="1"/>
  <c r="L37" i="1"/>
  <c r="M37" i="1" s="1"/>
  <c r="S97" i="1"/>
  <c r="T97" i="1" s="1"/>
  <c r="H97" i="1"/>
  <c r="I97" i="1" s="1"/>
  <c r="D97" i="1"/>
  <c r="L97" i="1"/>
  <c r="M97" i="1" s="1"/>
  <c r="S38" i="1"/>
  <c r="L38" i="1"/>
  <c r="H38" i="1"/>
  <c r="D38" i="1"/>
  <c r="S98" i="1"/>
  <c r="L98" i="1"/>
  <c r="H98" i="1"/>
  <c r="D98" i="1"/>
  <c r="S15" i="1"/>
  <c r="T15" i="1" s="1"/>
  <c r="H15" i="1"/>
  <c r="D15" i="1"/>
  <c r="E15" i="1" s="1"/>
  <c r="L15" i="1"/>
  <c r="M15" i="1" s="1"/>
  <c r="S75" i="1"/>
  <c r="H75" i="1"/>
  <c r="L75" i="1"/>
  <c r="D75" i="1"/>
  <c r="S64" i="1"/>
  <c r="H64" i="1"/>
  <c r="D64" i="1"/>
  <c r="L64" i="1"/>
  <c r="S41" i="1"/>
  <c r="T41" i="1" s="1"/>
  <c r="H41" i="1"/>
  <c r="I41" i="1" s="1"/>
  <c r="D41" i="1"/>
  <c r="L41" i="1"/>
  <c r="S6" i="1"/>
  <c r="D6" i="1"/>
  <c r="L6" i="1"/>
  <c r="H6" i="1"/>
  <c r="I6" i="1" s="1"/>
  <c r="S78" i="1"/>
  <c r="D78" i="1"/>
  <c r="L78" i="1"/>
  <c r="M78" i="1" s="1"/>
  <c r="H78" i="1"/>
  <c r="S31" i="1"/>
  <c r="T31" i="1" s="1"/>
  <c r="D31" i="1"/>
  <c r="L31" i="1"/>
  <c r="H31" i="1"/>
  <c r="I31" i="1" s="1"/>
  <c r="S46" i="1"/>
  <c r="D46" i="1"/>
  <c r="L46" i="1"/>
  <c r="H46" i="1"/>
  <c r="S82" i="1"/>
  <c r="T82" i="1" s="1"/>
  <c r="D82" i="1"/>
  <c r="L82" i="1"/>
  <c r="H82" i="1"/>
  <c r="I82" i="1" s="1"/>
  <c r="S94" i="1"/>
  <c r="D94" i="1"/>
  <c r="L94" i="1"/>
  <c r="H94" i="1"/>
  <c r="I94" i="1" s="1"/>
  <c r="P6" i="1"/>
  <c r="P18" i="1"/>
  <c r="P30" i="1"/>
  <c r="P66" i="1"/>
  <c r="P78" i="1"/>
  <c r="P90" i="1"/>
  <c r="P102" i="1"/>
  <c r="S29" i="1"/>
  <c r="H29" i="1"/>
  <c r="D29" i="1"/>
  <c r="L29" i="1"/>
  <c r="S101" i="1"/>
  <c r="T101" i="1" s="1"/>
  <c r="H101" i="1"/>
  <c r="D101" i="1"/>
  <c r="L101" i="1"/>
  <c r="S42" i="1"/>
  <c r="D42" i="1"/>
  <c r="L42" i="1"/>
  <c r="H42" i="1"/>
  <c r="S54" i="1"/>
  <c r="D54" i="1"/>
  <c r="L54" i="1"/>
  <c r="M54" i="1" s="1"/>
  <c r="H54" i="1"/>
  <c r="I54" i="1" s="1"/>
  <c r="S7" i="1"/>
  <c r="H7" i="1"/>
  <c r="D7" i="1"/>
  <c r="E7" i="1" s="1"/>
  <c r="L7" i="1"/>
  <c r="M7" i="1" s="1"/>
  <c r="S67" i="1"/>
  <c r="D67" i="1"/>
  <c r="L67" i="1"/>
  <c r="H67" i="1"/>
  <c r="S21" i="1"/>
  <c r="D21" i="1"/>
  <c r="L21" i="1"/>
  <c r="M21" i="1" s="1"/>
  <c r="H21" i="1"/>
  <c r="I21" i="1" s="1"/>
  <c r="S10" i="1"/>
  <c r="T10" i="1" s="1"/>
  <c r="D10" i="1"/>
  <c r="L10" i="1"/>
  <c r="H10" i="1"/>
  <c r="S22" i="1"/>
  <c r="D22" i="1"/>
  <c r="L22" i="1"/>
  <c r="H22" i="1"/>
  <c r="S34" i="1"/>
  <c r="D34" i="1"/>
  <c r="L34" i="1"/>
  <c r="H34" i="1"/>
  <c r="I34" i="1" s="1"/>
  <c r="S58" i="1"/>
  <c r="T58" i="1" s="1"/>
  <c r="D58" i="1"/>
  <c r="L58" i="1"/>
  <c r="H58" i="1"/>
  <c r="S70" i="1"/>
  <c r="D70" i="1"/>
  <c r="L70" i="1"/>
  <c r="H70" i="1"/>
  <c r="I70" i="1" s="1"/>
  <c r="S11" i="1"/>
  <c r="L11" i="1"/>
  <c r="M11" i="1" s="1"/>
  <c r="H11" i="1"/>
  <c r="D11" i="1"/>
  <c r="S23" i="1"/>
  <c r="L23" i="1"/>
  <c r="H23" i="1"/>
  <c r="D23" i="1"/>
  <c r="S35" i="1"/>
  <c r="L35" i="1"/>
  <c r="H35" i="1"/>
  <c r="D35" i="1"/>
  <c r="S47" i="1"/>
  <c r="L47" i="1"/>
  <c r="M47" i="1" s="1"/>
  <c r="H47" i="1"/>
  <c r="D47" i="1"/>
  <c r="E47" i="1" s="1"/>
  <c r="S59" i="1"/>
  <c r="T59" i="1" s="1"/>
  <c r="L59" i="1"/>
  <c r="H59" i="1"/>
  <c r="D59" i="1"/>
  <c r="S71" i="1"/>
  <c r="T71" i="1" s="1"/>
  <c r="L71" i="1"/>
  <c r="H71" i="1"/>
  <c r="D71" i="1"/>
  <c r="S83" i="1"/>
  <c r="L83" i="1"/>
  <c r="H83" i="1"/>
  <c r="D83" i="1"/>
  <c r="S95" i="1"/>
  <c r="L95" i="1"/>
  <c r="H95" i="1"/>
  <c r="D95" i="1"/>
  <c r="P7" i="1"/>
  <c r="P19" i="1"/>
  <c r="P31" i="1"/>
  <c r="P43" i="1"/>
  <c r="P55" i="1"/>
  <c r="P67" i="1"/>
  <c r="P79" i="1"/>
  <c r="P91" i="1"/>
  <c r="P103" i="1"/>
  <c r="M93" i="1" l="1"/>
  <c r="M57" i="1"/>
  <c r="M9" i="1"/>
  <c r="M89" i="1"/>
  <c r="M29" i="1"/>
  <c r="E97" i="1"/>
  <c r="E34" i="1"/>
  <c r="I29" i="1"/>
  <c r="E26" i="1"/>
  <c r="I103" i="1"/>
  <c r="I52" i="1"/>
  <c r="I50" i="1"/>
  <c r="M64" i="1"/>
  <c r="I26" i="1"/>
  <c r="M62" i="1"/>
  <c r="M53" i="1"/>
  <c r="I22" i="1"/>
  <c r="I42" i="1"/>
  <c r="I98" i="1"/>
  <c r="T9" i="1"/>
  <c r="T26" i="1"/>
  <c r="I92" i="1"/>
  <c r="E53" i="1"/>
  <c r="M22" i="1"/>
  <c r="M67" i="1"/>
  <c r="I64" i="1"/>
  <c r="M92" i="1"/>
  <c r="M35" i="1"/>
  <c r="T78" i="1"/>
  <c r="E92" i="1"/>
  <c r="T67" i="1"/>
  <c r="I46" i="1"/>
  <c r="E75" i="1"/>
  <c r="E95" i="1"/>
  <c r="I58" i="1"/>
  <c r="I10" i="1"/>
  <c r="M101" i="1"/>
  <c r="M75" i="1"/>
  <c r="I85" i="1"/>
  <c r="E101" i="1"/>
  <c r="I75" i="1"/>
  <c r="I69" i="1"/>
  <c r="I33" i="1"/>
  <c r="I90" i="1"/>
  <c r="M77" i="1"/>
  <c r="T46" i="1"/>
  <c r="T6" i="1"/>
  <c r="E28" i="1"/>
  <c r="E44" i="1"/>
  <c r="E77" i="1"/>
  <c r="I86" i="1"/>
  <c r="M51" i="1"/>
  <c r="M25" i="1"/>
  <c r="E29" i="1"/>
  <c r="E31" i="1"/>
  <c r="I15" i="1"/>
  <c r="M34" i="1"/>
  <c r="E21" i="1"/>
  <c r="E32" i="1"/>
  <c r="M102" i="1"/>
  <c r="T74" i="1"/>
  <c r="T49" i="1"/>
  <c r="I47" i="1"/>
  <c r="T83" i="1"/>
  <c r="T47" i="1"/>
  <c r="T21" i="1"/>
  <c r="T54" i="1"/>
  <c r="E93" i="1"/>
  <c r="E57" i="1"/>
  <c r="E9" i="1"/>
  <c r="T61" i="1"/>
  <c r="T100" i="1"/>
  <c r="E71" i="1"/>
  <c r="M82" i="1"/>
  <c r="T57" i="1"/>
  <c r="I56" i="1"/>
  <c r="I20" i="1"/>
  <c r="T17" i="1"/>
  <c r="M70" i="1"/>
  <c r="E82" i="1"/>
  <c r="E78" i="1"/>
  <c r="I37" i="1"/>
  <c r="E59" i="1"/>
  <c r="E23" i="1"/>
  <c r="T19" i="1"/>
  <c r="E86" i="1"/>
  <c r="E46" i="1"/>
  <c r="E6" i="1"/>
  <c r="M28" i="1"/>
  <c r="M86" i="1"/>
  <c r="T23" i="1"/>
  <c r="T7" i="1"/>
  <c r="M41" i="1"/>
  <c r="T44" i="1"/>
  <c r="E11" i="1"/>
  <c r="M31" i="1"/>
  <c r="E41" i="1"/>
  <c r="E35" i="1"/>
  <c r="I83" i="1"/>
  <c r="E94" i="1"/>
  <c r="M17" i="1"/>
  <c r="M63" i="1"/>
  <c r="T65" i="1"/>
  <c r="E60" i="1"/>
  <c r="M43" i="1"/>
  <c r="E66" i="1"/>
  <c r="I62" i="1"/>
  <c r="I67" i="1"/>
  <c r="I53" i="1"/>
  <c r="M85" i="1"/>
  <c r="T35" i="1"/>
  <c r="T22" i="1"/>
  <c r="T20" i="1"/>
  <c r="I4" i="1"/>
  <c r="E64" i="1"/>
  <c r="M59" i="1"/>
  <c r="E58" i="1"/>
  <c r="E10" i="1"/>
  <c r="I101" i="1"/>
  <c r="T75" i="1"/>
  <c r="T95" i="1"/>
  <c r="E69" i="1"/>
  <c r="E33" i="1"/>
  <c r="T80" i="1"/>
  <c r="I91" i="1"/>
  <c r="E51" i="1"/>
  <c r="E83" i="1"/>
  <c r="M94" i="1"/>
  <c r="T69" i="1"/>
  <c r="T33" i="1"/>
  <c r="T90" i="1"/>
  <c r="M68" i="1"/>
  <c r="T55" i="1"/>
  <c r="T29" i="1"/>
  <c r="T28" i="1"/>
  <c r="M32" i="1"/>
  <c r="I11" i="1"/>
  <c r="I93" i="1"/>
  <c r="I57" i="1"/>
  <c r="M65" i="1"/>
  <c r="I68" i="1"/>
  <c r="I32" i="1"/>
  <c r="M103" i="1"/>
  <c r="I102" i="1"/>
  <c r="I61" i="1"/>
  <c r="E91" i="1"/>
  <c r="I74" i="1"/>
  <c r="E49" i="1"/>
  <c r="E100" i="1"/>
  <c r="E52" i="1"/>
  <c r="E50" i="1"/>
  <c r="I84" i="1"/>
  <c r="E54" i="1"/>
  <c r="T94" i="1"/>
  <c r="E65" i="1"/>
  <c r="E68" i="1"/>
  <c r="E17" i="1"/>
  <c r="E61" i="1"/>
  <c r="T91" i="1"/>
  <c r="I66" i="1"/>
  <c r="E62" i="1"/>
  <c r="I100" i="1"/>
  <c r="M84" i="1"/>
  <c r="M83" i="1"/>
  <c r="T11" i="1"/>
  <c r="T34" i="1"/>
  <c r="I78" i="1"/>
  <c r="E98" i="1"/>
  <c r="I65" i="1"/>
  <c r="T68" i="1"/>
  <c r="T32" i="1"/>
  <c r="E102" i="1"/>
  <c r="I63" i="1"/>
  <c r="I43" i="1"/>
  <c r="M16" i="1"/>
  <c r="M66" i="1"/>
  <c r="I48" i="1"/>
  <c r="T53" i="1"/>
  <c r="T52" i="1"/>
  <c r="T50" i="1"/>
  <c r="T84" i="1"/>
  <c r="M87" i="1"/>
  <c r="E24" i="1"/>
  <c r="E72" i="1"/>
  <c r="E16" i="1"/>
  <c r="M42" i="1"/>
  <c r="M98" i="1"/>
  <c r="M20" i="1"/>
  <c r="I79" i="1"/>
  <c r="I30" i="1"/>
  <c r="I60" i="1"/>
  <c r="E43" i="1"/>
  <c r="I16" i="1"/>
  <c r="T66" i="1"/>
  <c r="T62" i="1"/>
  <c r="M48" i="1"/>
  <c r="E87" i="1"/>
  <c r="I24" i="1"/>
  <c r="I72" i="1"/>
  <c r="I71" i="1"/>
  <c r="M71" i="1"/>
  <c r="E70" i="1"/>
  <c r="E22" i="1"/>
  <c r="E67" i="1"/>
  <c r="E42" i="1"/>
  <c r="T64" i="1"/>
  <c r="T98" i="1"/>
  <c r="E56" i="1"/>
  <c r="E20" i="1"/>
  <c r="M79" i="1"/>
  <c r="M30" i="1"/>
  <c r="E5" i="1"/>
  <c r="M60" i="1"/>
  <c r="T43" i="1"/>
  <c r="T16" i="1"/>
  <c r="T48" i="1"/>
  <c r="I87" i="1"/>
  <c r="M24" i="1"/>
  <c r="M72" i="1"/>
  <c r="T102" i="1"/>
  <c r="E48" i="1"/>
  <c r="I35" i="1"/>
  <c r="T70" i="1"/>
  <c r="T42" i="1"/>
  <c r="E38" i="1"/>
  <c r="T93" i="1"/>
  <c r="T92" i="1"/>
  <c r="T56" i="1"/>
  <c r="E79" i="1"/>
  <c r="E30" i="1"/>
  <c r="T60" i="1"/>
  <c r="I18" i="1"/>
  <c r="M27" i="1"/>
  <c r="I36" i="1"/>
  <c r="I14" i="1"/>
  <c r="T87" i="1"/>
  <c r="T24" i="1"/>
  <c r="T72" i="1"/>
  <c r="M46" i="1"/>
  <c r="M6" i="1"/>
  <c r="I38" i="1"/>
  <c r="T81" i="1"/>
  <c r="T45" i="1"/>
  <c r="I80" i="1"/>
  <c r="I44" i="1"/>
  <c r="I8" i="1"/>
  <c r="T79" i="1"/>
  <c r="T30" i="1"/>
  <c r="T4" i="1"/>
  <c r="M18" i="1"/>
  <c r="E27" i="1"/>
  <c r="E36" i="1"/>
  <c r="E14" i="1"/>
  <c r="M76" i="1"/>
  <c r="M39" i="1"/>
  <c r="I96" i="1"/>
  <c r="E12" i="1"/>
  <c r="I59" i="1"/>
  <c r="I23" i="1"/>
  <c r="M58" i="1"/>
  <c r="M10" i="1"/>
  <c r="M38" i="1"/>
  <c r="M80" i="1"/>
  <c r="M44" i="1"/>
  <c r="M8" i="1"/>
  <c r="M55" i="1"/>
  <c r="E99" i="1"/>
  <c r="E18" i="1"/>
  <c r="I27" i="1"/>
  <c r="M36" i="1"/>
  <c r="T85" i="1"/>
  <c r="M14" i="1"/>
  <c r="E76" i="1"/>
  <c r="E39" i="1"/>
  <c r="E96" i="1"/>
  <c r="I12" i="1"/>
  <c r="I95" i="1"/>
  <c r="M95" i="1"/>
  <c r="M23" i="1"/>
  <c r="I7" i="1"/>
  <c r="T38" i="1"/>
  <c r="M69" i="1"/>
  <c r="M33" i="1"/>
  <c r="M90" i="1"/>
  <c r="E80" i="1"/>
  <c r="E8" i="1"/>
  <c r="I55" i="1"/>
  <c r="M99" i="1"/>
  <c r="T18" i="1"/>
  <c r="T27" i="1"/>
  <c r="T36" i="1"/>
  <c r="T14" i="1"/>
  <c r="I76" i="1"/>
  <c r="I39" i="1"/>
  <c r="M96" i="1"/>
  <c r="M12" i="1"/>
  <c r="T8" i="1"/>
  <c r="E55" i="1"/>
  <c r="I99" i="1"/>
  <c r="E74" i="1"/>
  <c r="E25" i="1"/>
  <c r="M49" i="1"/>
  <c r="T76" i="1"/>
  <c r="T39" i="1"/>
  <c r="T96" i="1"/>
  <c r="T12" i="1"/>
  <c r="T99" i="1"/>
  <c r="M61" i="1"/>
  <c r="M91" i="1"/>
  <c r="E89" i="1"/>
  <c r="M74" i="1"/>
  <c r="I51" i="1"/>
  <c r="I25" i="1"/>
  <c r="I49" i="1"/>
  <c r="M100" i="1"/>
  <c r="M52" i="1"/>
  <c r="M50" i="1"/>
  <c r="E8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Dominik Kauert</author>
  </authors>
  <commentList>
    <comment ref="O2" authorId="0" shapeId="0" xr:uid="{B49C1081-53A0-4B89-919A-9F172D340029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for overland</t>
        </r>
      </text>
    </comment>
    <comment ref="C416" authorId="0" shapeId="0" xr:uid="{4995FF38-D181-4D8F-AB02-E8B9D8D2F5FF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phys</t>
        </r>
      </text>
    </comment>
    <comment ref="C418" authorId="0" shapeId="0" xr:uid="{B95A051A-089D-420A-AD96-0F6527DEB970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Consuming Trap</t>
        </r>
      </text>
    </comment>
    <comment ref="C419" authorId="0" shapeId="0" xr:uid="{F0978570-81EF-4002-9D79-E5148B7D3124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Consuming Trap (phys)</t>
        </r>
      </text>
    </comment>
    <comment ref="C422" authorId="0" shapeId="0" xr:uid="{B741CD1B-DFE7-4E3E-B5F3-D51A2A294ABF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phys</t>
        </r>
      </text>
    </comment>
  </commentList>
</comments>
</file>

<file path=xl/sharedStrings.xml><?xml version="1.0" encoding="utf-8"?>
<sst xmlns="http://schemas.openxmlformats.org/spreadsheetml/2006/main" count="5116" uniqueCount="548">
  <si>
    <t>Points</t>
  </si>
  <si>
    <t>Blazing Spear</t>
  </si>
  <si>
    <t>Ritual of Retribution</t>
  </si>
  <si>
    <t>Puncturing Sweep</t>
  </si>
  <si>
    <t>Blockade of Storms</t>
  </si>
  <si>
    <t>Grothdarr</t>
  </si>
  <si>
    <t>Pen</t>
  </si>
  <si>
    <t>Burning Light</t>
  </si>
  <si>
    <t>calc</t>
  </si>
  <si>
    <t>TT</t>
  </si>
  <si>
    <t>Blockade of Fire</t>
  </si>
  <si>
    <t>Reflective Light</t>
  </si>
  <si>
    <t>Fiery Weapon</t>
  </si>
  <si>
    <t>Burning</t>
  </si>
  <si>
    <t>Heavy Attack (Shock)</t>
  </si>
  <si>
    <t>Shock Pulse</t>
  </si>
  <si>
    <t>Explosive Charge</t>
  </si>
  <si>
    <t>Aurora Javelin</t>
  </si>
  <si>
    <t>Radiant Ward</t>
  </si>
  <si>
    <t>Shooting Star</t>
  </si>
  <si>
    <t>Charged Weapon</t>
  </si>
  <si>
    <t>Concussion</t>
  </si>
  <si>
    <t>Fiery Rage</t>
  </si>
  <si>
    <t>Thunderous Rage</t>
  </si>
  <si>
    <t>none</t>
  </si>
  <si>
    <t>Shock Ring</t>
  </si>
  <si>
    <t>Unstable Wall of Storms</t>
  </si>
  <si>
    <t>Burning Embers</t>
  </si>
  <si>
    <t>Burning Talons</t>
  </si>
  <si>
    <t>Empowering Chains</t>
  </si>
  <si>
    <t>Engulfing Flames</t>
  </si>
  <si>
    <t>Ferocious Leap</t>
  </si>
  <si>
    <t>Flames of Oblivion</t>
  </si>
  <si>
    <t>Molten Whip</t>
  </si>
  <si>
    <t>Obsidian Shard</t>
  </si>
  <si>
    <t>Shifting Standard</t>
  </si>
  <si>
    <t>Degeneration</t>
  </si>
  <si>
    <t>Ice Comet</t>
  </si>
  <si>
    <t>Volcanic Rune</t>
  </si>
  <si>
    <t>Concealed Weapon</t>
  </si>
  <si>
    <t>Crippling Grasp</t>
  </si>
  <si>
    <t>Funnel Health</t>
  </si>
  <si>
    <t>Impale</t>
  </si>
  <si>
    <t>Lotus Fan</t>
  </si>
  <si>
    <t>Sap Essence</t>
  </si>
  <si>
    <t>Soul Harvest</t>
  </si>
  <si>
    <t>Soul Tether</t>
  </si>
  <si>
    <t>Twisting Path</t>
  </si>
  <si>
    <t>Veil of Blades</t>
  </si>
  <si>
    <t>Boundless Storm</t>
  </si>
  <si>
    <t>Crystal Blast</t>
  </si>
  <si>
    <t>Daedric Tomb</t>
  </si>
  <si>
    <t>Endless Fury</t>
  </si>
  <si>
    <t>Haunting Curse</t>
  </si>
  <si>
    <t>Liquid Lightning</t>
  </si>
  <si>
    <t>Shattering Prison</t>
  </si>
  <si>
    <t>Streak</t>
  </si>
  <si>
    <t>Suppression Field</t>
  </si>
  <si>
    <t>Soul Assault</t>
  </si>
  <si>
    <t>Soul Splitting Trap</t>
  </si>
  <si>
    <t>Empowering Sweep</t>
  </si>
  <si>
    <t>Solar Barrage</t>
  </si>
  <si>
    <t>Solar Prison</t>
  </si>
  <si>
    <t>Arctic Blast</t>
  </si>
  <si>
    <t>Deep Fissure</t>
  </si>
  <si>
    <t>Growing Swarm</t>
  </si>
  <si>
    <t>Northern Storm</t>
  </si>
  <si>
    <t>Screaming Cliff Racer</t>
  </si>
  <si>
    <t>Winters Revenge</t>
  </si>
  <si>
    <t>Destruction Staff</t>
  </si>
  <si>
    <t>Dragonknight</t>
  </si>
  <si>
    <t>Mages Guild</t>
  </si>
  <si>
    <t>Nightblade</t>
  </si>
  <si>
    <t>Sorcerer</t>
  </si>
  <si>
    <t>Soul Magic</t>
  </si>
  <si>
    <t>Templar</t>
  </si>
  <si>
    <t>Warden</t>
  </si>
  <si>
    <t>Dark Flare</t>
  </si>
  <si>
    <t>Total Dark</t>
  </si>
  <si>
    <t>Luminous Shards</t>
  </si>
  <si>
    <t>Biting Jabs</t>
  </si>
  <si>
    <t>Carve Bleed</t>
  </si>
  <si>
    <t>Dizzying Swing</t>
  </si>
  <si>
    <t>Stampede</t>
  </si>
  <si>
    <t>Carve</t>
  </si>
  <si>
    <t>Reverse Slice</t>
  </si>
  <si>
    <t>Heavy Attack (Bow)</t>
  </si>
  <si>
    <t>Toxic Barrage</t>
  </si>
  <si>
    <t>Endless Hail</t>
  </si>
  <si>
    <t>Onslaught</t>
  </si>
  <si>
    <t>Lethal Arrow</t>
  </si>
  <si>
    <t>Bombard</t>
  </si>
  <si>
    <t>Venom Arrow</t>
  </si>
  <si>
    <t>Magnum Shot</t>
  </si>
  <si>
    <t>Rend</t>
  </si>
  <si>
    <t>Rending Slashes Bleed</t>
  </si>
  <si>
    <t>Blade Cloak</t>
  </si>
  <si>
    <t>Rapid Strikes</t>
  </si>
  <si>
    <t>Rending Slashes</t>
  </si>
  <si>
    <t>Shrouded Daggers</t>
  </si>
  <si>
    <t>Whirling Blades</t>
  </si>
  <si>
    <t>Heavy Attack (2H)</t>
  </si>
  <si>
    <t>Unstable Core</t>
  </si>
  <si>
    <t>Binding Javelin</t>
  </si>
  <si>
    <t>Toppling Charge</t>
  </si>
  <si>
    <t>Crescent Sweep</t>
  </si>
  <si>
    <t>Two Handed</t>
  </si>
  <si>
    <t>Other</t>
  </si>
  <si>
    <t>Bow</t>
  </si>
  <si>
    <t>Dual Wield</t>
  </si>
  <si>
    <t>Berserker Rage</t>
  </si>
  <si>
    <t>Critical Rush</t>
  </si>
  <si>
    <t>Wrecking Blow</t>
  </si>
  <si>
    <t>Executioner</t>
  </si>
  <si>
    <t>Ballista</t>
  </si>
  <si>
    <t>Arrow Barrage</t>
  </si>
  <si>
    <t>Focused Aim</t>
  </si>
  <si>
    <t>Acid Spray</t>
  </si>
  <si>
    <t>Draining Shot</t>
  </si>
  <si>
    <t>Poison Injection</t>
  </si>
  <si>
    <t>Brawler</t>
  </si>
  <si>
    <t>Thrive in Chaos</t>
  </si>
  <si>
    <t>Steel Tornado</t>
  </si>
  <si>
    <t>Blood Craze Bleed</t>
  </si>
  <si>
    <t>Flying Blade</t>
  </si>
  <si>
    <t>Blood Craze</t>
  </si>
  <si>
    <t>Bloodthirst</t>
  </si>
  <si>
    <t>Venomous Claw</t>
  </si>
  <si>
    <t>Noxious Breath</t>
  </si>
  <si>
    <t>Take Flight</t>
  </si>
  <si>
    <t>Petrify</t>
  </si>
  <si>
    <t>Magma Shell</t>
  </si>
  <si>
    <t>Flame Lash</t>
  </si>
  <si>
    <t>Unrelenting Grip</t>
  </si>
  <si>
    <t>Standard of Might</t>
  </si>
  <si>
    <t>Volatile Armor</t>
  </si>
  <si>
    <t>Choking Talons</t>
  </si>
  <si>
    <t>Eruption</t>
  </si>
  <si>
    <t>Corrosive Armor</t>
  </si>
  <si>
    <t>Shattering Rocks</t>
  </si>
  <si>
    <t>Stone Giant</t>
  </si>
  <si>
    <t>Item</t>
  </si>
  <si>
    <t>Life Drain</t>
  </si>
  <si>
    <t>Absorb Stamina</t>
  </si>
  <si>
    <t>Damage Health</t>
  </si>
  <si>
    <t>Poisoned Weapon</t>
  </si>
  <si>
    <t>Prismatic Weapon</t>
  </si>
  <si>
    <t>Frozen Weapon</t>
  </si>
  <si>
    <t>Befouled Weapon</t>
  </si>
  <si>
    <t>Inevitable Detonation</t>
  </si>
  <si>
    <t>Proximity Detonation</t>
  </si>
  <si>
    <t>Razor Caltrops</t>
  </si>
  <si>
    <t>Blockade of Frost</t>
  </si>
  <si>
    <t>Chill</t>
  </si>
  <si>
    <t>Eye of Flame</t>
  </si>
  <si>
    <t>Eye of Frost</t>
  </si>
  <si>
    <t>Eye of Lightning</t>
  </si>
  <si>
    <t>Fire Clench</t>
  </si>
  <si>
    <t>Fire Ring</t>
  </si>
  <si>
    <t>Flame Clench</t>
  </si>
  <si>
    <t>Flame Pulsar</t>
  </si>
  <si>
    <t>Flame Reach</t>
  </si>
  <si>
    <t>Frost Clench</t>
  </si>
  <si>
    <t>Frost Pulsar</t>
  </si>
  <si>
    <t>Frost Reach</t>
  </si>
  <si>
    <t>Frost Ring</t>
  </si>
  <si>
    <t>Heavy Attack (Frost)</t>
  </si>
  <si>
    <t>Icy Rage</t>
  </si>
  <si>
    <t>Shock Clench</t>
  </si>
  <si>
    <t>Shock Reach</t>
  </si>
  <si>
    <t>Storm Pulsar</t>
  </si>
  <si>
    <t>Unstable Wall of Fire</t>
  </si>
  <si>
    <t>Unstable Wall of Frost</t>
  </si>
  <si>
    <t>Absorb Magicka</t>
  </si>
  <si>
    <t>Ambush</t>
  </si>
  <si>
    <t>Debilitate</t>
  </si>
  <si>
    <t>Incapacitating Strike</t>
  </si>
  <si>
    <t>Power Extraction</t>
  </si>
  <si>
    <t>Swallow Soul</t>
  </si>
  <si>
    <t>Poisoned</t>
  </si>
  <si>
    <t>Crystal Fragments</t>
  </si>
  <si>
    <t>Daedric Minefield</t>
  </si>
  <si>
    <t>Daedric Prey</t>
  </si>
  <si>
    <t>Hurricane</t>
  </si>
  <si>
    <t>Lightning Flood</t>
  </si>
  <si>
    <t>Overload Heavy Attack</t>
  </si>
  <si>
    <t>Overload Light Attack</t>
  </si>
  <si>
    <t>Summon Charged Atronach</t>
  </si>
  <si>
    <t>Consuming Trap</t>
  </si>
  <si>
    <t>Shatter Soul</t>
  </si>
  <si>
    <t>Cutting Dive</t>
  </si>
  <si>
    <t>Fetcher Infection</t>
  </si>
  <si>
    <t>Gripping Shards</t>
  </si>
  <si>
    <t>Permafrost</t>
  </si>
  <si>
    <t>Subterranean Assault</t>
  </si>
  <si>
    <t>Assault</t>
  </si>
  <si>
    <t>Restoration Staff</t>
  </si>
  <si>
    <t>Fighters Guild</t>
  </si>
  <si>
    <t>Dawnbreaker of Smiting</t>
  </si>
  <si>
    <t>Flawless Dawnbreaker</t>
  </si>
  <si>
    <t>Lightweight Beast Trap</t>
  </si>
  <si>
    <t>Rearming Trap</t>
  </si>
  <si>
    <t>Silver Leash</t>
  </si>
  <si>
    <t>Silver Shards</t>
  </si>
  <si>
    <t>Scalding Rune</t>
  </si>
  <si>
    <t>Structured Entropy</t>
  </si>
  <si>
    <t>Vampire</t>
  </si>
  <si>
    <t>Accelerating Drain</t>
  </si>
  <si>
    <t>Baleful Mist</t>
  </si>
  <si>
    <t>Bat Swarm</t>
  </si>
  <si>
    <t>Clouding Swarm</t>
  </si>
  <si>
    <t>Devouring Swarm</t>
  </si>
  <si>
    <t>Drain Essence</t>
  </si>
  <si>
    <t>Invigorating Drain</t>
  </si>
  <si>
    <t>Power Lash</t>
  </si>
  <si>
    <t>Iceheart</t>
  </si>
  <si>
    <t>Illambris (fire)</t>
  </si>
  <si>
    <t>Illambris (lightning)</t>
  </si>
  <si>
    <t>Infernal Guardian</t>
  </si>
  <si>
    <t>Kra'gh</t>
  </si>
  <si>
    <t>Selene</t>
  </si>
  <si>
    <t>Sellistrix</t>
  </si>
  <si>
    <t>Shadowrend (base attack)</t>
  </si>
  <si>
    <t>Shadowrend (tail sweep)</t>
  </si>
  <si>
    <t>Mephala's Web</t>
  </si>
  <si>
    <t>Stormfist (lightning)</t>
  </si>
  <si>
    <t>Stormfist (physical)</t>
  </si>
  <si>
    <t>Tremorscale</t>
  </si>
  <si>
    <t>Valkyn Skoria (splash)</t>
  </si>
  <si>
    <t>Valkyn Skoria (target hit)</t>
  </si>
  <si>
    <t>Velidreth</t>
  </si>
  <si>
    <t>Nerien'eth</t>
  </si>
  <si>
    <t>Defiler</t>
  </si>
  <si>
    <t>Flame Touch</t>
  </si>
  <si>
    <t>Frost Touch</t>
  </si>
  <si>
    <t>Shock Clench Explosion</t>
  </si>
  <si>
    <t>Shock Touch</t>
  </si>
  <si>
    <t>Poison</t>
  </si>
  <si>
    <t>Creeping Ravage Health</t>
  </si>
  <si>
    <t>Ravage Health</t>
  </si>
  <si>
    <t>Diseased</t>
  </si>
  <si>
    <t>Category</t>
  </si>
  <si>
    <t>Snipe</t>
  </si>
  <si>
    <t>Volley</t>
  </si>
  <si>
    <t>Scatter Shot</t>
  </si>
  <si>
    <t>Arrow Spray</t>
  </si>
  <si>
    <t>Poison Arrow</t>
  </si>
  <si>
    <t>Rapid Fire</t>
  </si>
  <si>
    <t>Inferno</t>
  </si>
  <si>
    <t>Lava Whip</t>
  </si>
  <si>
    <t>Fossilize</t>
  </si>
  <si>
    <t>Flurry</t>
  </si>
  <si>
    <t>Hidden Blade</t>
  </si>
  <si>
    <t>Lacerate</t>
  </si>
  <si>
    <t>Twin Slashes</t>
  </si>
  <si>
    <t>Twin Slashes Bleed</t>
  </si>
  <si>
    <t>Whirlwind</t>
  </si>
  <si>
    <t>Domihaus (fire)</t>
  </si>
  <si>
    <t>Mantle of Siroria</t>
  </si>
  <si>
    <t>Zaan</t>
  </si>
  <si>
    <t>Assassin's Scourge</t>
  </si>
  <si>
    <t>Assassin's Will</t>
  </si>
  <si>
    <t>Path of Darkness (Refreshing Path)</t>
  </si>
  <si>
    <t>Surprise Attack</t>
  </si>
  <si>
    <t>Creeping Ravage Health (Crown Store)</t>
  </si>
  <si>
    <t>Ravage Health (Crown Store)</t>
  </si>
  <si>
    <t>Crystal Shard</t>
  </si>
  <si>
    <t>Daedric Curse</t>
  </si>
  <si>
    <t>Daedric Mines</t>
  </si>
  <si>
    <t>Implosion (Lightning)</t>
  </si>
  <si>
    <t>Implosion (Physical)</t>
  </si>
  <si>
    <t>Lightning Form</t>
  </si>
  <si>
    <t>Lightning Splash</t>
  </si>
  <si>
    <t>Mages' Fury</t>
  </si>
  <si>
    <t>Summon Storm Atronach</t>
  </si>
  <si>
    <t>Radial Sweep</t>
  </si>
  <si>
    <t>Sun Fire</t>
  </si>
  <si>
    <t>Sun Shield</t>
  </si>
  <si>
    <t>Uppercut</t>
  </si>
  <si>
    <t>Critical Charge</t>
  </si>
  <si>
    <t>Cleave</t>
  </si>
  <si>
    <t>Reverse Slash</t>
  </si>
  <si>
    <t>Berserker Strike</t>
  </si>
  <si>
    <t>Heavy Weapons Bleed</t>
  </si>
  <si>
    <t>Undaunted</t>
  </si>
  <si>
    <t>Inner Beast</t>
  </si>
  <si>
    <t>Inner Rage</t>
  </si>
  <si>
    <t>Dive</t>
  </si>
  <si>
    <t>Impaling Shards</t>
  </si>
  <si>
    <t>Scorch</t>
  </si>
  <si>
    <t>Sleet Storm</t>
  </si>
  <si>
    <t>Swarm</t>
  </si>
  <si>
    <t>Werewolf</t>
  </si>
  <si>
    <t>Light Attack</t>
  </si>
  <si>
    <t>Pounce</t>
  </si>
  <si>
    <t>Piercing Howl</t>
  </si>
  <si>
    <t>Infectious Claws</t>
  </si>
  <si>
    <t>Heavy Attack Werewolf</t>
  </si>
  <si>
    <t>Werewolf Bleed</t>
  </si>
  <si>
    <t>Brutal Pounce</t>
  </si>
  <si>
    <t>Claws of Anguish</t>
  </si>
  <si>
    <t>Feral Pounce</t>
  </si>
  <si>
    <t>Howl of Agony</t>
  </si>
  <si>
    <t>Claws of Life</t>
  </si>
  <si>
    <t>Werewolf Berserker Bleed</t>
  </si>
  <si>
    <t>Caltrops</t>
  </si>
  <si>
    <t>EE/M (1)</t>
  </si>
  <si>
    <t>MaA (4)</t>
  </si>
  <si>
    <t>Thaum (8)</t>
  </si>
  <si>
    <t>SE/PWE (16)</t>
  </si>
  <si>
    <t>EB/PS (2)</t>
  </si>
  <si>
    <t>Skill ID</t>
  </si>
  <si>
    <t>Ability ID</t>
  </si>
  <si>
    <t>noCP</t>
  </si>
  <si>
    <t>CP</t>
  </si>
  <si>
    <t>Heavy Attack</t>
  </si>
  <si>
    <t>Twin Blade and Blunt Bleed</t>
  </si>
  <si>
    <t>Heavy Attack (Dual Wield)</t>
  </si>
  <si>
    <t>One Hand and Shield</t>
  </si>
  <si>
    <t>Puncture</t>
  </si>
  <si>
    <t>Low Slash</t>
  </si>
  <si>
    <t>Shield Charge</t>
  </si>
  <si>
    <t>Power Bash</t>
  </si>
  <si>
    <t>Ransack</t>
  </si>
  <si>
    <t>Deep Slash</t>
  </si>
  <si>
    <t>Shielded Assault</t>
  </si>
  <si>
    <t>Reverberating Bash</t>
  </si>
  <si>
    <t>Pierce Armor</t>
  </si>
  <si>
    <t>Heroic Slash</t>
  </si>
  <si>
    <t>Invasion</t>
  </si>
  <si>
    <t>Power Slam</t>
  </si>
  <si>
    <t>Psijic</t>
  </si>
  <si>
    <t>Imbue Weapon</t>
  </si>
  <si>
    <t>Crushing Weapon</t>
  </si>
  <si>
    <t>Elemental Weapon</t>
  </si>
  <si>
    <t>Spell Orb (magic)</t>
  </si>
  <si>
    <t>Spell Orb (physical)</t>
  </si>
  <si>
    <t>Bash</t>
  </si>
  <si>
    <t>Arms of Relequen</t>
  </si>
  <si>
    <t>Ideal Arms of Relequen</t>
  </si>
  <si>
    <t>Riposte</t>
  </si>
  <si>
    <t>Radiant Glory</t>
  </si>
  <si>
    <t>Fiery Breath</t>
  </si>
  <si>
    <t>Jagged Claw</t>
  </si>
  <si>
    <t>Fiery Jaws</t>
  </si>
  <si>
    <t>Virulent Shot</t>
  </si>
  <si>
    <t>TRUE</t>
  </si>
  <si>
    <t>FALSE</t>
  </si>
  <si>
    <t>Summon Twilight Zap</t>
  </si>
  <si>
    <t>Summon Twilight Kick</t>
  </si>
  <si>
    <t>Volatile Familiar Melee</t>
  </si>
  <si>
    <t>Twilight Tormentor Zap</t>
  </si>
  <si>
    <t>Twilight Tormentor Kick</t>
  </si>
  <si>
    <t>Skill</t>
  </si>
  <si>
    <t>Puncturing Strikes</t>
  </si>
  <si>
    <t>Piercing Javelin</t>
  </si>
  <si>
    <t>Focused Charge</t>
  </si>
  <si>
    <t>Spear Shards</t>
  </si>
  <si>
    <t>Nova</t>
  </si>
  <si>
    <t>Solar Flare</t>
  </si>
  <si>
    <t>Radiant Destruction</t>
  </si>
  <si>
    <t>Backlash</t>
  </si>
  <si>
    <t>Vampire's Bane</t>
  </si>
  <si>
    <t>Purifying Light</t>
  </si>
  <si>
    <t>Eclipse</t>
  </si>
  <si>
    <t>Blazing Shield</t>
  </si>
  <si>
    <t>Power of the Light</t>
  </si>
  <si>
    <t>Radiant Oppression</t>
  </si>
  <si>
    <t>Cauterize</t>
  </si>
  <si>
    <t>Coagulating Blood</t>
  </si>
  <si>
    <t>Dragon Fire Scale</t>
  </si>
  <si>
    <t>Draw Essence</t>
  </si>
  <si>
    <t>Searing Strike</t>
  </si>
  <si>
    <t>Fiery Grip</t>
  </si>
  <si>
    <t>Dragonknight Standard</t>
  </si>
  <si>
    <t>Spiked Armor</t>
  </si>
  <si>
    <t>Dark Talons</t>
  </si>
  <si>
    <t>Dragon Blood</t>
  </si>
  <si>
    <t>Protective Scale</t>
  </si>
  <si>
    <t>Inhale</t>
  </si>
  <si>
    <t>Dragon Leap</t>
  </si>
  <si>
    <t>Hardened Armor</t>
  </si>
  <si>
    <t>Green Dragon Blood</t>
  </si>
  <si>
    <t>Protective Plate</t>
  </si>
  <si>
    <t>Deep Breath</t>
  </si>
  <si>
    <t>Stonefist</t>
  </si>
  <si>
    <t>Ash Cloud</t>
  </si>
  <si>
    <t>Magma Armor</t>
  </si>
  <si>
    <t>Cinder Storm</t>
  </si>
  <si>
    <t>Materialize</t>
  </si>
  <si>
    <t>Veiled Strike</t>
  </si>
  <si>
    <t>Summon Shade</t>
  </si>
  <si>
    <t>Assassin's Blade</t>
  </si>
  <si>
    <t>Teleport Strike</t>
  </si>
  <si>
    <t>Grim Focus</t>
  </si>
  <si>
    <t>Death Stroke</t>
  </si>
  <si>
    <t>Corrosive Strike</t>
  </si>
  <si>
    <t>Killer's Blade</t>
  </si>
  <si>
    <t>Corrosive Flurry</t>
  </si>
  <si>
    <t>Dark Shade</t>
  </si>
  <si>
    <t>Relentless Focus</t>
  </si>
  <si>
    <t>Corrosive Slash</t>
  </si>
  <si>
    <t>Merciless Resolve</t>
  </si>
  <si>
    <t>Corrosive Arrow</t>
  </si>
  <si>
    <t>Shadow Image</t>
  </si>
  <si>
    <t>Soul Shred</t>
  </si>
  <si>
    <t>Strife</t>
  </si>
  <si>
    <t>Drain Power</t>
  </si>
  <si>
    <t>Cripple</t>
  </si>
  <si>
    <t>Hircine's Bounty</t>
  </si>
  <si>
    <t>Roar</t>
  </si>
  <si>
    <t>Werewolf Transformation</t>
  </si>
  <si>
    <t>Splash Werewolf</t>
  </si>
  <si>
    <t>Medium Werewolf</t>
  </si>
  <si>
    <t>Soul Siphon</t>
  </si>
  <si>
    <t>Heavy Attack (Were)</t>
  </si>
  <si>
    <t>Hircine's Rage</t>
  </si>
  <si>
    <t>Ferocious Roar</t>
  </si>
  <si>
    <t>Howl of Despair</t>
  </si>
  <si>
    <t>Pack Leader</t>
  </si>
  <si>
    <t>Lunge</t>
  </si>
  <si>
    <t>Gnash</t>
  </si>
  <si>
    <t>Pet</t>
  </si>
  <si>
    <t>Splash</t>
  </si>
  <si>
    <t>Hircine's Fortitude</t>
  </si>
  <si>
    <t>Deafening Roar</t>
  </si>
  <si>
    <t>Werewolf Berserker</t>
  </si>
  <si>
    <t>Glyph</t>
  </si>
  <si>
    <t>Atronach Zap</t>
  </si>
  <si>
    <t>Storm Atronach Impact</t>
  </si>
  <si>
    <t>Familiar Melee</t>
  </si>
  <si>
    <t>Summon Unstable Familiar</t>
  </si>
  <si>
    <t>Summon Winged Twilight</t>
  </si>
  <si>
    <t>Conjured Ward</t>
  </si>
  <si>
    <t>Dark Exchange</t>
  </si>
  <si>
    <t>Rune Cage</t>
  </si>
  <si>
    <t>Summon Unstable Clannfear</t>
  </si>
  <si>
    <t>Summon Twilight Tormentor</t>
  </si>
  <si>
    <t>Hardened Ward</t>
  </si>
  <si>
    <t>Greater Storm Atronach</t>
  </si>
  <si>
    <t>Greater Storm Atronach Impact</t>
  </si>
  <si>
    <t>Headbutt</t>
  </si>
  <si>
    <t>Tail Spike</t>
  </si>
  <si>
    <t>Summon Volatile Familiar</t>
  </si>
  <si>
    <t>Summon Twilight Matriarch</t>
  </si>
  <si>
    <t>Charged Atronach Impact</t>
  </si>
  <si>
    <t>Lightning Strike</t>
  </si>
  <si>
    <t>Twilight Matriarch Kick</t>
  </si>
  <si>
    <t>Twilight Matriarch Zap</t>
  </si>
  <si>
    <t>Familiar Damage Pulse</t>
  </si>
  <si>
    <t>Overload</t>
  </si>
  <si>
    <t>Mages' Wrath</t>
  </si>
  <si>
    <t>Power Overload</t>
  </si>
  <si>
    <t>Power Overload Heavy Attack</t>
  </si>
  <si>
    <t>Power Overload Light Attack</t>
  </si>
  <si>
    <t>Energy Overload</t>
  </si>
  <si>
    <t>Energy Overload Light Attack</t>
  </si>
  <si>
    <t>Energy Overload Heavy Attack</t>
  </si>
  <si>
    <t>Feral Guardian</t>
  </si>
  <si>
    <t>Crushing Swipe</t>
  </si>
  <si>
    <t>Swipe</t>
  </si>
  <si>
    <t>Guardian's Wrath</t>
  </si>
  <si>
    <t>Frozen Gate</t>
  </si>
  <si>
    <t>Eternal Guardian</t>
  </si>
  <si>
    <t>Crystallized Slab</t>
  </si>
  <si>
    <t>Frozen Device</t>
  </si>
  <si>
    <t>Guardian's Savagery</t>
  </si>
  <si>
    <t>Winter's Revenge</t>
  </si>
  <si>
    <t>Frozen Retreat</t>
  </si>
  <si>
    <t>Necromancer</t>
  </si>
  <si>
    <t>Flame Skull</t>
  </si>
  <si>
    <t>Blastbones</t>
  </si>
  <si>
    <t>Boneyard</t>
  </si>
  <si>
    <t>Skeletal Mage</t>
  </si>
  <si>
    <t>Shocking Siphon</t>
  </si>
  <si>
    <t>Frozen Colossus</t>
  </si>
  <si>
    <t>Deathbolt</t>
  </si>
  <si>
    <t>Death Scythe</t>
  </si>
  <si>
    <t>Venom Skull</t>
  </si>
  <si>
    <t>Blighted Blastbones</t>
  </si>
  <si>
    <t>Unnerving Boneyard</t>
  </si>
  <si>
    <t>Skeletal Archer</t>
  </si>
  <si>
    <t>Detonating Siphon</t>
  </si>
  <si>
    <t>Pestilent Colossus</t>
  </si>
  <si>
    <t>Ruinous Scythe</t>
  </si>
  <si>
    <t>Ricochet Skull</t>
  </si>
  <si>
    <t>Stalking Blastbones</t>
  </si>
  <si>
    <t>Avid Boneyard</t>
  </si>
  <si>
    <t>Skeletal Arcanist</t>
  </si>
  <si>
    <t>Mystic Siphon</t>
  </si>
  <si>
    <t>Glacial Colossus</t>
  </si>
  <si>
    <t>Hungry Scythe</t>
  </si>
  <si>
    <t>Ravenous Goliath</t>
  </si>
  <si>
    <t>Momentum</t>
  </si>
  <si>
    <t>Forceful</t>
  </si>
  <si>
    <t>Quick Cloak</t>
  </si>
  <si>
    <t>Deadly Cloak</t>
  </si>
  <si>
    <t>Heavy Attack (1H)</t>
  </si>
  <si>
    <t>Status</t>
  </si>
  <si>
    <t>Heavy Attack (Flame)</t>
  </si>
  <si>
    <t>Force Shock</t>
  </si>
  <si>
    <t>Wall of Fire</t>
  </si>
  <si>
    <t>Fire Impulse</t>
  </si>
  <si>
    <t>Fire Storm</t>
  </si>
  <si>
    <t>Fire Touch</t>
  </si>
  <si>
    <t>Inferno Staff</t>
  </si>
  <si>
    <t>Wall of Frost</t>
  </si>
  <si>
    <t>Frost Impulse</t>
  </si>
  <si>
    <t>Ice Storm</t>
  </si>
  <si>
    <t>Frost Staff</t>
  </si>
  <si>
    <t>Wall of Storms</t>
  </si>
  <si>
    <t>Shock Impulse</t>
  </si>
  <si>
    <t>Thunder Storm</t>
  </si>
  <si>
    <t>Crushing Shock</t>
  </si>
  <si>
    <t>Lightning Staff</t>
  </si>
  <si>
    <t>Force Pulse</t>
  </si>
  <si>
    <t>Tri Focus</t>
  </si>
  <si>
    <t>DOUBLE</t>
  </si>
  <si>
    <t>% of damage</t>
  </si>
  <si>
    <t>Soul Trap</t>
  </si>
  <si>
    <t>Soul Strike</t>
  </si>
  <si>
    <t>Necrotic Orb</t>
  </si>
  <si>
    <t>Inner Fire</t>
  </si>
  <si>
    <t>Trapping Webs</t>
  </si>
  <si>
    <t>Shadow Silk</t>
  </si>
  <si>
    <t>Spiked Bone Shield</t>
  </si>
  <si>
    <t>Mystic Orb</t>
  </si>
  <si>
    <t>Tangling Webs</t>
  </si>
  <si>
    <t>Entropy</t>
  </si>
  <si>
    <t>Fire Rune</t>
  </si>
  <si>
    <t>Meteor</t>
  </si>
  <si>
    <t>Silver Bolts</t>
  </si>
  <si>
    <t>Trap Beast</t>
  </si>
  <si>
    <t>Dawnbreaker</t>
  </si>
  <si>
    <t>Magicka Detonation</t>
  </si>
  <si>
    <t>Anti-Cavalry Caltrops</t>
  </si>
  <si>
    <t>Psijic Order</t>
  </si>
  <si>
    <t>not tested</t>
  </si>
  <si>
    <t>no Elsweyr</t>
  </si>
  <si>
    <t>Bound Armaments</t>
  </si>
  <si>
    <t>Dot</t>
  </si>
  <si>
    <t>Trigger</t>
  </si>
  <si>
    <t>Merciless Charge</t>
  </si>
  <si>
    <t>vMA</t>
  </si>
  <si>
    <t>new</t>
  </si>
  <si>
    <t>Solar Disturbance</t>
  </si>
  <si>
    <t>untested</t>
  </si>
  <si>
    <t>Aegis Caller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</si>
</sst>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2" fontId="0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10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vertical="center"/>
    </xf>
    <xf numFmtId="0" fontId="0" fillId="3" borderId="0" xfId="0" applyFill="1" applyAlignment="1">
      <alignment horizontal="right" vertical="center" wrapText="1"/>
    </xf>
    <xf numFmtId="166" fontId="0" fillId="3" borderId="0" xfId="1" applyNumberFormat="1" applyFont="1" applyFill="1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Prozent" xfId="1" builtinId="5"/>
    <cellStyle name="Standard" xfId="0" builtinId="0"/>
  </cellStyles>
  <dxfs count="50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topLeftCell="A70" zoomScaleNormal="100" workbookViewId="0">
      <selection activeCell="K62" sqref="K62"/>
    </sheetView>
  </sheetViews>
  <sheetFormatPr baseColWidth="10" defaultColWidth="9.140625" defaultRowHeight="18.75" x14ac:dyDescent="0.4"/>
  <cols>
    <col min="2" max="2" width="0" hidden="1" customWidth="1"/>
    <col min="4" max="4" width="4.28515625" style="1" customWidth="1"/>
    <col min="5" max="5" width="2.7109375" style="6" bestFit="1" customWidth="1"/>
    <col min="6" max="6" width="6.140625" style="6" customWidth="1"/>
    <col min="7" max="7" width="9.140625" style="1"/>
    <col min="8" max="8" width="4.28515625" style="3" customWidth="1"/>
    <col min="9" max="9" width="2.7109375" style="6" customWidth="1"/>
    <col min="10" max="10" width="6.140625" style="6" customWidth="1"/>
    <col min="11" max="11" width="8.5703125" style="1" customWidth="1"/>
    <col min="12" max="12" width="4.28515625" style="3" customWidth="1"/>
    <col min="13" max="13" width="2.7109375" style="6" customWidth="1"/>
    <col min="14" max="14" width="3.7109375" customWidth="1"/>
    <col min="17" max="17" width="9.140625" style="1"/>
    <col min="18" max="18" width="5.5703125" style="1" bestFit="1" customWidth="1"/>
    <col min="19" max="19" width="7.7109375" style="1" bestFit="1" customWidth="1"/>
    <col min="20" max="20" width="9.7109375" style="6" bestFit="1" customWidth="1"/>
    <col min="21" max="21" width="4" bestFit="1" customWidth="1"/>
    <col min="23" max="23" width="13" customWidth="1"/>
    <col min="24" max="24" width="12" bestFit="1" customWidth="1"/>
  </cols>
  <sheetData>
    <row r="1" spans="1:24" x14ac:dyDescent="0.4">
      <c r="C1">
        <v>15</v>
      </c>
      <c r="G1" s="2">
        <v>25</v>
      </c>
      <c r="H1" s="2"/>
      <c r="K1" s="2">
        <v>35</v>
      </c>
      <c r="L1" s="2"/>
      <c r="O1">
        <v>5280</v>
      </c>
      <c r="R1" s="2">
        <v>55</v>
      </c>
      <c r="S1" s="1">
        <v>15</v>
      </c>
    </row>
    <row r="2" spans="1:24" x14ac:dyDescent="0.4">
      <c r="A2" t="s">
        <v>0</v>
      </c>
      <c r="B2" t="s">
        <v>0</v>
      </c>
      <c r="C2" t="s">
        <v>9</v>
      </c>
      <c r="D2" s="1" t="s">
        <v>8</v>
      </c>
      <c r="G2" s="1" t="s">
        <v>9</v>
      </c>
      <c r="H2" s="1" t="s">
        <v>8</v>
      </c>
      <c r="K2" s="1" t="s">
        <v>9</v>
      </c>
      <c r="L2" s="1" t="s">
        <v>8</v>
      </c>
      <c r="O2" s="1" t="s">
        <v>9</v>
      </c>
      <c r="P2" s="1" t="s">
        <v>8</v>
      </c>
      <c r="R2" s="1" t="s">
        <v>9</v>
      </c>
      <c r="S2" s="1" t="s">
        <v>8</v>
      </c>
      <c r="W2" s="4"/>
    </row>
    <row r="3" spans="1:24" x14ac:dyDescent="0.4">
      <c r="A3">
        <v>0</v>
      </c>
      <c r="B3">
        <f>A3/100</f>
        <v>0</v>
      </c>
      <c r="C3">
        <v>0</v>
      </c>
      <c r="D3" s="2">
        <f>ROUND((0.05*B3^3-1.075*B3^2+2.025*B3)*C$1,2)</f>
        <v>0</v>
      </c>
      <c r="E3" s="7"/>
      <c r="F3" s="7"/>
      <c r="G3" s="1">
        <v>0</v>
      </c>
      <c r="H3" s="2">
        <f t="shared" ref="H3:H34" si="0">INT((2*$B3-$B3^2)*G$1+($B3-1)*($B3-0.5)*$B3*20/G$1)</f>
        <v>0</v>
      </c>
      <c r="I3" s="7"/>
      <c r="J3" s="7"/>
      <c r="K3" s="1">
        <v>0</v>
      </c>
      <c r="L3" s="5">
        <f t="shared" ref="L3:L34" si="1">INT((2*$B3-$B3^2)*K$1+($B3-1)*($B3-0.5)*$B3*20/C$1)</f>
        <v>0</v>
      </c>
      <c r="M3" s="7"/>
      <c r="N3">
        <v>0</v>
      </c>
      <c r="O3">
        <v>0</v>
      </c>
      <c r="P3" s="2">
        <f t="shared" ref="P3:P34" si="2">INT((2*B3-B3^2)*O$1)</f>
        <v>0</v>
      </c>
      <c r="R3" s="1">
        <v>0</v>
      </c>
      <c r="S3" s="8">
        <f>INT((2*$B3-$B3^2)*R$1+($B3-1)*($B3-0.5)*$B3*20/S$1)</f>
        <v>0</v>
      </c>
      <c r="T3" s="7"/>
      <c r="U3">
        <v>0</v>
      </c>
      <c r="V3" s="3"/>
      <c r="W3" s="8"/>
      <c r="X3" s="1"/>
    </row>
    <row r="4" spans="1:24" x14ac:dyDescent="0.4">
      <c r="A4">
        <v>1</v>
      </c>
      <c r="B4">
        <f t="shared" ref="B4:B67" si="3">A4/100</f>
        <v>0.01</v>
      </c>
      <c r="C4">
        <v>0.3</v>
      </c>
      <c r="D4" s="2">
        <f t="shared" ref="D4:D35" si="4">INT((2*$B4-$B4^2)*C$1+($B4-1)*($B4-0.5)*$B4*20/C$1)</f>
        <v>0</v>
      </c>
      <c r="E4" s="7" t="str">
        <f t="shared" ref="E4:E6" si="5">IF(D4-D3&gt;0,"+","")</f>
        <v/>
      </c>
      <c r="F4" s="7"/>
      <c r="G4" s="1">
        <v>0.5</v>
      </c>
      <c r="H4" s="2">
        <f t="shared" si="0"/>
        <v>0</v>
      </c>
      <c r="I4" s="7" t="str">
        <f t="shared" ref="I4:I6" si="6">IF(H4-H3&gt;0,"+","")</f>
        <v/>
      </c>
      <c r="J4" s="7"/>
      <c r="K4" s="1">
        <v>0.7</v>
      </c>
      <c r="L4" s="5">
        <f t="shared" si="1"/>
        <v>0</v>
      </c>
      <c r="M4" s="7" t="str">
        <f t="shared" ref="M4:M6" si="7">IF(L4-L3&gt;0,"+","")</f>
        <v/>
      </c>
      <c r="N4">
        <v>1</v>
      </c>
      <c r="O4">
        <v>105</v>
      </c>
      <c r="P4" s="2">
        <f t="shared" si="2"/>
        <v>105</v>
      </c>
      <c r="R4" s="1">
        <v>1.1000000000000001</v>
      </c>
      <c r="S4" s="8">
        <f t="shared" ref="S4:S67" si="8">INT((2*$B4-$B4^2)*R$1+($B4-1)*($B4-0.5)*$B4*20/S$1)</f>
        <v>1</v>
      </c>
      <c r="T4" s="7" t="str">
        <f t="shared" ref="T4:T6" si="9">IF(S4-S3&gt;0,"+","")</f>
        <v>+</v>
      </c>
      <c r="U4">
        <v>1</v>
      </c>
      <c r="V4" s="3"/>
      <c r="W4" s="8"/>
      <c r="X4" s="1"/>
    </row>
    <row r="5" spans="1:24" x14ac:dyDescent="0.4">
      <c r="A5">
        <v>2</v>
      </c>
      <c r="B5">
        <f t="shared" si="3"/>
        <v>0.02</v>
      </c>
      <c r="C5">
        <v>0.61</v>
      </c>
      <c r="D5" s="2">
        <f t="shared" si="4"/>
        <v>0</v>
      </c>
      <c r="E5" s="7" t="str">
        <f t="shared" si="5"/>
        <v/>
      </c>
      <c r="F5" s="7"/>
      <c r="G5" s="1">
        <v>1</v>
      </c>
      <c r="H5" s="2">
        <f t="shared" si="0"/>
        <v>0</v>
      </c>
      <c r="I5" s="7" t="str">
        <f t="shared" si="6"/>
        <v/>
      </c>
      <c r="J5" s="7"/>
      <c r="K5" s="1">
        <v>1.4</v>
      </c>
      <c r="L5" s="5">
        <f t="shared" si="1"/>
        <v>1</v>
      </c>
      <c r="M5" s="7" t="str">
        <f t="shared" si="7"/>
        <v>+</v>
      </c>
      <c r="N5">
        <v>2</v>
      </c>
      <c r="O5">
        <v>209</v>
      </c>
      <c r="P5" s="2">
        <f t="shared" si="2"/>
        <v>209</v>
      </c>
      <c r="R5" s="1">
        <v>2.19</v>
      </c>
      <c r="S5" s="8">
        <f t="shared" si="8"/>
        <v>2</v>
      </c>
      <c r="T5" s="7" t="str">
        <f t="shared" si="9"/>
        <v>+</v>
      </c>
      <c r="U5">
        <v>2</v>
      </c>
      <c r="V5" s="3"/>
      <c r="W5" s="8"/>
      <c r="X5" s="1"/>
    </row>
    <row r="6" spans="1:24" x14ac:dyDescent="0.4">
      <c r="A6">
        <v>3</v>
      </c>
      <c r="B6">
        <f t="shared" si="3"/>
        <v>0.03</v>
      </c>
      <c r="C6">
        <v>0.9</v>
      </c>
      <c r="D6" s="2">
        <f t="shared" si="4"/>
        <v>0</v>
      </c>
      <c r="E6" s="7" t="str">
        <f t="shared" si="5"/>
        <v/>
      </c>
      <c r="F6" s="7"/>
      <c r="G6" s="1">
        <v>1.49</v>
      </c>
      <c r="H6" s="2">
        <f t="shared" si="0"/>
        <v>1</v>
      </c>
      <c r="I6" s="7" t="str">
        <f t="shared" si="6"/>
        <v>+</v>
      </c>
      <c r="J6" s="7"/>
      <c r="K6" s="1">
        <v>2.09</v>
      </c>
      <c r="L6" s="5">
        <f t="shared" si="1"/>
        <v>2</v>
      </c>
      <c r="M6" s="7" t="str">
        <f t="shared" si="7"/>
        <v>+</v>
      </c>
      <c r="N6">
        <v>3</v>
      </c>
      <c r="O6">
        <v>312</v>
      </c>
      <c r="P6" s="2">
        <f t="shared" si="2"/>
        <v>312</v>
      </c>
      <c r="R6" s="1">
        <v>3.27</v>
      </c>
      <c r="S6" s="8">
        <f t="shared" si="8"/>
        <v>3</v>
      </c>
      <c r="T6" s="7" t="str">
        <f t="shared" si="9"/>
        <v>+</v>
      </c>
      <c r="U6">
        <v>3</v>
      </c>
      <c r="V6" s="3"/>
      <c r="W6" s="8"/>
      <c r="X6" s="1"/>
    </row>
    <row r="7" spans="1:24" x14ac:dyDescent="0.4">
      <c r="A7">
        <v>4</v>
      </c>
      <c r="B7">
        <f t="shared" si="3"/>
        <v>0.04</v>
      </c>
      <c r="C7">
        <v>1.2</v>
      </c>
      <c r="D7" s="2">
        <f t="shared" si="4"/>
        <v>1</v>
      </c>
      <c r="E7" s="7" t="str">
        <f>IF(D7-D6&gt;0,"+","")</f>
        <v>+</v>
      </c>
      <c r="F7" s="7"/>
      <c r="G7" s="1">
        <v>1.97</v>
      </c>
      <c r="H7" s="2">
        <f t="shared" si="0"/>
        <v>1</v>
      </c>
      <c r="I7" s="7" t="str">
        <f>IF(H7-H6&gt;0,"+","")</f>
        <v/>
      </c>
      <c r="J7" s="7"/>
      <c r="K7" s="1">
        <v>2.77</v>
      </c>
      <c r="L7" s="5">
        <f t="shared" si="1"/>
        <v>2</v>
      </c>
      <c r="M7" s="7" t="str">
        <f>IF(L7-L6&gt;0,"+","")</f>
        <v/>
      </c>
      <c r="N7">
        <v>4</v>
      </c>
      <c r="O7">
        <v>413</v>
      </c>
      <c r="P7" s="2">
        <f t="shared" si="2"/>
        <v>413</v>
      </c>
      <c r="R7" s="1">
        <v>4.34</v>
      </c>
      <c r="S7" s="8">
        <f t="shared" si="8"/>
        <v>4</v>
      </c>
      <c r="T7" s="7" t="str">
        <f>IF(S7-S6&gt;0,"+","")</f>
        <v>+</v>
      </c>
      <c r="U7">
        <v>4</v>
      </c>
      <c r="V7" s="3"/>
      <c r="W7" s="8"/>
      <c r="X7" s="1"/>
    </row>
    <row r="8" spans="1:24" x14ac:dyDescent="0.4">
      <c r="A8">
        <v>5</v>
      </c>
      <c r="B8">
        <f t="shared" si="3"/>
        <v>0.05</v>
      </c>
      <c r="C8">
        <v>1.49</v>
      </c>
      <c r="D8" s="2">
        <f t="shared" si="4"/>
        <v>1</v>
      </c>
      <c r="E8" s="7" t="str">
        <f t="shared" ref="E8:E71" si="10">IF(D8-D7&gt;0,"+","")</f>
        <v/>
      </c>
      <c r="F8" s="7"/>
      <c r="G8" s="1">
        <v>2.4500000000000002</v>
      </c>
      <c r="H8" s="2">
        <f t="shared" si="0"/>
        <v>2</v>
      </c>
      <c r="I8" s="7" t="str">
        <f t="shared" ref="I8:I71" si="11">IF(H8-H7&gt;0,"+","")</f>
        <v>+</v>
      </c>
      <c r="J8" s="7"/>
      <c r="K8" s="1">
        <v>3.44</v>
      </c>
      <c r="L8" s="5">
        <f t="shared" si="1"/>
        <v>3</v>
      </c>
      <c r="M8" s="7" t="str">
        <f t="shared" ref="M8:M71" si="12">IF(L8-L7&gt;0,"+","")</f>
        <v>+</v>
      </c>
      <c r="N8">
        <v>5</v>
      </c>
      <c r="O8">
        <v>514</v>
      </c>
      <c r="P8" s="2">
        <f t="shared" si="2"/>
        <v>514</v>
      </c>
      <c r="R8" s="1">
        <v>5.39</v>
      </c>
      <c r="S8" s="8">
        <f t="shared" si="8"/>
        <v>5</v>
      </c>
      <c r="T8" s="7" t="str">
        <f t="shared" ref="T8:T71" si="13">IF(S8-S7&gt;0,"+","")</f>
        <v>+</v>
      </c>
      <c r="U8">
        <v>5</v>
      </c>
      <c r="V8" s="3"/>
      <c r="W8" s="8"/>
      <c r="X8" s="1"/>
    </row>
    <row r="9" spans="1:24" x14ac:dyDescent="0.4">
      <c r="A9">
        <v>6</v>
      </c>
      <c r="B9">
        <f t="shared" si="3"/>
        <v>0.06</v>
      </c>
      <c r="C9">
        <v>1.78</v>
      </c>
      <c r="D9" s="2">
        <f t="shared" si="4"/>
        <v>1</v>
      </c>
      <c r="E9" s="7" t="str">
        <f t="shared" si="10"/>
        <v/>
      </c>
      <c r="F9" s="7"/>
      <c r="G9" s="1">
        <v>2.93</v>
      </c>
      <c r="H9" s="2">
        <f t="shared" si="0"/>
        <v>2</v>
      </c>
      <c r="I9" s="7" t="str">
        <f t="shared" si="11"/>
        <v/>
      </c>
      <c r="J9" s="7"/>
      <c r="K9" s="1">
        <v>4.1100000000000003</v>
      </c>
      <c r="L9" s="5">
        <f t="shared" si="1"/>
        <v>4</v>
      </c>
      <c r="M9" s="7" t="str">
        <f t="shared" si="12"/>
        <v>+</v>
      </c>
      <c r="N9">
        <v>6</v>
      </c>
      <c r="O9">
        <v>614</v>
      </c>
      <c r="P9" s="2">
        <f t="shared" si="2"/>
        <v>614</v>
      </c>
      <c r="R9" s="1">
        <v>6.44</v>
      </c>
      <c r="S9" s="8">
        <f t="shared" si="8"/>
        <v>6</v>
      </c>
      <c r="T9" s="7" t="str">
        <f t="shared" si="13"/>
        <v>+</v>
      </c>
      <c r="U9">
        <v>6</v>
      </c>
      <c r="V9" s="3"/>
      <c r="W9" s="8"/>
      <c r="X9" s="1"/>
    </row>
    <row r="10" spans="1:24" x14ac:dyDescent="0.4">
      <c r="A10">
        <v>7</v>
      </c>
      <c r="B10">
        <f t="shared" si="3"/>
        <v>7.0000000000000007E-2</v>
      </c>
      <c r="C10">
        <v>2.06</v>
      </c>
      <c r="D10" s="2">
        <f t="shared" si="4"/>
        <v>2</v>
      </c>
      <c r="E10" s="7" t="str">
        <f t="shared" si="10"/>
        <v>+</v>
      </c>
      <c r="F10" s="7"/>
      <c r="G10" s="1">
        <v>3.4</v>
      </c>
      <c r="H10" s="2">
        <f t="shared" si="0"/>
        <v>3</v>
      </c>
      <c r="I10" s="7" t="str">
        <f t="shared" si="11"/>
        <v>+</v>
      </c>
      <c r="J10" s="7"/>
      <c r="K10" s="1">
        <v>4.7699999999999996</v>
      </c>
      <c r="L10" s="5">
        <f t="shared" si="1"/>
        <v>4</v>
      </c>
      <c r="M10" s="7" t="str">
        <f t="shared" si="12"/>
        <v/>
      </c>
      <c r="N10">
        <v>7</v>
      </c>
      <c r="O10">
        <v>713</v>
      </c>
      <c r="P10" s="2">
        <f t="shared" si="2"/>
        <v>713</v>
      </c>
      <c r="R10" s="1">
        <v>7.47</v>
      </c>
      <c r="S10" s="8">
        <f t="shared" si="8"/>
        <v>7</v>
      </c>
      <c r="T10" s="7" t="str">
        <f t="shared" si="13"/>
        <v>+</v>
      </c>
      <c r="U10">
        <v>7</v>
      </c>
      <c r="V10" s="3"/>
      <c r="W10" s="8"/>
      <c r="X10" s="1"/>
    </row>
    <row r="11" spans="1:24" x14ac:dyDescent="0.4">
      <c r="A11">
        <v>8</v>
      </c>
      <c r="B11">
        <f t="shared" si="3"/>
        <v>0.08</v>
      </c>
      <c r="C11">
        <v>2.35</v>
      </c>
      <c r="D11" s="2">
        <f t="shared" si="4"/>
        <v>2</v>
      </c>
      <c r="E11" s="7" t="str">
        <f t="shared" si="10"/>
        <v/>
      </c>
      <c r="F11" s="7"/>
      <c r="G11" s="1">
        <v>3.86</v>
      </c>
      <c r="H11" s="2">
        <f t="shared" si="0"/>
        <v>3</v>
      </c>
      <c r="I11" s="7" t="str">
        <f t="shared" si="11"/>
        <v/>
      </c>
      <c r="J11" s="7"/>
      <c r="K11" s="1">
        <v>5.42</v>
      </c>
      <c r="L11" s="5">
        <f t="shared" si="1"/>
        <v>5</v>
      </c>
      <c r="M11" s="7" t="str">
        <f t="shared" si="12"/>
        <v>+</v>
      </c>
      <c r="N11">
        <v>8</v>
      </c>
      <c r="O11">
        <v>811</v>
      </c>
      <c r="P11" s="2">
        <f t="shared" si="2"/>
        <v>811</v>
      </c>
      <c r="R11" s="1">
        <v>8.49</v>
      </c>
      <c r="S11" s="8">
        <f t="shared" si="8"/>
        <v>8</v>
      </c>
      <c r="T11" s="7" t="str">
        <f t="shared" si="13"/>
        <v>+</v>
      </c>
      <c r="U11">
        <v>8</v>
      </c>
      <c r="V11" s="3"/>
      <c r="W11" s="8"/>
      <c r="X11" s="1"/>
    </row>
    <row r="12" spans="1:24" x14ac:dyDescent="0.4">
      <c r="A12">
        <v>9</v>
      </c>
      <c r="B12">
        <f t="shared" si="3"/>
        <v>0.09</v>
      </c>
      <c r="C12">
        <v>2.62</v>
      </c>
      <c r="D12" s="2">
        <f t="shared" si="4"/>
        <v>2</v>
      </c>
      <c r="E12" s="7" t="str">
        <f t="shared" si="10"/>
        <v/>
      </c>
      <c r="F12" s="7"/>
      <c r="G12" s="1">
        <v>4.32</v>
      </c>
      <c r="H12" s="2">
        <f t="shared" si="0"/>
        <v>4</v>
      </c>
      <c r="I12" s="7" t="str">
        <f t="shared" si="11"/>
        <v>+</v>
      </c>
      <c r="J12" s="7"/>
      <c r="K12" s="1">
        <v>6.06</v>
      </c>
      <c r="L12" s="5">
        <f t="shared" si="1"/>
        <v>6</v>
      </c>
      <c r="M12" s="7" t="str">
        <f t="shared" si="12"/>
        <v>+</v>
      </c>
      <c r="N12">
        <v>9</v>
      </c>
      <c r="O12">
        <v>907</v>
      </c>
      <c r="P12" s="2">
        <f t="shared" si="2"/>
        <v>907</v>
      </c>
      <c r="R12" s="1">
        <v>6.06</v>
      </c>
      <c r="S12" s="8">
        <f t="shared" si="8"/>
        <v>9</v>
      </c>
      <c r="T12" s="7" t="str">
        <f t="shared" si="13"/>
        <v>+</v>
      </c>
      <c r="U12">
        <v>9</v>
      </c>
      <c r="V12" s="3"/>
      <c r="W12" s="8"/>
      <c r="X12" s="1"/>
    </row>
    <row r="13" spans="1:24" x14ac:dyDescent="0.4">
      <c r="A13">
        <v>10</v>
      </c>
      <c r="B13">
        <f t="shared" si="3"/>
        <v>0.1</v>
      </c>
      <c r="C13">
        <v>2.9</v>
      </c>
      <c r="D13" s="2">
        <f t="shared" si="4"/>
        <v>2</v>
      </c>
      <c r="E13" s="7" t="str">
        <f t="shared" si="10"/>
        <v/>
      </c>
      <c r="F13" s="7"/>
      <c r="G13" s="1">
        <v>4.78</v>
      </c>
      <c r="H13" s="2">
        <f t="shared" si="0"/>
        <v>4</v>
      </c>
      <c r="I13" s="7" t="str">
        <f t="shared" si="11"/>
        <v/>
      </c>
      <c r="J13" s="7"/>
      <c r="K13" s="1">
        <v>6.7</v>
      </c>
      <c r="L13" s="5">
        <f t="shared" si="1"/>
        <v>6</v>
      </c>
      <c r="M13" s="7" t="str">
        <f t="shared" si="12"/>
        <v/>
      </c>
      <c r="N13">
        <v>10</v>
      </c>
      <c r="O13">
        <v>1003</v>
      </c>
      <c r="P13" s="2">
        <f t="shared" si="2"/>
        <v>1003</v>
      </c>
      <c r="R13" s="1">
        <v>6.7</v>
      </c>
      <c r="S13" s="8">
        <f t="shared" si="8"/>
        <v>10</v>
      </c>
      <c r="T13" s="7" t="str">
        <f t="shared" si="13"/>
        <v>+</v>
      </c>
      <c r="U13">
        <v>10</v>
      </c>
      <c r="V13" s="3"/>
      <c r="W13" s="8"/>
      <c r="X13" s="1"/>
    </row>
    <row r="14" spans="1:24" x14ac:dyDescent="0.4">
      <c r="A14">
        <v>11</v>
      </c>
      <c r="B14">
        <f t="shared" si="3"/>
        <v>0.11</v>
      </c>
      <c r="C14">
        <v>3.17</v>
      </c>
      <c r="D14" s="2">
        <f t="shared" si="4"/>
        <v>3</v>
      </c>
      <c r="E14" s="7" t="str">
        <f t="shared" si="10"/>
        <v>+</v>
      </c>
      <c r="F14" s="7"/>
      <c r="G14" s="1">
        <v>5.23</v>
      </c>
      <c r="H14" s="2">
        <f t="shared" si="0"/>
        <v>5</v>
      </c>
      <c r="I14" s="7" t="str">
        <f t="shared" si="11"/>
        <v>+</v>
      </c>
      <c r="J14" s="7"/>
      <c r="K14" s="1">
        <v>7.33</v>
      </c>
      <c r="L14" s="5">
        <f t="shared" si="1"/>
        <v>7</v>
      </c>
      <c r="M14" s="7" t="str">
        <f t="shared" si="12"/>
        <v>+</v>
      </c>
      <c r="N14">
        <v>11</v>
      </c>
      <c r="O14">
        <v>1097</v>
      </c>
      <c r="P14" s="2">
        <f t="shared" si="2"/>
        <v>1097</v>
      </c>
      <c r="R14" s="1">
        <v>7.33</v>
      </c>
      <c r="S14" s="8">
        <f t="shared" si="8"/>
        <v>11</v>
      </c>
      <c r="T14" s="7" t="str">
        <f t="shared" si="13"/>
        <v>+</v>
      </c>
      <c r="U14">
        <v>11</v>
      </c>
      <c r="V14" s="3"/>
      <c r="W14" s="8"/>
      <c r="X14" s="1"/>
    </row>
    <row r="15" spans="1:24" x14ac:dyDescent="0.4">
      <c r="A15">
        <v>12</v>
      </c>
      <c r="B15">
        <f t="shared" si="3"/>
        <v>0.12</v>
      </c>
      <c r="C15">
        <v>3.44</v>
      </c>
      <c r="D15" s="2">
        <f t="shared" si="4"/>
        <v>3</v>
      </c>
      <c r="E15" s="7" t="str">
        <f t="shared" si="10"/>
        <v/>
      </c>
      <c r="F15" s="7"/>
      <c r="G15" s="1">
        <v>5.67</v>
      </c>
      <c r="H15" s="2">
        <f t="shared" si="0"/>
        <v>5</v>
      </c>
      <c r="I15" s="7" t="str">
        <f t="shared" si="11"/>
        <v/>
      </c>
      <c r="J15" s="7"/>
      <c r="K15" s="1">
        <v>7.95</v>
      </c>
      <c r="L15" s="5">
        <f t="shared" si="1"/>
        <v>7</v>
      </c>
      <c r="M15" s="7" t="str">
        <f t="shared" si="12"/>
        <v/>
      </c>
      <c r="N15">
        <v>12</v>
      </c>
      <c r="O15">
        <v>1191</v>
      </c>
      <c r="P15" s="2">
        <f t="shared" si="2"/>
        <v>1191</v>
      </c>
      <c r="R15" s="1">
        <v>7.95</v>
      </c>
      <c r="S15" s="8">
        <f t="shared" si="8"/>
        <v>12</v>
      </c>
      <c r="T15" s="7" t="str">
        <f t="shared" si="13"/>
        <v>+</v>
      </c>
      <c r="U15">
        <v>12</v>
      </c>
      <c r="V15" s="3"/>
      <c r="W15" s="8"/>
      <c r="X15" s="1"/>
    </row>
    <row r="16" spans="1:24" x14ac:dyDescent="0.4">
      <c r="A16">
        <v>13</v>
      </c>
      <c r="B16">
        <f t="shared" si="3"/>
        <v>0.13</v>
      </c>
      <c r="C16">
        <v>3.7</v>
      </c>
      <c r="D16" s="2">
        <f t="shared" si="4"/>
        <v>3</v>
      </c>
      <c r="E16" s="7" t="str">
        <f t="shared" si="10"/>
        <v/>
      </c>
      <c r="F16" s="7"/>
      <c r="G16" s="1">
        <v>6.11</v>
      </c>
      <c r="H16" s="2">
        <f t="shared" si="0"/>
        <v>6</v>
      </c>
      <c r="I16" s="7" t="str">
        <f t="shared" si="11"/>
        <v>+</v>
      </c>
      <c r="J16" s="7"/>
      <c r="K16" s="1">
        <v>8.56</v>
      </c>
      <c r="L16" s="5">
        <f t="shared" si="1"/>
        <v>8</v>
      </c>
      <c r="M16" s="7" t="str">
        <f t="shared" si="12"/>
        <v>+</v>
      </c>
      <c r="N16">
        <v>13</v>
      </c>
      <c r="O16">
        <v>1283</v>
      </c>
      <c r="P16" s="2">
        <f t="shared" si="2"/>
        <v>1283</v>
      </c>
      <c r="R16" s="1">
        <v>8.56</v>
      </c>
      <c r="S16" s="8">
        <f t="shared" si="8"/>
        <v>13</v>
      </c>
      <c r="T16" s="7" t="str">
        <f t="shared" si="13"/>
        <v>+</v>
      </c>
      <c r="U16">
        <v>13</v>
      </c>
      <c r="V16" s="3"/>
      <c r="W16" s="8"/>
      <c r="X16" s="1"/>
    </row>
    <row r="17" spans="1:24" x14ac:dyDescent="0.4">
      <c r="A17">
        <v>14</v>
      </c>
      <c r="B17">
        <f t="shared" si="3"/>
        <v>0.14000000000000001</v>
      </c>
      <c r="C17">
        <v>3.96</v>
      </c>
      <c r="D17" s="2">
        <f t="shared" si="4"/>
        <v>3</v>
      </c>
      <c r="E17" s="7" t="str">
        <f t="shared" si="10"/>
        <v/>
      </c>
      <c r="F17" s="7"/>
      <c r="G17" s="1">
        <v>6.54</v>
      </c>
      <c r="H17" s="2">
        <f t="shared" si="0"/>
        <v>6</v>
      </c>
      <c r="I17" s="7" t="str">
        <f t="shared" si="11"/>
        <v/>
      </c>
      <c r="J17" s="7"/>
      <c r="K17" s="1">
        <v>9.17</v>
      </c>
      <c r="L17" s="5">
        <f t="shared" si="1"/>
        <v>9</v>
      </c>
      <c r="M17" s="7" t="str">
        <f t="shared" si="12"/>
        <v>+</v>
      </c>
      <c r="N17">
        <v>14</v>
      </c>
      <c r="O17">
        <v>1374</v>
      </c>
      <c r="P17" s="2">
        <f t="shared" si="2"/>
        <v>1374</v>
      </c>
      <c r="R17" s="1">
        <v>9.17</v>
      </c>
      <c r="S17" s="8">
        <f t="shared" si="8"/>
        <v>14</v>
      </c>
      <c r="T17" s="7" t="str">
        <f t="shared" si="13"/>
        <v>+</v>
      </c>
      <c r="U17">
        <v>14</v>
      </c>
      <c r="V17" s="3"/>
      <c r="W17" s="8"/>
      <c r="X17" s="1"/>
    </row>
    <row r="18" spans="1:24" x14ac:dyDescent="0.4">
      <c r="A18">
        <v>15</v>
      </c>
      <c r="B18">
        <f t="shared" si="3"/>
        <v>0.15</v>
      </c>
      <c r="C18">
        <v>4.22</v>
      </c>
      <c r="D18" s="2">
        <f t="shared" si="4"/>
        <v>4</v>
      </c>
      <c r="E18" s="7" t="str">
        <f t="shared" si="10"/>
        <v>+</v>
      </c>
      <c r="F18" s="7"/>
      <c r="G18" s="1">
        <v>6.97</v>
      </c>
      <c r="H18" s="2">
        <f t="shared" si="0"/>
        <v>6</v>
      </c>
      <c r="I18" s="7" t="str">
        <f t="shared" si="11"/>
        <v/>
      </c>
      <c r="J18" s="7"/>
      <c r="K18" s="1">
        <v>9.77</v>
      </c>
      <c r="L18" s="5">
        <f t="shared" si="1"/>
        <v>9</v>
      </c>
      <c r="M18" s="7" t="str">
        <f t="shared" si="12"/>
        <v/>
      </c>
      <c r="N18">
        <v>15</v>
      </c>
      <c r="O18">
        <v>1465</v>
      </c>
      <c r="P18" s="2">
        <f t="shared" si="2"/>
        <v>1465</v>
      </c>
      <c r="R18" s="1">
        <v>9.77</v>
      </c>
      <c r="S18" s="8">
        <f t="shared" si="8"/>
        <v>15</v>
      </c>
      <c r="T18" s="7" t="str">
        <f t="shared" si="13"/>
        <v>+</v>
      </c>
      <c r="U18">
        <v>15</v>
      </c>
      <c r="V18" s="3"/>
      <c r="W18" s="8"/>
      <c r="X18" s="1"/>
    </row>
    <row r="19" spans="1:24" x14ac:dyDescent="0.4">
      <c r="A19">
        <v>16</v>
      </c>
      <c r="B19">
        <f t="shared" si="3"/>
        <v>0.16</v>
      </c>
      <c r="C19">
        <v>4.4800000000000004</v>
      </c>
      <c r="D19" s="2">
        <f t="shared" si="4"/>
        <v>4</v>
      </c>
      <c r="E19" s="7" t="str">
        <f t="shared" si="10"/>
        <v/>
      </c>
      <c r="F19" s="7"/>
      <c r="G19" s="1">
        <v>7.4</v>
      </c>
      <c r="H19" s="2">
        <f t="shared" si="0"/>
        <v>7</v>
      </c>
      <c r="I19" s="7" t="str">
        <f t="shared" si="11"/>
        <v>+</v>
      </c>
      <c r="J19" s="7"/>
      <c r="K19" s="1">
        <v>10.36</v>
      </c>
      <c r="L19" s="5">
        <f t="shared" si="1"/>
        <v>10</v>
      </c>
      <c r="M19" s="7" t="str">
        <f t="shared" si="12"/>
        <v>+</v>
      </c>
      <c r="N19">
        <v>16</v>
      </c>
      <c r="O19">
        <v>1554</v>
      </c>
      <c r="P19" s="2">
        <f t="shared" si="2"/>
        <v>1554</v>
      </c>
      <c r="R19" s="1">
        <v>10.36</v>
      </c>
      <c r="S19" s="8">
        <f t="shared" si="8"/>
        <v>16</v>
      </c>
      <c r="T19" s="7" t="str">
        <f t="shared" si="13"/>
        <v>+</v>
      </c>
      <c r="U19">
        <v>16</v>
      </c>
      <c r="V19" s="3"/>
      <c r="W19" s="8"/>
      <c r="X19" s="1"/>
    </row>
    <row r="20" spans="1:24" x14ac:dyDescent="0.4">
      <c r="A20">
        <v>17</v>
      </c>
      <c r="B20">
        <f t="shared" si="3"/>
        <v>0.17</v>
      </c>
      <c r="C20">
        <v>4.7300000000000004</v>
      </c>
      <c r="D20" s="2">
        <f t="shared" si="4"/>
        <v>4</v>
      </c>
      <c r="E20" s="7" t="str">
        <f t="shared" si="10"/>
        <v/>
      </c>
      <c r="F20" s="7"/>
      <c r="G20" s="1">
        <v>7.81</v>
      </c>
      <c r="H20" s="2">
        <f t="shared" si="0"/>
        <v>7</v>
      </c>
      <c r="I20" s="7" t="str">
        <f t="shared" si="11"/>
        <v/>
      </c>
      <c r="J20" s="7"/>
      <c r="K20" s="1">
        <v>10.95</v>
      </c>
      <c r="L20" s="5">
        <f t="shared" si="1"/>
        <v>10</v>
      </c>
      <c r="M20" s="7" t="str">
        <f t="shared" si="12"/>
        <v/>
      </c>
      <c r="N20">
        <v>17</v>
      </c>
      <c r="O20">
        <v>1642</v>
      </c>
      <c r="P20" s="2">
        <f t="shared" si="2"/>
        <v>1642</v>
      </c>
      <c r="R20" s="1">
        <v>10.95</v>
      </c>
      <c r="S20" s="8">
        <f t="shared" si="8"/>
        <v>17</v>
      </c>
      <c r="T20" s="7" t="str">
        <f t="shared" si="13"/>
        <v>+</v>
      </c>
      <c r="U20">
        <v>17</v>
      </c>
      <c r="V20" s="3"/>
      <c r="W20" s="8"/>
      <c r="X20" s="1"/>
    </row>
    <row r="21" spans="1:24" x14ac:dyDescent="0.4">
      <c r="A21">
        <v>18</v>
      </c>
      <c r="B21">
        <f t="shared" si="3"/>
        <v>0.18</v>
      </c>
      <c r="C21">
        <v>4.9800000000000004</v>
      </c>
      <c r="D21" s="2">
        <f t="shared" si="4"/>
        <v>4</v>
      </c>
      <c r="E21" s="7" t="str">
        <f t="shared" si="10"/>
        <v/>
      </c>
      <c r="F21" s="7"/>
      <c r="G21" s="1">
        <v>8.23</v>
      </c>
      <c r="H21" s="2">
        <f t="shared" si="0"/>
        <v>8</v>
      </c>
      <c r="I21" s="7" t="str">
        <f t="shared" si="11"/>
        <v>+</v>
      </c>
      <c r="J21" s="7"/>
      <c r="K21" s="1">
        <v>11.53</v>
      </c>
      <c r="L21" s="5">
        <f t="shared" si="1"/>
        <v>11</v>
      </c>
      <c r="M21" s="7" t="str">
        <f t="shared" si="12"/>
        <v>+</v>
      </c>
      <c r="N21">
        <v>18</v>
      </c>
      <c r="O21">
        <v>1729</v>
      </c>
      <c r="P21" s="2">
        <f t="shared" si="2"/>
        <v>1729</v>
      </c>
      <c r="R21" s="1">
        <v>11.53</v>
      </c>
      <c r="S21" s="8">
        <f t="shared" si="8"/>
        <v>18</v>
      </c>
      <c r="T21" s="7" t="str">
        <f t="shared" si="13"/>
        <v>+</v>
      </c>
      <c r="U21">
        <v>18</v>
      </c>
      <c r="V21" s="3"/>
      <c r="W21" s="8"/>
      <c r="X21" s="1"/>
    </row>
    <row r="22" spans="1:24" x14ac:dyDescent="0.4">
      <c r="A22">
        <v>19</v>
      </c>
      <c r="B22">
        <f t="shared" si="3"/>
        <v>0.19</v>
      </c>
      <c r="C22">
        <v>5.22</v>
      </c>
      <c r="D22" s="2">
        <f t="shared" si="4"/>
        <v>5</v>
      </c>
      <c r="E22" s="7" t="str">
        <f t="shared" si="10"/>
        <v>+</v>
      </c>
      <c r="F22" s="7"/>
      <c r="G22" s="1">
        <v>8.64</v>
      </c>
      <c r="H22" s="2">
        <f t="shared" si="0"/>
        <v>8</v>
      </c>
      <c r="I22" s="7" t="str">
        <f t="shared" si="11"/>
        <v/>
      </c>
      <c r="J22" s="7"/>
      <c r="K22" s="1">
        <v>12.1</v>
      </c>
      <c r="L22" s="5">
        <f t="shared" si="1"/>
        <v>12</v>
      </c>
      <c r="M22" s="7" t="str">
        <f t="shared" si="12"/>
        <v>+</v>
      </c>
      <c r="N22">
        <v>19</v>
      </c>
      <c r="O22">
        <v>1815</v>
      </c>
      <c r="P22" s="2">
        <f t="shared" si="2"/>
        <v>1815</v>
      </c>
      <c r="R22" s="1">
        <v>12.1</v>
      </c>
      <c r="S22" s="8">
        <f t="shared" si="8"/>
        <v>18</v>
      </c>
      <c r="T22" s="7" t="str">
        <f t="shared" si="13"/>
        <v/>
      </c>
      <c r="U22">
        <v>19</v>
      </c>
      <c r="V22" s="3"/>
      <c r="W22" s="8"/>
      <c r="X22" s="1"/>
    </row>
    <row r="23" spans="1:24" x14ac:dyDescent="0.4">
      <c r="A23">
        <v>20</v>
      </c>
      <c r="B23">
        <f t="shared" si="3"/>
        <v>0.2</v>
      </c>
      <c r="C23">
        <v>5.46</v>
      </c>
      <c r="D23" s="2">
        <f t="shared" si="4"/>
        <v>5</v>
      </c>
      <c r="E23" s="7" t="str">
        <f t="shared" si="10"/>
        <v/>
      </c>
      <c r="F23" s="7"/>
      <c r="G23" s="1">
        <v>9.0399999999999991</v>
      </c>
      <c r="H23" s="2">
        <f t="shared" si="0"/>
        <v>9</v>
      </c>
      <c r="I23" s="7" t="str">
        <f t="shared" si="11"/>
        <v>+</v>
      </c>
      <c r="J23" s="7"/>
      <c r="K23" s="1">
        <v>12.66</v>
      </c>
      <c r="L23" s="5">
        <f t="shared" si="1"/>
        <v>12</v>
      </c>
      <c r="M23" s="7" t="str">
        <f t="shared" si="12"/>
        <v/>
      </c>
      <c r="N23">
        <v>20</v>
      </c>
      <c r="O23">
        <v>1900</v>
      </c>
      <c r="P23" s="2">
        <f t="shared" si="2"/>
        <v>1900</v>
      </c>
      <c r="R23" s="1">
        <v>12.66</v>
      </c>
      <c r="S23" s="8">
        <f t="shared" si="8"/>
        <v>19</v>
      </c>
      <c r="T23" s="7" t="str">
        <f t="shared" si="13"/>
        <v>+</v>
      </c>
      <c r="U23">
        <v>20</v>
      </c>
      <c r="V23" s="3"/>
      <c r="W23" s="8"/>
      <c r="X23" s="1"/>
    </row>
    <row r="24" spans="1:24" x14ac:dyDescent="0.4">
      <c r="A24">
        <v>21</v>
      </c>
      <c r="B24">
        <f t="shared" si="3"/>
        <v>0.21</v>
      </c>
      <c r="C24">
        <v>5.7</v>
      </c>
      <c r="D24" s="2">
        <f t="shared" si="4"/>
        <v>5</v>
      </c>
      <c r="E24" s="7" t="str">
        <f t="shared" si="10"/>
        <v/>
      </c>
      <c r="F24" s="7"/>
      <c r="G24" s="1">
        <v>9.44</v>
      </c>
      <c r="H24" s="2">
        <f t="shared" si="0"/>
        <v>9</v>
      </c>
      <c r="I24" s="7" t="str">
        <f t="shared" si="11"/>
        <v/>
      </c>
      <c r="J24" s="7"/>
      <c r="K24" s="1">
        <v>13.22</v>
      </c>
      <c r="L24" s="5">
        <f t="shared" si="1"/>
        <v>13</v>
      </c>
      <c r="M24" s="7" t="str">
        <f t="shared" si="12"/>
        <v>+</v>
      </c>
      <c r="N24">
        <v>21</v>
      </c>
      <c r="O24">
        <v>1984</v>
      </c>
      <c r="P24" s="2">
        <f t="shared" si="2"/>
        <v>1984</v>
      </c>
      <c r="R24" s="1">
        <v>13.22</v>
      </c>
      <c r="S24" s="8">
        <f t="shared" si="8"/>
        <v>20</v>
      </c>
      <c r="T24" s="7" t="str">
        <f t="shared" si="13"/>
        <v>+</v>
      </c>
      <c r="U24">
        <v>21</v>
      </c>
      <c r="V24" s="3"/>
      <c r="W24" s="8"/>
      <c r="X24" s="1"/>
    </row>
    <row r="25" spans="1:24" x14ac:dyDescent="0.4">
      <c r="A25">
        <v>22</v>
      </c>
      <c r="B25">
        <f t="shared" si="3"/>
        <v>0.22</v>
      </c>
      <c r="C25">
        <v>5.94</v>
      </c>
      <c r="D25" s="2">
        <f t="shared" si="4"/>
        <v>5</v>
      </c>
      <c r="E25" s="7" t="str">
        <f t="shared" si="10"/>
        <v/>
      </c>
      <c r="F25" s="7"/>
      <c r="G25" s="1">
        <v>9.83</v>
      </c>
      <c r="H25" s="2">
        <f t="shared" si="0"/>
        <v>9</v>
      </c>
      <c r="I25" s="7" t="str">
        <f t="shared" si="11"/>
        <v/>
      </c>
      <c r="J25" s="7"/>
      <c r="K25" s="1">
        <v>13.77</v>
      </c>
      <c r="L25" s="5">
        <f t="shared" si="1"/>
        <v>13</v>
      </c>
      <c r="M25" s="7" t="str">
        <f t="shared" si="12"/>
        <v/>
      </c>
      <c r="N25">
        <v>22</v>
      </c>
      <c r="O25">
        <v>2067</v>
      </c>
      <c r="P25" s="2">
        <f t="shared" si="2"/>
        <v>2067</v>
      </c>
      <c r="R25" s="1">
        <v>13.77</v>
      </c>
      <c r="S25" s="8">
        <f t="shared" si="8"/>
        <v>21</v>
      </c>
      <c r="T25" s="7" t="str">
        <f t="shared" si="13"/>
        <v>+</v>
      </c>
      <c r="U25">
        <v>22</v>
      </c>
      <c r="V25" s="3"/>
      <c r="W25" s="8"/>
      <c r="X25" s="1"/>
    </row>
    <row r="26" spans="1:24" x14ac:dyDescent="0.4">
      <c r="A26">
        <v>23</v>
      </c>
      <c r="B26">
        <f t="shared" si="3"/>
        <v>0.23</v>
      </c>
      <c r="C26">
        <v>6.17</v>
      </c>
      <c r="D26" s="2">
        <f t="shared" si="4"/>
        <v>6</v>
      </c>
      <c r="E26" s="7" t="str">
        <f t="shared" si="10"/>
        <v>+</v>
      </c>
      <c r="F26" s="7"/>
      <c r="G26" s="1">
        <v>10.220000000000001</v>
      </c>
      <c r="H26" s="2">
        <f t="shared" si="0"/>
        <v>10</v>
      </c>
      <c r="I26" s="7" t="str">
        <f t="shared" si="11"/>
        <v>+</v>
      </c>
      <c r="J26" s="7"/>
      <c r="K26" s="1">
        <v>14.31</v>
      </c>
      <c r="L26" s="5">
        <f t="shared" si="1"/>
        <v>14</v>
      </c>
      <c r="M26" s="7" t="str">
        <f t="shared" si="12"/>
        <v>+</v>
      </c>
      <c r="N26">
        <v>23</v>
      </c>
      <c r="O26">
        <v>2149</v>
      </c>
      <c r="P26" s="2">
        <f t="shared" si="2"/>
        <v>2149</v>
      </c>
      <c r="R26" s="1">
        <v>14.31</v>
      </c>
      <c r="S26" s="8">
        <f t="shared" si="8"/>
        <v>22</v>
      </c>
      <c r="T26" s="7" t="str">
        <f t="shared" si="13"/>
        <v>+</v>
      </c>
      <c r="U26">
        <v>23</v>
      </c>
      <c r="V26" s="3"/>
      <c r="W26" s="8"/>
      <c r="X26" s="1"/>
    </row>
    <row r="27" spans="1:24" x14ac:dyDescent="0.4">
      <c r="A27">
        <v>24</v>
      </c>
      <c r="B27">
        <f t="shared" si="3"/>
        <v>0.24</v>
      </c>
      <c r="C27">
        <v>6.4</v>
      </c>
      <c r="D27" s="2">
        <f t="shared" si="4"/>
        <v>6</v>
      </c>
      <c r="E27" s="7" t="str">
        <f t="shared" si="10"/>
        <v/>
      </c>
      <c r="F27" s="7"/>
      <c r="G27" s="1">
        <v>10.6</v>
      </c>
      <c r="H27" s="2">
        <f t="shared" si="0"/>
        <v>10</v>
      </c>
      <c r="I27" s="7" t="str">
        <f t="shared" si="11"/>
        <v/>
      </c>
      <c r="J27" s="7"/>
      <c r="K27" s="1">
        <v>14.85</v>
      </c>
      <c r="L27" s="5">
        <f t="shared" si="1"/>
        <v>14</v>
      </c>
      <c r="M27" s="7" t="str">
        <f t="shared" si="12"/>
        <v/>
      </c>
      <c r="N27">
        <v>24</v>
      </c>
      <c r="O27">
        <v>2230</v>
      </c>
      <c r="P27" s="2">
        <f t="shared" si="2"/>
        <v>2230</v>
      </c>
      <c r="R27" s="1">
        <v>14.85</v>
      </c>
      <c r="S27" s="8">
        <f t="shared" si="8"/>
        <v>23</v>
      </c>
      <c r="T27" s="7" t="str">
        <f t="shared" si="13"/>
        <v>+</v>
      </c>
      <c r="U27">
        <v>24</v>
      </c>
      <c r="V27" s="3"/>
      <c r="W27" s="8"/>
      <c r="X27" s="1"/>
    </row>
    <row r="28" spans="1:24" x14ac:dyDescent="0.4">
      <c r="A28">
        <v>25</v>
      </c>
      <c r="B28">
        <f t="shared" si="3"/>
        <v>0.25</v>
      </c>
      <c r="C28">
        <v>6.63</v>
      </c>
      <c r="D28" s="2">
        <f t="shared" si="4"/>
        <v>6</v>
      </c>
      <c r="E28" s="7" t="str">
        <f t="shared" si="10"/>
        <v/>
      </c>
      <c r="F28" s="7"/>
      <c r="G28" s="1">
        <v>10.98</v>
      </c>
      <c r="H28" s="2">
        <f t="shared" si="0"/>
        <v>10</v>
      </c>
      <c r="I28" s="7" t="str">
        <f t="shared" si="11"/>
        <v/>
      </c>
      <c r="J28" s="7"/>
      <c r="K28" s="1">
        <v>15.38</v>
      </c>
      <c r="L28" s="5">
        <f t="shared" si="1"/>
        <v>15</v>
      </c>
      <c r="M28" s="7" t="str">
        <f t="shared" si="12"/>
        <v>+</v>
      </c>
      <c r="N28">
        <v>25</v>
      </c>
      <c r="O28">
        <v>2310</v>
      </c>
      <c r="P28" s="2">
        <f t="shared" si="2"/>
        <v>2310</v>
      </c>
      <c r="R28" s="1">
        <v>15.38</v>
      </c>
      <c r="S28" s="8">
        <f t="shared" si="8"/>
        <v>24</v>
      </c>
      <c r="T28" s="7" t="str">
        <f t="shared" si="13"/>
        <v>+</v>
      </c>
      <c r="U28">
        <v>25</v>
      </c>
      <c r="V28" s="3"/>
      <c r="W28" s="8"/>
      <c r="X28" s="1"/>
    </row>
    <row r="29" spans="1:24" x14ac:dyDescent="0.4">
      <c r="A29">
        <v>26</v>
      </c>
      <c r="B29">
        <f t="shared" si="3"/>
        <v>0.26</v>
      </c>
      <c r="C29">
        <v>6.85</v>
      </c>
      <c r="D29" s="2">
        <f t="shared" si="4"/>
        <v>6</v>
      </c>
      <c r="E29" s="7" t="str">
        <f t="shared" si="10"/>
        <v/>
      </c>
      <c r="F29" s="7"/>
      <c r="G29" s="1">
        <v>11.35</v>
      </c>
      <c r="H29" s="2">
        <f t="shared" si="0"/>
        <v>11</v>
      </c>
      <c r="I29" s="7" t="str">
        <f t="shared" si="11"/>
        <v>+</v>
      </c>
      <c r="J29" s="7"/>
      <c r="K29" s="1">
        <v>15.9</v>
      </c>
      <c r="L29" s="5">
        <f t="shared" si="1"/>
        <v>15</v>
      </c>
      <c r="M29" s="7" t="str">
        <f t="shared" si="12"/>
        <v/>
      </c>
      <c r="N29">
        <v>26</v>
      </c>
      <c r="O29">
        <v>2388</v>
      </c>
      <c r="P29" s="2">
        <f t="shared" si="2"/>
        <v>2388</v>
      </c>
      <c r="R29" s="1">
        <v>15.9</v>
      </c>
      <c r="S29" s="8">
        <f t="shared" si="8"/>
        <v>24</v>
      </c>
      <c r="T29" s="7" t="str">
        <f t="shared" si="13"/>
        <v/>
      </c>
      <c r="U29">
        <v>26</v>
      </c>
      <c r="V29" s="3"/>
      <c r="W29" s="8"/>
      <c r="X29" s="1"/>
    </row>
    <row r="30" spans="1:24" x14ac:dyDescent="0.4">
      <c r="A30">
        <v>27</v>
      </c>
      <c r="B30">
        <f t="shared" si="3"/>
        <v>0.27</v>
      </c>
      <c r="C30">
        <v>7.07</v>
      </c>
      <c r="D30" s="2">
        <f t="shared" si="4"/>
        <v>7</v>
      </c>
      <c r="E30" s="7" t="str">
        <f t="shared" si="10"/>
        <v>+</v>
      </c>
      <c r="F30" s="7"/>
      <c r="G30" s="1">
        <v>11.71</v>
      </c>
      <c r="H30" s="2">
        <f t="shared" si="0"/>
        <v>11</v>
      </c>
      <c r="I30" s="7" t="str">
        <f t="shared" si="11"/>
        <v/>
      </c>
      <c r="J30" s="7"/>
      <c r="K30" s="1">
        <v>16.41</v>
      </c>
      <c r="L30" s="5">
        <f t="shared" si="1"/>
        <v>16</v>
      </c>
      <c r="M30" s="7" t="str">
        <f t="shared" si="12"/>
        <v>+</v>
      </c>
      <c r="N30">
        <v>27</v>
      </c>
      <c r="O30">
        <v>2466</v>
      </c>
      <c r="P30" s="2">
        <f t="shared" si="2"/>
        <v>2466</v>
      </c>
      <c r="R30" s="1">
        <v>16.41</v>
      </c>
      <c r="S30" s="8">
        <f t="shared" si="8"/>
        <v>25</v>
      </c>
      <c r="T30" s="7" t="str">
        <f t="shared" si="13"/>
        <v>+</v>
      </c>
      <c r="U30">
        <v>27</v>
      </c>
      <c r="V30" s="3"/>
      <c r="W30" s="8"/>
      <c r="X30" s="1"/>
    </row>
    <row r="31" spans="1:24" x14ac:dyDescent="0.4">
      <c r="A31">
        <v>28</v>
      </c>
      <c r="B31">
        <f t="shared" si="3"/>
        <v>0.28000000000000003</v>
      </c>
      <c r="C31">
        <v>7.28</v>
      </c>
      <c r="D31" s="2">
        <f t="shared" si="4"/>
        <v>7</v>
      </c>
      <c r="E31" s="7" t="str">
        <f t="shared" si="10"/>
        <v/>
      </c>
      <c r="F31" s="7"/>
      <c r="G31" s="1">
        <v>12.08</v>
      </c>
      <c r="H31" s="2">
        <f t="shared" si="0"/>
        <v>12</v>
      </c>
      <c r="I31" s="7" t="str">
        <f t="shared" si="11"/>
        <v>+</v>
      </c>
      <c r="J31" s="7"/>
      <c r="K31" s="1">
        <v>16.920000000000002</v>
      </c>
      <c r="L31" s="5">
        <f t="shared" si="1"/>
        <v>16</v>
      </c>
      <c r="M31" s="7" t="str">
        <f t="shared" si="12"/>
        <v/>
      </c>
      <c r="N31">
        <v>28</v>
      </c>
      <c r="O31">
        <v>2542</v>
      </c>
      <c r="P31" s="2">
        <f t="shared" si="2"/>
        <v>2542</v>
      </c>
      <c r="R31" s="1">
        <v>16.920000000000002</v>
      </c>
      <c r="S31" s="8">
        <f t="shared" si="8"/>
        <v>26</v>
      </c>
      <c r="T31" s="7" t="str">
        <f t="shared" si="13"/>
        <v>+</v>
      </c>
      <c r="U31">
        <v>28</v>
      </c>
      <c r="V31" s="3"/>
      <c r="W31" s="8"/>
      <c r="X31" s="1"/>
    </row>
    <row r="32" spans="1:24" x14ac:dyDescent="0.4">
      <c r="A32">
        <v>29</v>
      </c>
      <c r="B32">
        <f t="shared" si="3"/>
        <v>0.28999999999999998</v>
      </c>
      <c r="C32">
        <v>7.5</v>
      </c>
      <c r="D32" s="2">
        <f t="shared" si="4"/>
        <v>7</v>
      </c>
      <c r="E32" s="7" t="str">
        <f t="shared" si="10"/>
        <v/>
      </c>
      <c r="F32" s="7"/>
      <c r="G32" s="1">
        <v>12.43</v>
      </c>
      <c r="H32" s="2">
        <f t="shared" si="0"/>
        <v>12</v>
      </c>
      <c r="I32" s="7" t="str">
        <f t="shared" si="11"/>
        <v/>
      </c>
      <c r="J32" s="7"/>
      <c r="K32" s="1">
        <v>17.41</v>
      </c>
      <c r="L32" s="5">
        <f t="shared" si="1"/>
        <v>17</v>
      </c>
      <c r="M32" s="7" t="str">
        <f t="shared" si="12"/>
        <v>+</v>
      </c>
      <c r="N32">
        <v>29</v>
      </c>
      <c r="O32">
        <v>2618</v>
      </c>
      <c r="P32" s="2">
        <f t="shared" si="2"/>
        <v>2618</v>
      </c>
      <c r="R32" s="1">
        <v>17.41</v>
      </c>
      <c r="S32" s="8">
        <f t="shared" si="8"/>
        <v>27</v>
      </c>
      <c r="T32" s="7" t="str">
        <f t="shared" si="13"/>
        <v>+</v>
      </c>
      <c r="U32">
        <v>29</v>
      </c>
      <c r="V32" s="3"/>
      <c r="W32" s="8"/>
      <c r="X32" s="1"/>
    </row>
    <row r="33" spans="1:24" x14ac:dyDescent="0.4">
      <c r="A33">
        <v>30</v>
      </c>
      <c r="B33">
        <f t="shared" si="3"/>
        <v>0.3</v>
      </c>
      <c r="C33">
        <v>7.71</v>
      </c>
      <c r="D33" s="2">
        <f t="shared" si="4"/>
        <v>7</v>
      </c>
      <c r="E33" s="7" t="str">
        <f t="shared" si="10"/>
        <v/>
      </c>
      <c r="F33" s="7"/>
      <c r="G33" s="1">
        <v>12.78</v>
      </c>
      <c r="H33" s="2">
        <f t="shared" si="0"/>
        <v>12</v>
      </c>
      <c r="I33" s="7" t="str">
        <f t="shared" si="11"/>
        <v/>
      </c>
      <c r="J33" s="7"/>
      <c r="K33" s="1">
        <v>17.91</v>
      </c>
      <c r="L33" s="5">
        <f t="shared" si="1"/>
        <v>17</v>
      </c>
      <c r="M33" s="7" t="str">
        <f t="shared" si="12"/>
        <v/>
      </c>
      <c r="N33">
        <v>30</v>
      </c>
      <c r="O33">
        <v>2692</v>
      </c>
      <c r="P33" s="2">
        <f t="shared" si="2"/>
        <v>2692</v>
      </c>
      <c r="R33" s="1">
        <v>17.91</v>
      </c>
      <c r="S33" s="8">
        <f t="shared" si="8"/>
        <v>28</v>
      </c>
      <c r="T33" s="7" t="str">
        <f t="shared" si="13"/>
        <v>+</v>
      </c>
      <c r="U33">
        <v>30</v>
      </c>
      <c r="V33" s="3"/>
      <c r="W33" s="8"/>
      <c r="X33" s="1"/>
    </row>
    <row r="34" spans="1:24" x14ac:dyDescent="0.4">
      <c r="A34">
        <v>31</v>
      </c>
      <c r="B34">
        <f t="shared" si="3"/>
        <v>0.31</v>
      </c>
      <c r="C34">
        <v>7.91</v>
      </c>
      <c r="D34" s="2">
        <f t="shared" si="4"/>
        <v>7</v>
      </c>
      <c r="E34" s="7" t="str">
        <f t="shared" si="10"/>
        <v/>
      </c>
      <c r="F34" s="7"/>
      <c r="G34" s="1">
        <v>13.13</v>
      </c>
      <c r="H34" s="2">
        <f t="shared" si="0"/>
        <v>13</v>
      </c>
      <c r="I34" s="7" t="str">
        <f t="shared" si="11"/>
        <v>+</v>
      </c>
      <c r="J34" s="7"/>
      <c r="K34" s="1">
        <v>18.39</v>
      </c>
      <c r="L34" s="5">
        <f t="shared" si="1"/>
        <v>18</v>
      </c>
      <c r="M34" s="7" t="str">
        <f t="shared" si="12"/>
        <v>+</v>
      </c>
      <c r="N34">
        <v>31</v>
      </c>
      <c r="O34">
        <v>2766</v>
      </c>
      <c r="P34" s="2">
        <f t="shared" si="2"/>
        <v>2766</v>
      </c>
      <c r="R34" s="1">
        <v>18.39</v>
      </c>
      <c r="S34" s="8">
        <f t="shared" si="8"/>
        <v>28</v>
      </c>
      <c r="T34" s="7" t="str">
        <f t="shared" si="13"/>
        <v/>
      </c>
      <c r="U34">
        <v>31</v>
      </c>
      <c r="V34" s="3"/>
      <c r="W34" s="8"/>
      <c r="X34" s="1"/>
    </row>
    <row r="35" spans="1:24" x14ac:dyDescent="0.4">
      <c r="A35">
        <v>32</v>
      </c>
      <c r="B35">
        <f t="shared" si="3"/>
        <v>0.32</v>
      </c>
      <c r="C35">
        <v>8.1199999999999992</v>
      </c>
      <c r="D35" s="2">
        <f t="shared" si="4"/>
        <v>8</v>
      </c>
      <c r="E35" s="7" t="str">
        <f t="shared" si="10"/>
        <v>+</v>
      </c>
      <c r="F35" s="7"/>
      <c r="G35" s="1">
        <v>13.47</v>
      </c>
      <c r="H35" s="2">
        <f t="shared" ref="H35:H66" si="14">INT((2*$B35-$B35^2)*G$1+($B35-1)*($B35-0.5)*$B35*20/G$1)</f>
        <v>13</v>
      </c>
      <c r="I35" s="7" t="str">
        <f t="shared" si="11"/>
        <v/>
      </c>
      <c r="J35" s="7"/>
      <c r="K35" s="1">
        <v>18.87</v>
      </c>
      <c r="L35" s="5">
        <f t="shared" ref="L35:L66" si="15">INT((2*$B35-$B35^2)*K$1+($B35-1)*($B35-0.5)*$B35*20/C$1)</f>
        <v>18</v>
      </c>
      <c r="M35" s="7" t="str">
        <f t="shared" si="12"/>
        <v/>
      </c>
      <c r="N35">
        <v>32</v>
      </c>
      <c r="O35">
        <v>2838</v>
      </c>
      <c r="P35" s="2">
        <f t="shared" ref="P35:P66" si="16">INT((2*B35-B35^2)*O$1)</f>
        <v>2838</v>
      </c>
      <c r="R35" s="1">
        <v>18.87</v>
      </c>
      <c r="S35" s="8">
        <f t="shared" si="8"/>
        <v>29</v>
      </c>
      <c r="T35" s="7" t="str">
        <f t="shared" si="13"/>
        <v>+</v>
      </c>
      <c r="U35">
        <v>32</v>
      </c>
      <c r="V35" s="3"/>
      <c r="W35" s="8"/>
      <c r="X35" s="1"/>
    </row>
    <row r="36" spans="1:24" x14ac:dyDescent="0.4">
      <c r="A36">
        <v>33</v>
      </c>
      <c r="B36">
        <f t="shared" si="3"/>
        <v>0.33</v>
      </c>
      <c r="C36">
        <v>8.32</v>
      </c>
      <c r="D36" s="2">
        <f t="shared" ref="D36:D67" si="17">INT((2*$B36-$B36^2)*C$1+($B36-1)*($B36-0.5)*$B36*20/C$1)</f>
        <v>8</v>
      </c>
      <c r="E36" s="7" t="str">
        <f t="shared" si="10"/>
        <v/>
      </c>
      <c r="F36" s="7"/>
      <c r="G36" s="1">
        <v>13.81</v>
      </c>
      <c r="H36" s="2">
        <f t="shared" si="14"/>
        <v>13</v>
      </c>
      <c r="I36" s="7" t="str">
        <f t="shared" si="11"/>
        <v/>
      </c>
      <c r="J36" s="7"/>
      <c r="K36" s="1">
        <v>19.34</v>
      </c>
      <c r="L36" s="5">
        <f t="shared" si="15"/>
        <v>19</v>
      </c>
      <c r="M36" s="7" t="str">
        <f t="shared" si="12"/>
        <v>+</v>
      </c>
      <c r="N36">
        <v>33</v>
      </c>
      <c r="O36">
        <v>2909</v>
      </c>
      <c r="P36" s="2">
        <f t="shared" si="16"/>
        <v>2909</v>
      </c>
      <c r="R36" s="1">
        <v>19.34</v>
      </c>
      <c r="S36" s="8">
        <f t="shared" si="8"/>
        <v>30</v>
      </c>
      <c r="T36" s="7" t="str">
        <f t="shared" si="13"/>
        <v>+</v>
      </c>
      <c r="U36">
        <v>33</v>
      </c>
      <c r="V36" s="3"/>
      <c r="W36" s="8"/>
      <c r="X36" s="1"/>
    </row>
    <row r="37" spans="1:24" x14ac:dyDescent="0.4">
      <c r="A37">
        <v>34</v>
      </c>
      <c r="B37">
        <f t="shared" si="3"/>
        <v>0.34</v>
      </c>
      <c r="C37">
        <v>8.51</v>
      </c>
      <c r="D37" s="2">
        <f t="shared" si="17"/>
        <v>8</v>
      </c>
      <c r="E37" s="7" t="str">
        <f t="shared" si="10"/>
        <v/>
      </c>
      <c r="F37" s="7"/>
      <c r="G37" s="1">
        <v>14.14</v>
      </c>
      <c r="H37" s="2">
        <f t="shared" si="14"/>
        <v>14</v>
      </c>
      <c r="I37" s="7" t="str">
        <f t="shared" si="11"/>
        <v>+</v>
      </c>
      <c r="J37" s="7"/>
      <c r="K37" s="1">
        <v>19.8</v>
      </c>
      <c r="L37" s="5">
        <f t="shared" si="15"/>
        <v>19</v>
      </c>
      <c r="M37" s="7" t="str">
        <f t="shared" si="12"/>
        <v/>
      </c>
      <c r="N37">
        <v>34</v>
      </c>
      <c r="O37">
        <v>2980</v>
      </c>
      <c r="P37" s="2">
        <f t="shared" si="16"/>
        <v>2980</v>
      </c>
      <c r="R37" s="1">
        <v>19.8</v>
      </c>
      <c r="S37" s="8">
        <f t="shared" si="8"/>
        <v>31</v>
      </c>
      <c r="T37" s="7" t="str">
        <f t="shared" si="13"/>
        <v>+</v>
      </c>
      <c r="U37">
        <v>34</v>
      </c>
      <c r="V37" s="3"/>
      <c r="W37" s="8"/>
      <c r="X37" s="1"/>
    </row>
    <row r="38" spans="1:24" x14ac:dyDescent="0.4">
      <c r="A38">
        <v>35</v>
      </c>
      <c r="B38">
        <f t="shared" si="3"/>
        <v>0.35</v>
      </c>
      <c r="C38">
        <v>8.7100000000000009</v>
      </c>
      <c r="D38" s="2">
        <f t="shared" si="17"/>
        <v>8</v>
      </c>
      <c r="E38" s="7" t="str">
        <f t="shared" si="10"/>
        <v/>
      </c>
      <c r="F38" s="7"/>
      <c r="G38" s="1">
        <v>14.46</v>
      </c>
      <c r="H38" s="2">
        <f t="shared" si="14"/>
        <v>14</v>
      </c>
      <c r="I38" s="7" t="str">
        <f t="shared" si="11"/>
        <v/>
      </c>
      <c r="J38" s="7"/>
      <c r="K38" s="1">
        <v>20.260000000000002</v>
      </c>
      <c r="L38" s="5">
        <f t="shared" si="15"/>
        <v>20</v>
      </c>
      <c r="M38" s="7" t="str">
        <f t="shared" si="12"/>
        <v>+</v>
      </c>
      <c r="N38">
        <v>35</v>
      </c>
      <c r="O38">
        <v>3049</v>
      </c>
      <c r="P38" s="2">
        <f t="shared" si="16"/>
        <v>3049</v>
      </c>
      <c r="R38" s="1">
        <v>20.260000000000002</v>
      </c>
      <c r="S38" s="8">
        <f t="shared" si="8"/>
        <v>31</v>
      </c>
      <c r="T38" s="7" t="str">
        <f t="shared" si="13"/>
        <v/>
      </c>
      <c r="U38">
        <v>35</v>
      </c>
      <c r="V38" s="3"/>
      <c r="W38" s="8"/>
      <c r="X38" s="1"/>
    </row>
    <row r="39" spans="1:24" x14ac:dyDescent="0.4">
      <c r="A39">
        <v>36</v>
      </c>
      <c r="B39">
        <f t="shared" si="3"/>
        <v>0.36</v>
      </c>
      <c r="C39">
        <v>8.9</v>
      </c>
      <c r="D39" s="2">
        <f t="shared" si="17"/>
        <v>8</v>
      </c>
      <c r="E39" s="7" t="str">
        <f t="shared" si="10"/>
        <v/>
      </c>
      <c r="F39" s="7"/>
      <c r="G39" s="1">
        <v>14.79</v>
      </c>
      <c r="H39" s="2">
        <f t="shared" si="14"/>
        <v>14</v>
      </c>
      <c r="I39" s="7" t="str">
        <f t="shared" si="11"/>
        <v/>
      </c>
      <c r="J39" s="7"/>
      <c r="K39" s="1">
        <v>20.71</v>
      </c>
      <c r="L39" s="5">
        <f t="shared" si="15"/>
        <v>20</v>
      </c>
      <c r="M39" s="7" t="str">
        <f t="shared" si="12"/>
        <v/>
      </c>
      <c r="N39">
        <v>36</v>
      </c>
      <c r="O39">
        <v>3117</v>
      </c>
      <c r="P39" s="2">
        <f t="shared" si="16"/>
        <v>3117</v>
      </c>
      <c r="R39" s="1">
        <v>20.71</v>
      </c>
      <c r="S39" s="8">
        <f t="shared" si="8"/>
        <v>32</v>
      </c>
      <c r="T39" s="7" t="str">
        <f t="shared" si="13"/>
        <v>+</v>
      </c>
      <c r="U39">
        <v>36</v>
      </c>
      <c r="V39" s="3"/>
      <c r="W39" s="8"/>
      <c r="X39" s="1"/>
    </row>
    <row r="40" spans="1:24" x14ac:dyDescent="0.4">
      <c r="A40">
        <v>37</v>
      </c>
      <c r="B40">
        <f t="shared" si="3"/>
        <v>0.37</v>
      </c>
      <c r="C40">
        <v>9.09</v>
      </c>
      <c r="D40" s="2">
        <f t="shared" si="17"/>
        <v>9</v>
      </c>
      <c r="E40" s="7" t="str">
        <f t="shared" si="10"/>
        <v>+</v>
      </c>
      <c r="F40" s="7"/>
      <c r="G40" s="1">
        <v>15.1</v>
      </c>
      <c r="H40" s="2">
        <f t="shared" si="14"/>
        <v>15</v>
      </c>
      <c r="I40" s="7" t="str">
        <f t="shared" si="11"/>
        <v>+</v>
      </c>
      <c r="J40" s="7"/>
      <c r="K40" s="1">
        <v>21.15</v>
      </c>
      <c r="L40" s="5">
        <f t="shared" si="15"/>
        <v>21</v>
      </c>
      <c r="M40" s="7" t="str">
        <f t="shared" si="12"/>
        <v>+</v>
      </c>
      <c r="N40">
        <v>37</v>
      </c>
      <c r="O40">
        <v>3184</v>
      </c>
      <c r="P40" s="2">
        <f t="shared" si="16"/>
        <v>3184</v>
      </c>
      <c r="R40" s="1">
        <v>21.15</v>
      </c>
      <c r="S40" s="8">
        <f t="shared" si="8"/>
        <v>33</v>
      </c>
      <c r="T40" s="7" t="str">
        <f t="shared" si="13"/>
        <v>+</v>
      </c>
      <c r="U40">
        <v>37</v>
      </c>
      <c r="V40" s="3"/>
      <c r="W40" s="8"/>
      <c r="X40" s="1"/>
    </row>
    <row r="41" spans="1:24" x14ac:dyDescent="0.4">
      <c r="A41">
        <v>38</v>
      </c>
      <c r="B41">
        <f t="shared" si="3"/>
        <v>0.38</v>
      </c>
      <c r="C41">
        <v>9.27</v>
      </c>
      <c r="D41" s="2">
        <f t="shared" si="17"/>
        <v>9</v>
      </c>
      <c r="E41" s="7" t="str">
        <f t="shared" si="10"/>
        <v/>
      </c>
      <c r="F41" s="7"/>
      <c r="G41" s="1">
        <v>15.41</v>
      </c>
      <c r="H41" s="2">
        <f t="shared" si="14"/>
        <v>15</v>
      </c>
      <c r="I41" s="7" t="str">
        <f t="shared" si="11"/>
        <v/>
      </c>
      <c r="J41" s="7"/>
      <c r="K41" s="1">
        <v>21.58</v>
      </c>
      <c r="L41" s="5">
        <f t="shared" si="15"/>
        <v>21</v>
      </c>
      <c r="M41" s="7" t="str">
        <f t="shared" si="12"/>
        <v/>
      </c>
      <c r="N41">
        <v>38</v>
      </c>
      <c r="O41">
        <v>3250</v>
      </c>
      <c r="P41" s="2">
        <f t="shared" si="16"/>
        <v>3250</v>
      </c>
      <c r="R41" s="1">
        <v>21.58</v>
      </c>
      <c r="S41" s="8">
        <f t="shared" si="8"/>
        <v>33</v>
      </c>
      <c r="T41" s="7" t="str">
        <f t="shared" si="13"/>
        <v/>
      </c>
      <c r="U41">
        <v>38</v>
      </c>
      <c r="V41" s="3"/>
      <c r="W41" s="8"/>
      <c r="X41" s="1"/>
    </row>
    <row r="42" spans="1:24" x14ac:dyDescent="0.4">
      <c r="A42">
        <v>39</v>
      </c>
      <c r="B42">
        <f t="shared" si="3"/>
        <v>0.39</v>
      </c>
      <c r="C42">
        <v>9.4499999999999993</v>
      </c>
      <c r="D42" s="2">
        <f t="shared" si="17"/>
        <v>9</v>
      </c>
      <c r="E42" s="7" t="str">
        <f t="shared" si="10"/>
        <v/>
      </c>
      <c r="F42" s="7"/>
      <c r="G42" s="1">
        <v>15.72</v>
      </c>
      <c r="H42" s="2">
        <f t="shared" si="14"/>
        <v>15</v>
      </c>
      <c r="I42" s="7" t="str">
        <f t="shared" si="11"/>
        <v/>
      </c>
      <c r="J42" s="7"/>
      <c r="K42" s="1">
        <v>22.01</v>
      </c>
      <c r="L42" s="5">
        <f t="shared" si="15"/>
        <v>22</v>
      </c>
      <c r="M42" s="7" t="str">
        <f t="shared" si="12"/>
        <v>+</v>
      </c>
      <c r="N42">
        <v>39</v>
      </c>
      <c r="O42">
        <v>3315</v>
      </c>
      <c r="P42" s="2">
        <f t="shared" si="16"/>
        <v>3315</v>
      </c>
      <c r="R42" s="1">
        <v>22.01</v>
      </c>
      <c r="S42" s="8">
        <f t="shared" si="8"/>
        <v>34</v>
      </c>
      <c r="T42" s="7" t="str">
        <f t="shared" si="13"/>
        <v>+</v>
      </c>
      <c r="U42">
        <v>39</v>
      </c>
      <c r="V42" s="3"/>
      <c r="W42" s="8"/>
      <c r="X42" s="1"/>
    </row>
    <row r="43" spans="1:24" x14ac:dyDescent="0.4">
      <c r="A43">
        <v>40</v>
      </c>
      <c r="B43">
        <f t="shared" si="3"/>
        <v>0.4</v>
      </c>
      <c r="C43">
        <v>9.6300000000000008</v>
      </c>
      <c r="D43" s="2">
        <f t="shared" si="17"/>
        <v>9</v>
      </c>
      <c r="E43" s="7" t="str">
        <f t="shared" si="10"/>
        <v/>
      </c>
      <c r="F43" s="7"/>
      <c r="G43" s="1">
        <v>16.02</v>
      </c>
      <c r="H43" s="2">
        <f t="shared" si="14"/>
        <v>16</v>
      </c>
      <c r="I43" s="7" t="str">
        <f t="shared" si="11"/>
        <v>+</v>
      </c>
      <c r="J43" s="7"/>
      <c r="K43" s="1">
        <v>22.43</v>
      </c>
      <c r="L43" s="5">
        <f t="shared" si="15"/>
        <v>22</v>
      </c>
      <c r="M43" s="7" t="str">
        <f t="shared" si="12"/>
        <v/>
      </c>
      <c r="N43">
        <v>40</v>
      </c>
      <c r="O43">
        <v>3379</v>
      </c>
      <c r="P43" s="2">
        <f t="shared" si="16"/>
        <v>3379</v>
      </c>
      <c r="R43" s="1">
        <v>22.43</v>
      </c>
      <c r="S43" s="8">
        <f t="shared" si="8"/>
        <v>35</v>
      </c>
      <c r="T43" s="7" t="str">
        <f t="shared" si="13"/>
        <v>+</v>
      </c>
      <c r="U43">
        <v>40</v>
      </c>
      <c r="V43" s="3"/>
      <c r="W43" s="8"/>
      <c r="X43" s="1"/>
    </row>
    <row r="44" spans="1:24" x14ac:dyDescent="0.4">
      <c r="A44">
        <v>41</v>
      </c>
      <c r="B44">
        <f t="shared" si="3"/>
        <v>0.41</v>
      </c>
      <c r="C44">
        <v>9.81</v>
      </c>
      <c r="D44" s="2">
        <f t="shared" si="17"/>
        <v>9</v>
      </c>
      <c r="E44" s="7" t="str">
        <f t="shared" si="10"/>
        <v/>
      </c>
      <c r="F44" s="7"/>
      <c r="G44" s="1">
        <v>16.309999999999999</v>
      </c>
      <c r="H44" s="2">
        <f t="shared" si="14"/>
        <v>16</v>
      </c>
      <c r="I44" s="7" t="str">
        <f t="shared" si="11"/>
        <v/>
      </c>
      <c r="J44" s="7"/>
      <c r="K44" s="1">
        <v>22.85</v>
      </c>
      <c r="L44" s="5">
        <f t="shared" si="15"/>
        <v>22</v>
      </c>
      <c r="M44" s="7" t="str">
        <f t="shared" si="12"/>
        <v/>
      </c>
      <c r="N44">
        <v>41</v>
      </c>
      <c r="O44">
        <v>3442</v>
      </c>
      <c r="P44" s="2">
        <f t="shared" si="16"/>
        <v>3442</v>
      </c>
      <c r="R44" s="1">
        <v>22.85</v>
      </c>
      <c r="S44" s="8">
        <f t="shared" si="8"/>
        <v>35</v>
      </c>
      <c r="T44" s="7" t="str">
        <f t="shared" si="13"/>
        <v/>
      </c>
      <c r="U44">
        <v>41</v>
      </c>
      <c r="V44" s="3"/>
      <c r="W44" s="8"/>
      <c r="X44" s="1"/>
    </row>
    <row r="45" spans="1:24" x14ac:dyDescent="0.4">
      <c r="A45">
        <v>42</v>
      </c>
      <c r="B45">
        <f t="shared" si="3"/>
        <v>0.42</v>
      </c>
      <c r="C45">
        <v>9.98</v>
      </c>
      <c r="D45" s="2">
        <f t="shared" si="17"/>
        <v>9</v>
      </c>
      <c r="E45" s="7" t="str">
        <f t="shared" si="10"/>
        <v/>
      </c>
      <c r="F45" s="7"/>
      <c r="G45" s="1">
        <v>16.61</v>
      </c>
      <c r="H45" s="2">
        <f t="shared" si="14"/>
        <v>16</v>
      </c>
      <c r="I45" s="7" t="str">
        <f t="shared" si="11"/>
        <v/>
      </c>
      <c r="J45" s="7"/>
      <c r="K45" s="1">
        <v>23.25</v>
      </c>
      <c r="L45" s="5">
        <f t="shared" si="15"/>
        <v>23</v>
      </c>
      <c r="M45" s="7" t="str">
        <f t="shared" si="12"/>
        <v>+</v>
      </c>
      <c r="N45">
        <v>42</v>
      </c>
      <c r="O45">
        <v>3503</v>
      </c>
      <c r="P45" s="2">
        <f t="shared" si="16"/>
        <v>3503</v>
      </c>
      <c r="R45" s="1">
        <v>23.25</v>
      </c>
      <c r="S45" s="8">
        <f t="shared" si="8"/>
        <v>36</v>
      </c>
      <c r="T45" s="7" t="str">
        <f t="shared" si="13"/>
        <v>+</v>
      </c>
      <c r="U45">
        <v>42</v>
      </c>
      <c r="V45" s="3"/>
      <c r="W45" s="8"/>
      <c r="X45" s="1"/>
    </row>
    <row r="46" spans="1:24" x14ac:dyDescent="0.4">
      <c r="A46">
        <v>43</v>
      </c>
      <c r="B46">
        <f t="shared" si="3"/>
        <v>0.43</v>
      </c>
      <c r="C46">
        <v>10.15</v>
      </c>
      <c r="D46" s="2">
        <f t="shared" si="17"/>
        <v>10</v>
      </c>
      <c r="E46" s="7" t="str">
        <f t="shared" si="10"/>
        <v>+</v>
      </c>
      <c r="F46" s="7"/>
      <c r="G46" s="1">
        <v>16.89</v>
      </c>
      <c r="H46" s="2">
        <f t="shared" si="14"/>
        <v>16</v>
      </c>
      <c r="I46" s="7" t="str">
        <f t="shared" si="11"/>
        <v/>
      </c>
      <c r="J46" s="7"/>
      <c r="K46" s="1">
        <v>23.65</v>
      </c>
      <c r="L46" s="5">
        <f t="shared" si="15"/>
        <v>23</v>
      </c>
      <c r="M46" s="7" t="str">
        <f t="shared" si="12"/>
        <v/>
      </c>
      <c r="N46">
        <v>43</v>
      </c>
      <c r="O46">
        <v>3564</v>
      </c>
      <c r="P46" s="2">
        <f t="shared" si="16"/>
        <v>3564</v>
      </c>
      <c r="R46" s="1">
        <v>23.65</v>
      </c>
      <c r="S46" s="8">
        <f t="shared" si="8"/>
        <v>37</v>
      </c>
      <c r="T46" s="7" t="str">
        <f t="shared" si="13"/>
        <v>+</v>
      </c>
      <c r="U46">
        <v>43</v>
      </c>
      <c r="V46" s="3"/>
      <c r="W46" s="8"/>
      <c r="X46" s="1"/>
    </row>
    <row r="47" spans="1:24" x14ac:dyDescent="0.4">
      <c r="A47">
        <v>44</v>
      </c>
      <c r="B47">
        <f t="shared" si="3"/>
        <v>0.44</v>
      </c>
      <c r="C47">
        <v>10.32</v>
      </c>
      <c r="D47" s="2">
        <f t="shared" si="17"/>
        <v>10</v>
      </c>
      <c r="E47" s="7" t="str">
        <f t="shared" si="10"/>
        <v/>
      </c>
      <c r="F47" s="7"/>
      <c r="G47" s="1">
        <v>17.170000000000002</v>
      </c>
      <c r="H47" s="2">
        <f t="shared" si="14"/>
        <v>17</v>
      </c>
      <c r="I47" s="7" t="str">
        <f t="shared" si="11"/>
        <v>+</v>
      </c>
      <c r="J47" s="7"/>
      <c r="K47" s="1">
        <v>24.04</v>
      </c>
      <c r="L47" s="5">
        <f t="shared" si="15"/>
        <v>24</v>
      </c>
      <c r="M47" s="7" t="str">
        <f t="shared" si="12"/>
        <v>+</v>
      </c>
      <c r="N47">
        <v>44</v>
      </c>
      <c r="O47">
        <v>3624</v>
      </c>
      <c r="P47" s="2">
        <f t="shared" si="16"/>
        <v>3624</v>
      </c>
      <c r="R47" s="1">
        <v>24.04</v>
      </c>
      <c r="S47" s="8">
        <f t="shared" si="8"/>
        <v>37</v>
      </c>
      <c r="T47" s="7" t="str">
        <f t="shared" si="13"/>
        <v/>
      </c>
      <c r="U47">
        <v>44</v>
      </c>
      <c r="V47" s="3"/>
      <c r="W47" s="8"/>
      <c r="X47" s="1"/>
    </row>
    <row r="48" spans="1:24" x14ac:dyDescent="0.4">
      <c r="A48">
        <v>45</v>
      </c>
      <c r="B48">
        <f t="shared" si="3"/>
        <v>0.45</v>
      </c>
      <c r="C48">
        <v>10.48</v>
      </c>
      <c r="D48" s="2">
        <f t="shared" si="17"/>
        <v>10</v>
      </c>
      <c r="E48" s="7" t="str">
        <f t="shared" si="10"/>
        <v/>
      </c>
      <c r="F48" s="7"/>
      <c r="G48" s="1">
        <v>17.45</v>
      </c>
      <c r="H48" s="2">
        <f t="shared" si="14"/>
        <v>17</v>
      </c>
      <c r="I48" s="7" t="str">
        <f t="shared" si="11"/>
        <v/>
      </c>
      <c r="J48" s="7"/>
      <c r="K48" s="1">
        <v>24.43</v>
      </c>
      <c r="L48" s="5">
        <f t="shared" si="15"/>
        <v>24</v>
      </c>
      <c r="M48" s="7" t="str">
        <f t="shared" si="12"/>
        <v/>
      </c>
      <c r="N48">
        <v>45</v>
      </c>
      <c r="O48">
        <v>3682</v>
      </c>
      <c r="P48" s="2">
        <f t="shared" si="16"/>
        <v>3682</v>
      </c>
      <c r="R48" s="1">
        <v>24.43</v>
      </c>
      <c r="S48" s="8">
        <f t="shared" si="8"/>
        <v>38</v>
      </c>
      <c r="T48" s="7" t="str">
        <f t="shared" si="13"/>
        <v>+</v>
      </c>
      <c r="U48">
        <v>45</v>
      </c>
      <c r="V48" s="3"/>
      <c r="W48" s="8"/>
      <c r="X48" s="1"/>
    </row>
    <row r="49" spans="1:24" x14ac:dyDescent="0.4">
      <c r="A49">
        <v>46</v>
      </c>
      <c r="B49">
        <f t="shared" si="3"/>
        <v>0.46</v>
      </c>
      <c r="C49">
        <v>10.64</v>
      </c>
      <c r="D49" s="2">
        <f t="shared" si="17"/>
        <v>10</v>
      </c>
      <c r="E49" s="7" t="str">
        <f t="shared" si="10"/>
        <v/>
      </c>
      <c r="F49" s="7"/>
      <c r="G49" s="1">
        <v>17.72</v>
      </c>
      <c r="H49" s="2">
        <f t="shared" si="14"/>
        <v>17</v>
      </c>
      <c r="I49" s="7" t="str">
        <f t="shared" si="11"/>
        <v/>
      </c>
      <c r="J49" s="7"/>
      <c r="K49" s="1">
        <v>24.81</v>
      </c>
      <c r="L49" s="5">
        <f t="shared" si="15"/>
        <v>24</v>
      </c>
      <c r="M49" s="7" t="str">
        <f t="shared" si="12"/>
        <v/>
      </c>
      <c r="N49">
        <v>46</v>
      </c>
      <c r="O49">
        <v>3740</v>
      </c>
      <c r="P49" s="2">
        <f t="shared" si="16"/>
        <v>3740</v>
      </c>
      <c r="R49" s="1">
        <v>24.81</v>
      </c>
      <c r="S49" s="8">
        <f t="shared" si="8"/>
        <v>38</v>
      </c>
      <c r="T49" s="7" t="str">
        <f t="shared" si="13"/>
        <v/>
      </c>
      <c r="U49">
        <v>46</v>
      </c>
      <c r="V49" s="3"/>
      <c r="W49" s="8"/>
      <c r="X49" s="1"/>
    </row>
    <row r="50" spans="1:24" x14ac:dyDescent="0.4">
      <c r="A50">
        <v>47</v>
      </c>
      <c r="B50">
        <f t="shared" si="3"/>
        <v>0.47</v>
      </c>
      <c r="C50">
        <v>10.8</v>
      </c>
      <c r="D50" s="2">
        <f t="shared" si="17"/>
        <v>10</v>
      </c>
      <c r="E50" s="7" t="str">
        <f t="shared" si="10"/>
        <v/>
      </c>
      <c r="F50" s="7"/>
      <c r="G50" s="1">
        <v>17.98</v>
      </c>
      <c r="H50" s="2">
        <f t="shared" si="14"/>
        <v>17</v>
      </c>
      <c r="I50" s="7" t="str">
        <f t="shared" si="11"/>
        <v/>
      </c>
      <c r="J50" s="7"/>
      <c r="K50" s="1">
        <v>25.18</v>
      </c>
      <c r="L50" s="5">
        <f t="shared" si="15"/>
        <v>25</v>
      </c>
      <c r="M50" s="7" t="str">
        <f t="shared" si="12"/>
        <v>+</v>
      </c>
      <c r="N50">
        <v>47</v>
      </c>
      <c r="O50">
        <v>3796</v>
      </c>
      <c r="P50" s="2">
        <f t="shared" si="16"/>
        <v>3796</v>
      </c>
      <c r="R50" s="1">
        <v>25.18</v>
      </c>
      <c r="S50" s="8">
        <f t="shared" si="8"/>
        <v>39</v>
      </c>
      <c r="T50" s="7" t="str">
        <f t="shared" si="13"/>
        <v>+</v>
      </c>
      <c r="U50">
        <v>47</v>
      </c>
      <c r="V50" s="3"/>
      <c r="W50" s="8"/>
      <c r="X50" s="1"/>
    </row>
    <row r="51" spans="1:24" x14ac:dyDescent="0.4">
      <c r="A51">
        <v>48</v>
      </c>
      <c r="B51">
        <f t="shared" si="3"/>
        <v>0.48</v>
      </c>
      <c r="C51">
        <v>10.95</v>
      </c>
      <c r="D51" s="2">
        <f t="shared" si="17"/>
        <v>10</v>
      </c>
      <c r="E51" s="7" t="str">
        <f t="shared" si="10"/>
        <v/>
      </c>
      <c r="F51" s="7"/>
      <c r="G51" s="1">
        <v>18.239999999999998</v>
      </c>
      <c r="H51" s="2">
        <f t="shared" si="14"/>
        <v>18</v>
      </c>
      <c r="I51" s="7" t="str">
        <f t="shared" si="11"/>
        <v>+</v>
      </c>
      <c r="J51" s="7"/>
      <c r="K51" s="1">
        <v>25.54</v>
      </c>
      <c r="L51" s="5">
        <f t="shared" si="15"/>
        <v>25</v>
      </c>
      <c r="M51" s="7" t="str">
        <f t="shared" si="12"/>
        <v/>
      </c>
      <c r="N51">
        <v>48</v>
      </c>
      <c r="O51">
        <v>3852</v>
      </c>
      <c r="P51" s="2">
        <f t="shared" si="16"/>
        <v>3852</v>
      </c>
      <c r="R51" s="1">
        <v>25.54</v>
      </c>
      <c r="S51" s="8">
        <f t="shared" si="8"/>
        <v>40</v>
      </c>
      <c r="T51" s="7" t="str">
        <f t="shared" si="13"/>
        <v>+</v>
      </c>
      <c r="U51">
        <v>48</v>
      </c>
      <c r="V51" s="3"/>
      <c r="W51" s="8"/>
      <c r="X51" s="1"/>
    </row>
    <row r="52" spans="1:24" x14ac:dyDescent="0.4">
      <c r="A52">
        <v>49</v>
      </c>
      <c r="B52">
        <f t="shared" si="3"/>
        <v>0.49</v>
      </c>
      <c r="C52">
        <v>11.1</v>
      </c>
      <c r="D52" s="2">
        <f t="shared" si="17"/>
        <v>11</v>
      </c>
      <c r="E52" s="7" t="str">
        <f t="shared" si="10"/>
        <v>+</v>
      </c>
      <c r="F52" s="7"/>
      <c r="G52" s="1">
        <v>18.5</v>
      </c>
      <c r="H52" s="2">
        <f t="shared" si="14"/>
        <v>18</v>
      </c>
      <c r="I52" s="7" t="str">
        <f t="shared" si="11"/>
        <v/>
      </c>
      <c r="J52" s="7"/>
      <c r="K52" s="1">
        <v>25.9</v>
      </c>
      <c r="L52" s="5">
        <f t="shared" si="15"/>
        <v>25</v>
      </c>
      <c r="M52" s="7" t="str">
        <f t="shared" si="12"/>
        <v/>
      </c>
      <c r="N52">
        <v>49</v>
      </c>
      <c r="O52">
        <v>3906</v>
      </c>
      <c r="P52" s="2">
        <f t="shared" si="16"/>
        <v>3906</v>
      </c>
      <c r="R52" s="1">
        <v>25.9</v>
      </c>
      <c r="S52" s="8">
        <f t="shared" si="8"/>
        <v>40</v>
      </c>
      <c r="T52" s="7" t="str">
        <f t="shared" si="13"/>
        <v/>
      </c>
      <c r="U52">
        <v>49</v>
      </c>
      <c r="V52" s="3"/>
      <c r="W52" s="8"/>
      <c r="X52" s="1"/>
    </row>
    <row r="53" spans="1:24" x14ac:dyDescent="0.4">
      <c r="A53">
        <v>50</v>
      </c>
      <c r="B53">
        <f t="shared" si="3"/>
        <v>0.5</v>
      </c>
      <c r="C53">
        <v>11.25</v>
      </c>
      <c r="D53" s="2">
        <f t="shared" si="17"/>
        <v>11</v>
      </c>
      <c r="E53" s="7" t="str">
        <f t="shared" si="10"/>
        <v/>
      </c>
      <c r="F53" s="7"/>
      <c r="G53" s="1">
        <v>18.75</v>
      </c>
      <c r="H53" s="2">
        <f t="shared" si="14"/>
        <v>18</v>
      </c>
      <c r="I53" s="7" t="str">
        <f t="shared" si="11"/>
        <v/>
      </c>
      <c r="J53" s="7"/>
      <c r="K53" s="1">
        <v>26.25</v>
      </c>
      <c r="L53" s="5">
        <f t="shared" si="15"/>
        <v>26</v>
      </c>
      <c r="M53" s="7" t="str">
        <f t="shared" si="12"/>
        <v>+</v>
      </c>
      <c r="N53">
        <v>50</v>
      </c>
      <c r="O53">
        <v>3960</v>
      </c>
      <c r="P53" s="2">
        <f t="shared" si="16"/>
        <v>3960</v>
      </c>
      <c r="R53" s="1">
        <v>26.25</v>
      </c>
      <c r="S53" s="8">
        <f t="shared" si="8"/>
        <v>41</v>
      </c>
      <c r="T53" s="7" t="str">
        <f t="shared" si="13"/>
        <v>+</v>
      </c>
      <c r="U53">
        <v>50</v>
      </c>
      <c r="V53" s="3"/>
      <c r="W53" s="8"/>
      <c r="X53" s="1"/>
    </row>
    <row r="54" spans="1:24" x14ac:dyDescent="0.4">
      <c r="A54">
        <v>51</v>
      </c>
      <c r="B54">
        <f t="shared" si="3"/>
        <v>0.51</v>
      </c>
      <c r="C54">
        <v>11.4</v>
      </c>
      <c r="D54" s="2">
        <f t="shared" si="17"/>
        <v>11</v>
      </c>
      <c r="E54" s="7" t="str">
        <f t="shared" si="10"/>
        <v/>
      </c>
      <c r="F54" s="7"/>
      <c r="G54" s="1">
        <v>19</v>
      </c>
      <c r="H54" s="2">
        <f t="shared" si="14"/>
        <v>18</v>
      </c>
      <c r="I54" s="7" t="str">
        <f t="shared" si="11"/>
        <v/>
      </c>
      <c r="J54" s="7"/>
      <c r="K54" s="1">
        <v>26.59</v>
      </c>
      <c r="L54" s="5">
        <f t="shared" si="15"/>
        <v>26</v>
      </c>
      <c r="M54" s="7" t="str">
        <f t="shared" si="12"/>
        <v/>
      </c>
      <c r="N54">
        <v>51</v>
      </c>
      <c r="O54">
        <v>4012</v>
      </c>
      <c r="P54" s="2">
        <f t="shared" si="16"/>
        <v>4012</v>
      </c>
      <c r="R54" s="1">
        <v>26.59</v>
      </c>
      <c r="S54" s="8">
        <f t="shared" si="8"/>
        <v>41</v>
      </c>
      <c r="T54" s="7" t="str">
        <f t="shared" si="13"/>
        <v/>
      </c>
      <c r="U54">
        <v>51</v>
      </c>
      <c r="V54" s="3"/>
      <c r="W54" s="8"/>
      <c r="X54" s="1"/>
    </row>
    <row r="55" spans="1:24" x14ac:dyDescent="0.4">
      <c r="A55">
        <v>52</v>
      </c>
      <c r="B55">
        <f t="shared" si="3"/>
        <v>0.52</v>
      </c>
      <c r="C55">
        <v>11.54</v>
      </c>
      <c r="D55" s="2">
        <f t="shared" si="17"/>
        <v>11</v>
      </c>
      <c r="E55" s="7" t="str">
        <f t="shared" si="10"/>
        <v/>
      </c>
      <c r="F55" s="7"/>
      <c r="G55" s="1">
        <v>19.239999999999998</v>
      </c>
      <c r="H55" s="2">
        <f t="shared" si="14"/>
        <v>19</v>
      </c>
      <c r="I55" s="7" t="str">
        <f t="shared" si="11"/>
        <v>+</v>
      </c>
      <c r="J55" s="7"/>
      <c r="K55" s="1">
        <v>26.93</v>
      </c>
      <c r="L55" s="5">
        <f t="shared" si="15"/>
        <v>26</v>
      </c>
      <c r="M55" s="7" t="str">
        <f t="shared" si="12"/>
        <v/>
      </c>
      <c r="N55">
        <v>52</v>
      </c>
      <c r="O55">
        <v>4063</v>
      </c>
      <c r="P55" s="2">
        <f t="shared" si="16"/>
        <v>4063</v>
      </c>
      <c r="R55" s="1">
        <v>26.93</v>
      </c>
      <c r="S55" s="8">
        <f t="shared" si="8"/>
        <v>42</v>
      </c>
      <c r="T55" s="7" t="str">
        <f t="shared" si="13"/>
        <v>+</v>
      </c>
      <c r="U55">
        <v>52</v>
      </c>
      <c r="V55" s="3"/>
      <c r="W55" s="8"/>
      <c r="X55" s="1"/>
    </row>
    <row r="56" spans="1:24" x14ac:dyDescent="0.4">
      <c r="A56">
        <v>53</v>
      </c>
      <c r="B56">
        <f t="shared" si="3"/>
        <v>0.53</v>
      </c>
      <c r="C56">
        <v>11.68</v>
      </c>
      <c r="D56" s="2">
        <f t="shared" si="17"/>
        <v>11</v>
      </c>
      <c r="E56" s="7" t="str">
        <f t="shared" si="10"/>
        <v/>
      </c>
      <c r="F56" s="7"/>
      <c r="G56" s="1">
        <v>19.47</v>
      </c>
      <c r="H56" s="2">
        <f t="shared" si="14"/>
        <v>19</v>
      </c>
      <c r="I56" s="7" t="str">
        <f t="shared" si="11"/>
        <v/>
      </c>
      <c r="J56" s="7"/>
      <c r="K56" s="1">
        <v>27.26</v>
      </c>
      <c r="L56" s="5">
        <f t="shared" si="15"/>
        <v>27</v>
      </c>
      <c r="M56" s="7" t="str">
        <f t="shared" si="12"/>
        <v>+</v>
      </c>
      <c r="N56">
        <v>53</v>
      </c>
      <c r="O56">
        <v>4113</v>
      </c>
      <c r="P56" s="2">
        <f t="shared" si="16"/>
        <v>4113</v>
      </c>
      <c r="R56" s="1">
        <v>27.26</v>
      </c>
      <c r="S56" s="8">
        <f t="shared" si="8"/>
        <v>42</v>
      </c>
      <c r="T56" s="7" t="str">
        <f t="shared" si="13"/>
        <v/>
      </c>
      <c r="U56">
        <v>53</v>
      </c>
      <c r="V56" s="3"/>
      <c r="W56" s="8"/>
      <c r="X56" s="1"/>
    </row>
    <row r="57" spans="1:24" x14ac:dyDescent="0.4">
      <c r="A57">
        <v>54</v>
      </c>
      <c r="B57">
        <f t="shared" si="3"/>
        <v>0.54</v>
      </c>
      <c r="C57">
        <v>11.81</v>
      </c>
      <c r="D57" s="2">
        <f t="shared" si="17"/>
        <v>11</v>
      </c>
      <c r="E57" s="7" t="str">
        <f t="shared" si="10"/>
        <v/>
      </c>
      <c r="F57" s="7"/>
      <c r="G57" s="1">
        <v>19.7</v>
      </c>
      <c r="H57" s="2">
        <f t="shared" si="14"/>
        <v>19</v>
      </c>
      <c r="I57" s="7" t="str">
        <f t="shared" si="11"/>
        <v/>
      </c>
      <c r="J57" s="7"/>
      <c r="K57" s="1">
        <v>27.58</v>
      </c>
      <c r="L57" s="5">
        <f t="shared" si="15"/>
        <v>27</v>
      </c>
      <c r="M57" s="7" t="str">
        <f t="shared" si="12"/>
        <v/>
      </c>
      <c r="N57">
        <v>54</v>
      </c>
      <c r="O57">
        <v>4162</v>
      </c>
      <c r="P57" s="2">
        <f t="shared" si="16"/>
        <v>4162</v>
      </c>
      <c r="R57" s="1">
        <v>27.58</v>
      </c>
      <c r="S57" s="8">
        <f t="shared" si="8"/>
        <v>43</v>
      </c>
      <c r="T57" s="7" t="str">
        <f t="shared" si="13"/>
        <v>+</v>
      </c>
      <c r="U57">
        <v>54</v>
      </c>
      <c r="V57" s="3"/>
      <c r="W57" s="8"/>
      <c r="X57" s="1"/>
    </row>
    <row r="58" spans="1:24" x14ac:dyDescent="0.4">
      <c r="A58">
        <v>55</v>
      </c>
      <c r="B58">
        <f t="shared" si="3"/>
        <v>0.55000000000000004</v>
      </c>
      <c r="C58">
        <v>11.95</v>
      </c>
      <c r="D58" s="2">
        <f t="shared" si="17"/>
        <v>11</v>
      </c>
      <c r="E58" s="7" t="str">
        <f t="shared" si="10"/>
        <v/>
      </c>
      <c r="F58" s="7"/>
      <c r="G58" s="1">
        <v>19.93</v>
      </c>
      <c r="H58" s="2">
        <f t="shared" si="14"/>
        <v>19</v>
      </c>
      <c r="I58" s="7" t="str">
        <f t="shared" si="11"/>
        <v/>
      </c>
      <c r="J58" s="7"/>
      <c r="K58" s="1">
        <v>27.9</v>
      </c>
      <c r="L58" s="5">
        <f t="shared" si="15"/>
        <v>27</v>
      </c>
      <c r="M58" s="7" t="str">
        <f t="shared" si="12"/>
        <v/>
      </c>
      <c r="N58">
        <v>55</v>
      </c>
      <c r="O58">
        <v>4210</v>
      </c>
      <c r="P58" s="2">
        <f t="shared" si="16"/>
        <v>4210</v>
      </c>
      <c r="R58" s="1">
        <v>27.9</v>
      </c>
      <c r="S58" s="8">
        <f t="shared" si="8"/>
        <v>43</v>
      </c>
      <c r="T58" s="7" t="str">
        <f t="shared" si="13"/>
        <v/>
      </c>
      <c r="U58">
        <v>55</v>
      </c>
      <c r="V58" s="3"/>
      <c r="W58" s="8"/>
      <c r="X58" s="1"/>
    </row>
    <row r="59" spans="1:24" x14ac:dyDescent="0.4">
      <c r="A59">
        <v>56</v>
      </c>
      <c r="B59">
        <f t="shared" si="3"/>
        <v>0.56000000000000005</v>
      </c>
      <c r="C59">
        <v>12.08</v>
      </c>
      <c r="D59" s="2">
        <f t="shared" si="17"/>
        <v>12</v>
      </c>
      <c r="E59" s="7" t="str">
        <f t="shared" si="10"/>
        <v>+</v>
      </c>
      <c r="F59" s="7"/>
      <c r="G59" s="1">
        <v>20.149999999999999</v>
      </c>
      <c r="H59" s="2">
        <f t="shared" si="14"/>
        <v>20</v>
      </c>
      <c r="I59" s="7" t="str">
        <f t="shared" si="11"/>
        <v>+</v>
      </c>
      <c r="J59" s="7"/>
      <c r="K59" s="1">
        <v>28.2</v>
      </c>
      <c r="L59" s="5">
        <f t="shared" si="15"/>
        <v>28</v>
      </c>
      <c r="M59" s="7" t="str">
        <f t="shared" si="12"/>
        <v>+</v>
      </c>
      <c r="N59">
        <v>56</v>
      </c>
      <c r="O59">
        <v>4257</v>
      </c>
      <c r="P59" s="2">
        <f t="shared" si="16"/>
        <v>4257</v>
      </c>
      <c r="R59" s="1">
        <v>28.2</v>
      </c>
      <c r="S59" s="8">
        <f t="shared" si="8"/>
        <v>44</v>
      </c>
      <c r="T59" s="7" t="str">
        <f t="shared" si="13"/>
        <v>+</v>
      </c>
      <c r="U59">
        <v>56</v>
      </c>
      <c r="V59" s="3"/>
      <c r="W59" s="8"/>
      <c r="X59" s="1"/>
    </row>
    <row r="60" spans="1:24" x14ac:dyDescent="0.4">
      <c r="A60">
        <v>57</v>
      </c>
      <c r="B60">
        <f t="shared" si="3"/>
        <v>0.56999999999999995</v>
      </c>
      <c r="C60">
        <v>12.2</v>
      </c>
      <c r="D60" s="2">
        <f t="shared" si="17"/>
        <v>12</v>
      </c>
      <c r="E60" s="7" t="str">
        <f t="shared" si="10"/>
        <v/>
      </c>
      <c r="F60" s="7"/>
      <c r="G60" s="1">
        <v>20.36</v>
      </c>
      <c r="H60" s="2">
        <f t="shared" si="14"/>
        <v>20</v>
      </c>
      <c r="I60" s="7" t="str">
        <f t="shared" si="11"/>
        <v/>
      </c>
      <c r="J60" s="7"/>
      <c r="K60" s="1">
        <v>28.51</v>
      </c>
      <c r="L60" s="5">
        <f t="shared" si="15"/>
        <v>28</v>
      </c>
      <c r="M60" s="7" t="str">
        <f t="shared" si="12"/>
        <v/>
      </c>
      <c r="N60">
        <v>57</v>
      </c>
      <c r="O60">
        <v>4303</v>
      </c>
      <c r="P60" s="2">
        <f t="shared" si="16"/>
        <v>4303</v>
      </c>
      <c r="R60" s="1">
        <v>28.51</v>
      </c>
      <c r="S60" s="8">
        <f t="shared" si="8"/>
        <v>44</v>
      </c>
      <c r="T60" s="7" t="str">
        <f t="shared" si="13"/>
        <v/>
      </c>
      <c r="U60">
        <v>57</v>
      </c>
      <c r="V60" s="3"/>
      <c r="W60" s="8"/>
      <c r="X60" s="1"/>
    </row>
    <row r="61" spans="1:24" x14ac:dyDescent="0.4">
      <c r="A61">
        <v>58</v>
      </c>
      <c r="B61">
        <f t="shared" si="3"/>
        <v>0.57999999999999996</v>
      </c>
      <c r="C61">
        <v>12.33</v>
      </c>
      <c r="D61" s="2">
        <f t="shared" si="17"/>
        <v>12</v>
      </c>
      <c r="E61" s="7" t="str">
        <f t="shared" si="10"/>
        <v/>
      </c>
      <c r="F61" s="7"/>
      <c r="G61" s="1">
        <v>20.57</v>
      </c>
      <c r="H61" s="2">
        <f t="shared" si="14"/>
        <v>20</v>
      </c>
      <c r="I61" s="7" t="str">
        <f t="shared" si="11"/>
        <v/>
      </c>
      <c r="J61" s="7"/>
      <c r="K61" s="1">
        <v>28.8</v>
      </c>
      <c r="L61" s="5">
        <f t="shared" si="15"/>
        <v>28</v>
      </c>
      <c r="M61" s="7" t="str">
        <f t="shared" si="12"/>
        <v/>
      </c>
      <c r="N61">
        <v>58</v>
      </c>
      <c r="O61">
        <v>4348</v>
      </c>
      <c r="P61" s="2">
        <f t="shared" si="16"/>
        <v>4348</v>
      </c>
      <c r="R61" s="1">
        <v>28.8</v>
      </c>
      <c r="S61" s="8">
        <f t="shared" si="8"/>
        <v>45</v>
      </c>
      <c r="T61" s="7" t="str">
        <f t="shared" si="13"/>
        <v>+</v>
      </c>
      <c r="U61">
        <v>58</v>
      </c>
      <c r="V61" s="3"/>
      <c r="W61" s="8"/>
      <c r="X61" s="1"/>
    </row>
    <row r="62" spans="1:24" x14ac:dyDescent="0.4">
      <c r="A62">
        <v>59</v>
      </c>
      <c r="B62">
        <f t="shared" si="3"/>
        <v>0.59</v>
      </c>
      <c r="C62">
        <v>12.45</v>
      </c>
      <c r="D62" s="2">
        <f t="shared" si="17"/>
        <v>12</v>
      </c>
      <c r="E62" s="7" t="str">
        <f t="shared" si="10"/>
        <v/>
      </c>
      <c r="F62" s="7"/>
      <c r="G62" s="1">
        <v>20.78</v>
      </c>
      <c r="H62" s="2">
        <f t="shared" si="14"/>
        <v>20</v>
      </c>
      <c r="I62" s="7" t="str">
        <f t="shared" si="11"/>
        <v/>
      </c>
      <c r="J62" s="7"/>
      <c r="K62" s="1">
        <v>29.09</v>
      </c>
      <c r="L62" s="5">
        <f t="shared" si="15"/>
        <v>29</v>
      </c>
      <c r="M62" s="7" t="str">
        <f t="shared" si="12"/>
        <v>+</v>
      </c>
      <c r="N62">
        <v>59</v>
      </c>
      <c r="O62">
        <v>4392</v>
      </c>
      <c r="P62" s="2">
        <f t="shared" si="16"/>
        <v>4392</v>
      </c>
      <c r="R62" s="1">
        <v>29.09</v>
      </c>
      <c r="S62" s="8">
        <f t="shared" si="8"/>
        <v>45</v>
      </c>
      <c r="T62" s="7" t="str">
        <f t="shared" si="13"/>
        <v/>
      </c>
      <c r="U62">
        <v>59</v>
      </c>
      <c r="V62" s="3"/>
      <c r="W62" s="8"/>
      <c r="X62" s="1"/>
    </row>
    <row r="63" spans="1:24" x14ac:dyDescent="0.4">
      <c r="A63">
        <v>60</v>
      </c>
      <c r="B63">
        <f t="shared" si="3"/>
        <v>0.6</v>
      </c>
      <c r="C63">
        <v>12.57</v>
      </c>
      <c r="D63" s="2">
        <f t="shared" si="17"/>
        <v>12</v>
      </c>
      <c r="E63" s="7" t="str">
        <f t="shared" si="10"/>
        <v/>
      </c>
      <c r="F63" s="7"/>
      <c r="G63" s="1">
        <v>20.98</v>
      </c>
      <c r="H63" s="2">
        <f t="shared" si="14"/>
        <v>20</v>
      </c>
      <c r="I63" s="7" t="str">
        <f t="shared" si="11"/>
        <v/>
      </c>
      <c r="J63" s="7"/>
      <c r="K63" s="1">
        <v>29.37</v>
      </c>
      <c r="L63" s="5">
        <f t="shared" si="15"/>
        <v>29</v>
      </c>
      <c r="M63" s="7" t="str">
        <f t="shared" si="12"/>
        <v/>
      </c>
      <c r="N63">
        <v>60</v>
      </c>
      <c r="O63">
        <v>4435</v>
      </c>
      <c r="P63" s="2">
        <f t="shared" si="16"/>
        <v>4435</v>
      </c>
      <c r="R63" s="1">
        <v>29.37</v>
      </c>
      <c r="S63" s="8">
        <f t="shared" si="8"/>
        <v>46</v>
      </c>
      <c r="T63" s="7" t="str">
        <f t="shared" si="13"/>
        <v>+</v>
      </c>
      <c r="U63">
        <v>60</v>
      </c>
      <c r="V63" s="3"/>
      <c r="W63" s="8"/>
      <c r="X63" s="1"/>
    </row>
    <row r="64" spans="1:24" x14ac:dyDescent="0.4">
      <c r="A64">
        <v>61</v>
      </c>
      <c r="B64">
        <f t="shared" si="3"/>
        <v>0.61</v>
      </c>
      <c r="C64">
        <v>12.68</v>
      </c>
      <c r="D64" s="2">
        <f t="shared" si="17"/>
        <v>12</v>
      </c>
      <c r="E64" s="7" t="str">
        <f t="shared" si="10"/>
        <v/>
      </c>
      <c r="F64" s="7"/>
      <c r="G64" s="1">
        <v>21.18</v>
      </c>
      <c r="H64" s="2">
        <f t="shared" si="14"/>
        <v>21</v>
      </c>
      <c r="I64" s="7" t="str">
        <f t="shared" si="11"/>
        <v>+</v>
      </c>
      <c r="J64" s="7"/>
      <c r="K64" s="1">
        <v>29.64</v>
      </c>
      <c r="L64" s="5">
        <f t="shared" si="15"/>
        <v>29</v>
      </c>
      <c r="M64" s="7" t="str">
        <f t="shared" si="12"/>
        <v/>
      </c>
      <c r="N64">
        <v>61</v>
      </c>
      <c r="O64">
        <v>4476</v>
      </c>
      <c r="P64" s="2">
        <f t="shared" si="16"/>
        <v>4476</v>
      </c>
      <c r="R64" s="1">
        <v>29.64</v>
      </c>
      <c r="S64" s="8">
        <f t="shared" si="8"/>
        <v>46</v>
      </c>
      <c r="T64" s="7" t="str">
        <f t="shared" si="13"/>
        <v/>
      </c>
      <c r="U64">
        <v>61</v>
      </c>
      <c r="V64" s="3"/>
      <c r="W64" s="8"/>
      <c r="X64" s="1"/>
    </row>
    <row r="65" spans="1:24" x14ac:dyDescent="0.4">
      <c r="A65">
        <v>62</v>
      </c>
      <c r="B65">
        <f t="shared" si="3"/>
        <v>0.62</v>
      </c>
      <c r="C65">
        <v>12.8</v>
      </c>
      <c r="D65" s="2">
        <f t="shared" si="17"/>
        <v>12</v>
      </c>
      <c r="E65" s="7" t="str">
        <f t="shared" si="10"/>
        <v/>
      </c>
      <c r="F65" s="7"/>
      <c r="G65" s="1">
        <v>21.37</v>
      </c>
      <c r="H65" s="2">
        <f t="shared" si="14"/>
        <v>21</v>
      </c>
      <c r="I65" s="7" t="str">
        <f t="shared" si="11"/>
        <v/>
      </c>
      <c r="J65" s="7"/>
      <c r="K65" s="1">
        <v>29.91</v>
      </c>
      <c r="L65" s="5">
        <f t="shared" si="15"/>
        <v>29</v>
      </c>
      <c r="M65" s="7" t="str">
        <f t="shared" si="12"/>
        <v/>
      </c>
      <c r="N65">
        <v>62</v>
      </c>
      <c r="O65">
        <v>4517</v>
      </c>
      <c r="P65" s="2">
        <f t="shared" si="16"/>
        <v>4517</v>
      </c>
      <c r="R65" s="1">
        <v>29.91</v>
      </c>
      <c r="S65" s="8">
        <f t="shared" si="8"/>
        <v>47</v>
      </c>
      <c r="T65" s="7" t="str">
        <f t="shared" si="13"/>
        <v>+</v>
      </c>
      <c r="U65">
        <v>62</v>
      </c>
      <c r="V65" s="3"/>
      <c r="W65" s="8"/>
      <c r="X65" s="1"/>
    </row>
    <row r="66" spans="1:24" x14ac:dyDescent="0.4">
      <c r="A66">
        <v>63</v>
      </c>
      <c r="B66">
        <f t="shared" si="3"/>
        <v>0.63</v>
      </c>
      <c r="C66">
        <v>12.91</v>
      </c>
      <c r="D66" s="2">
        <f t="shared" si="17"/>
        <v>12</v>
      </c>
      <c r="E66" s="7" t="str">
        <f t="shared" si="10"/>
        <v/>
      </c>
      <c r="F66" s="7"/>
      <c r="G66" s="1">
        <v>21.55</v>
      </c>
      <c r="H66" s="2">
        <f t="shared" si="14"/>
        <v>21</v>
      </c>
      <c r="I66" s="7" t="str">
        <f t="shared" si="11"/>
        <v/>
      </c>
      <c r="J66" s="7"/>
      <c r="K66" s="1">
        <v>30.17</v>
      </c>
      <c r="L66" s="5">
        <f t="shared" si="15"/>
        <v>30</v>
      </c>
      <c r="M66" s="7" t="str">
        <f t="shared" si="12"/>
        <v>+</v>
      </c>
      <c r="N66">
        <v>63</v>
      </c>
      <c r="O66">
        <v>4557</v>
      </c>
      <c r="P66" s="2">
        <f t="shared" si="16"/>
        <v>4557</v>
      </c>
      <c r="R66" s="1">
        <v>30.17</v>
      </c>
      <c r="S66" s="8">
        <f t="shared" si="8"/>
        <v>47</v>
      </c>
      <c r="T66" s="7" t="str">
        <f t="shared" si="13"/>
        <v/>
      </c>
      <c r="U66">
        <v>63</v>
      </c>
      <c r="V66" s="3"/>
      <c r="W66" s="8"/>
      <c r="X66" s="1"/>
    </row>
    <row r="67" spans="1:24" x14ac:dyDescent="0.4">
      <c r="A67">
        <v>64</v>
      </c>
      <c r="B67">
        <f t="shared" si="3"/>
        <v>0.64</v>
      </c>
      <c r="C67">
        <v>13.01</v>
      </c>
      <c r="D67" s="2">
        <f t="shared" si="17"/>
        <v>13</v>
      </c>
      <c r="E67" s="7" t="str">
        <f t="shared" si="10"/>
        <v>+</v>
      </c>
      <c r="F67" s="7"/>
      <c r="G67" s="1">
        <v>21.73</v>
      </c>
      <c r="H67" s="2">
        <f t="shared" ref="H67:H98" si="18">INT((2*$B67-$B67^2)*G$1+($B67-1)*($B67-0.5)*$B67*20/G$1)</f>
        <v>21</v>
      </c>
      <c r="I67" s="7" t="str">
        <f t="shared" si="11"/>
        <v/>
      </c>
      <c r="J67" s="7"/>
      <c r="K67" s="1">
        <v>30.42</v>
      </c>
      <c r="L67" s="5">
        <f t="shared" ref="L67:L98" si="19">INT((2*$B67-$B67^2)*K$1+($B67-1)*($B67-0.5)*$B67*20/C$1)</f>
        <v>30</v>
      </c>
      <c r="M67" s="7" t="str">
        <f t="shared" si="12"/>
        <v/>
      </c>
      <c r="N67">
        <v>64</v>
      </c>
      <c r="O67">
        <v>4595</v>
      </c>
      <c r="P67" s="2">
        <f t="shared" ref="P67:P98" si="20">INT((2*B67-B67^2)*O$1)</f>
        <v>4595</v>
      </c>
      <c r="R67" s="1">
        <v>30.42</v>
      </c>
      <c r="S67" s="8">
        <f t="shared" si="8"/>
        <v>47</v>
      </c>
      <c r="T67" s="7" t="str">
        <f t="shared" si="13"/>
        <v/>
      </c>
      <c r="U67">
        <v>64</v>
      </c>
      <c r="V67" s="3"/>
      <c r="W67" s="8"/>
      <c r="X67" s="1"/>
    </row>
    <row r="68" spans="1:24" x14ac:dyDescent="0.4">
      <c r="A68">
        <v>65</v>
      </c>
      <c r="B68">
        <f t="shared" ref="B68:B103" si="21">A68/100</f>
        <v>0.65</v>
      </c>
      <c r="C68">
        <v>13.12</v>
      </c>
      <c r="D68" s="2">
        <f t="shared" ref="D68:D99" si="22">INT((2*$B68-$B68^2)*C$1+($B68-1)*($B68-0.5)*$B68*20/C$1)</f>
        <v>13</v>
      </c>
      <c r="E68" s="7" t="str">
        <f t="shared" si="10"/>
        <v/>
      </c>
      <c r="F68" s="7"/>
      <c r="G68" s="1">
        <v>21.91</v>
      </c>
      <c r="H68" s="2">
        <f t="shared" si="18"/>
        <v>21</v>
      </c>
      <c r="I68" s="7" t="str">
        <f t="shared" si="11"/>
        <v/>
      </c>
      <c r="J68" s="7"/>
      <c r="K68" s="1">
        <v>30.67</v>
      </c>
      <c r="L68" s="5">
        <f t="shared" si="19"/>
        <v>30</v>
      </c>
      <c r="M68" s="7" t="str">
        <f t="shared" si="12"/>
        <v/>
      </c>
      <c r="N68">
        <v>65</v>
      </c>
      <c r="O68">
        <v>4633</v>
      </c>
      <c r="P68" s="2">
        <f t="shared" si="20"/>
        <v>4633</v>
      </c>
      <c r="R68" s="1">
        <v>30.67</v>
      </c>
      <c r="S68" s="8">
        <f t="shared" ref="S68:S103" si="23">INT((2*$B68-$B68^2)*R$1+($B68-1)*($B68-0.5)*$B68*20/S$1)</f>
        <v>48</v>
      </c>
      <c r="T68" s="7" t="str">
        <f t="shared" si="13"/>
        <v>+</v>
      </c>
      <c r="U68">
        <v>65</v>
      </c>
      <c r="V68" s="3"/>
      <c r="W68" s="8"/>
      <c r="X68" s="1"/>
    </row>
    <row r="69" spans="1:24" x14ac:dyDescent="0.4">
      <c r="A69">
        <v>66</v>
      </c>
      <c r="B69">
        <f t="shared" si="21"/>
        <v>0.66</v>
      </c>
      <c r="C69">
        <v>13.22</v>
      </c>
      <c r="D69" s="2">
        <f t="shared" si="22"/>
        <v>13</v>
      </c>
      <c r="E69" s="7" t="str">
        <f t="shared" si="10"/>
        <v/>
      </c>
      <c r="F69" s="7"/>
      <c r="G69" s="1">
        <v>22.08</v>
      </c>
      <c r="H69" s="2">
        <f t="shared" si="18"/>
        <v>22</v>
      </c>
      <c r="I69" s="7" t="str">
        <f t="shared" si="11"/>
        <v>+</v>
      </c>
      <c r="J69" s="7"/>
      <c r="K69" s="1">
        <v>30.91</v>
      </c>
      <c r="L69" s="5">
        <f t="shared" si="19"/>
        <v>30</v>
      </c>
      <c r="M69" s="7" t="str">
        <f t="shared" si="12"/>
        <v/>
      </c>
      <c r="N69">
        <v>66</v>
      </c>
      <c r="O69">
        <v>4669</v>
      </c>
      <c r="P69" s="2">
        <f t="shared" si="20"/>
        <v>4669</v>
      </c>
      <c r="R69" s="1">
        <v>30.91</v>
      </c>
      <c r="S69" s="8">
        <f t="shared" si="23"/>
        <v>48</v>
      </c>
      <c r="T69" s="7" t="str">
        <f t="shared" si="13"/>
        <v/>
      </c>
      <c r="U69">
        <v>66</v>
      </c>
      <c r="V69" s="3"/>
      <c r="W69" s="8"/>
      <c r="X69" s="1"/>
    </row>
    <row r="70" spans="1:24" x14ac:dyDescent="0.4">
      <c r="A70">
        <v>67</v>
      </c>
      <c r="B70">
        <f t="shared" si="21"/>
        <v>0.67</v>
      </c>
      <c r="C70">
        <v>13.32</v>
      </c>
      <c r="D70" s="2">
        <f t="shared" si="22"/>
        <v>13</v>
      </c>
      <c r="E70" s="7" t="str">
        <f t="shared" si="10"/>
        <v/>
      </c>
      <c r="F70" s="7"/>
      <c r="G70" s="1">
        <v>22.25</v>
      </c>
      <c r="H70" s="2">
        <f t="shared" si="18"/>
        <v>22</v>
      </c>
      <c r="I70" s="7" t="str">
        <f t="shared" si="11"/>
        <v/>
      </c>
      <c r="J70" s="7"/>
      <c r="K70" s="1">
        <v>31.14</v>
      </c>
      <c r="L70" s="5">
        <f t="shared" si="19"/>
        <v>31</v>
      </c>
      <c r="M70" s="7" t="str">
        <f t="shared" si="12"/>
        <v>+</v>
      </c>
      <c r="N70">
        <v>67</v>
      </c>
      <c r="O70">
        <v>4705</v>
      </c>
      <c r="P70" s="2">
        <f t="shared" si="20"/>
        <v>4705</v>
      </c>
      <c r="R70" s="1">
        <v>31.14</v>
      </c>
      <c r="S70" s="8">
        <f t="shared" si="23"/>
        <v>48</v>
      </c>
      <c r="T70" s="7" t="str">
        <f t="shared" si="13"/>
        <v/>
      </c>
      <c r="U70">
        <v>67</v>
      </c>
      <c r="V70" s="3"/>
      <c r="W70" s="8"/>
      <c r="X70" s="1"/>
    </row>
    <row r="71" spans="1:24" x14ac:dyDescent="0.4">
      <c r="A71">
        <v>68</v>
      </c>
      <c r="B71">
        <f t="shared" si="21"/>
        <v>0.68</v>
      </c>
      <c r="C71">
        <v>13.41</v>
      </c>
      <c r="D71" s="2">
        <f t="shared" si="22"/>
        <v>13</v>
      </c>
      <c r="E71" s="7" t="str">
        <f t="shared" si="10"/>
        <v/>
      </c>
      <c r="F71" s="7"/>
      <c r="G71" s="1">
        <v>22.41</v>
      </c>
      <c r="H71" s="2">
        <f t="shared" si="18"/>
        <v>22</v>
      </c>
      <c r="I71" s="7" t="str">
        <f t="shared" si="11"/>
        <v/>
      </c>
      <c r="J71" s="7"/>
      <c r="K71" s="1">
        <v>31.36</v>
      </c>
      <c r="L71" s="5">
        <f t="shared" si="19"/>
        <v>31</v>
      </c>
      <c r="M71" s="7" t="str">
        <f t="shared" si="12"/>
        <v/>
      </c>
      <c r="N71">
        <v>68</v>
      </c>
      <c r="O71">
        <v>4739</v>
      </c>
      <c r="P71" s="2">
        <f t="shared" si="20"/>
        <v>4739</v>
      </c>
      <c r="R71" s="1">
        <v>31.36</v>
      </c>
      <c r="S71" s="8">
        <f t="shared" si="23"/>
        <v>49</v>
      </c>
      <c r="T71" s="7" t="str">
        <f t="shared" si="13"/>
        <v>+</v>
      </c>
      <c r="U71">
        <v>68</v>
      </c>
      <c r="V71" s="3"/>
      <c r="W71" s="8"/>
      <c r="X71" s="1"/>
    </row>
    <row r="72" spans="1:24" x14ac:dyDescent="0.4">
      <c r="A72">
        <v>69</v>
      </c>
      <c r="B72">
        <f t="shared" si="21"/>
        <v>0.69</v>
      </c>
      <c r="C72">
        <v>13.5</v>
      </c>
      <c r="D72" s="2">
        <f t="shared" si="22"/>
        <v>13</v>
      </c>
      <c r="E72" s="7" t="str">
        <f t="shared" ref="E72:E103" si="24">IF(D72-D71&gt;0,"+","")</f>
        <v/>
      </c>
      <c r="F72" s="7"/>
      <c r="G72" s="1">
        <v>22.56</v>
      </c>
      <c r="H72" s="2">
        <f t="shared" si="18"/>
        <v>22</v>
      </c>
      <c r="I72" s="7" t="str">
        <f t="shared" ref="I72:I103" si="25">IF(H72-H71&gt;0,"+","")</f>
        <v/>
      </c>
      <c r="J72" s="7"/>
      <c r="K72" s="1">
        <v>31.58</v>
      </c>
      <c r="L72" s="5">
        <f t="shared" si="19"/>
        <v>31</v>
      </c>
      <c r="M72" s="7" t="str">
        <f t="shared" ref="M72:M103" si="26">IF(L72-L71&gt;0,"+","")</f>
        <v/>
      </c>
      <c r="N72">
        <v>69</v>
      </c>
      <c r="O72">
        <v>4772</v>
      </c>
      <c r="P72" s="2">
        <f t="shared" si="20"/>
        <v>4772</v>
      </c>
      <c r="R72" s="1">
        <v>31.58</v>
      </c>
      <c r="S72" s="8">
        <f t="shared" si="23"/>
        <v>49</v>
      </c>
      <c r="T72" s="7" t="str">
        <f t="shared" ref="T72:T103" si="27">IF(S72-S71&gt;0,"+","")</f>
        <v/>
      </c>
      <c r="U72">
        <v>69</v>
      </c>
      <c r="V72" s="3"/>
      <c r="W72" s="8"/>
      <c r="X72" s="1"/>
    </row>
    <row r="73" spans="1:24" x14ac:dyDescent="0.4">
      <c r="A73">
        <v>70</v>
      </c>
      <c r="B73">
        <f t="shared" si="21"/>
        <v>0.7</v>
      </c>
      <c r="C73">
        <v>13.59</v>
      </c>
      <c r="D73" s="2">
        <f t="shared" si="22"/>
        <v>13</v>
      </c>
      <c r="E73" s="7" t="str">
        <f t="shared" si="24"/>
        <v/>
      </c>
      <c r="F73" s="7"/>
      <c r="G73" s="1">
        <v>22.72</v>
      </c>
      <c r="H73" s="2">
        <f t="shared" si="18"/>
        <v>22</v>
      </c>
      <c r="I73" s="7" t="str">
        <f t="shared" si="25"/>
        <v/>
      </c>
      <c r="J73" s="7"/>
      <c r="K73" s="1">
        <v>31.79</v>
      </c>
      <c r="L73" s="5">
        <f t="shared" si="19"/>
        <v>31</v>
      </c>
      <c r="M73" s="7" t="str">
        <f t="shared" si="26"/>
        <v/>
      </c>
      <c r="N73">
        <v>70</v>
      </c>
      <c r="O73">
        <v>4804</v>
      </c>
      <c r="P73" s="2">
        <f t="shared" si="20"/>
        <v>4804</v>
      </c>
      <c r="R73" s="1">
        <v>31.79</v>
      </c>
      <c r="S73" s="8">
        <f t="shared" si="23"/>
        <v>49</v>
      </c>
      <c r="T73" s="7" t="str">
        <f t="shared" si="27"/>
        <v/>
      </c>
      <c r="U73">
        <v>70</v>
      </c>
      <c r="V73" s="3"/>
      <c r="W73" s="8"/>
      <c r="X73" s="1"/>
    </row>
    <row r="74" spans="1:24" x14ac:dyDescent="0.4">
      <c r="A74">
        <v>71</v>
      </c>
      <c r="B74">
        <f t="shared" si="21"/>
        <v>0.71</v>
      </c>
      <c r="C74">
        <v>13.68</v>
      </c>
      <c r="D74" s="2">
        <f t="shared" si="22"/>
        <v>13</v>
      </c>
      <c r="E74" s="7" t="str">
        <f t="shared" si="24"/>
        <v/>
      </c>
      <c r="F74" s="7"/>
      <c r="G74" s="1">
        <v>22.86</v>
      </c>
      <c r="H74" s="2">
        <f t="shared" si="18"/>
        <v>22</v>
      </c>
      <c r="I74" s="7" t="str">
        <f t="shared" si="25"/>
        <v/>
      </c>
      <c r="J74" s="7"/>
      <c r="K74" s="1">
        <v>32</v>
      </c>
      <c r="L74" s="5">
        <f t="shared" si="19"/>
        <v>31</v>
      </c>
      <c r="M74" s="7" t="str">
        <f t="shared" si="26"/>
        <v/>
      </c>
      <c r="N74">
        <v>71</v>
      </c>
      <c r="O74">
        <v>4835</v>
      </c>
      <c r="P74" s="2">
        <f t="shared" si="20"/>
        <v>4835</v>
      </c>
      <c r="R74" s="1">
        <v>32</v>
      </c>
      <c r="S74" s="8">
        <f t="shared" si="23"/>
        <v>50</v>
      </c>
      <c r="T74" s="7" t="str">
        <f t="shared" si="27"/>
        <v>+</v>
      </c>
      <c r="U74">
        <v>71</v>
      </c>
      <c r="V74" s="3"/>
      <c r="W74" s="8"/>
      <c r="X74" s="1"/>
    </row>
    <row r="75" spans="1:24" x14ac:dyDescent="0.4">
      <c r="A75">
        <v>72</v>
      </c>
      <c r="B75">
        <f t="shared" si="21"/>
        <v>0.72</v>
      </c>
      <c r="C75">
        <v>13.76</v>
      </c>
      <c r="D75" s="2">
        <f t="shared" si="22"/>
        <v>13</v>
      </c>
      <c r="E75" s="7" t="str">
        <f t="shared" si="24"/>
        <v/>
      </c>
      <c r="F75" s="7"/>
      <c r="G75" s="1">
        <v>23</v>
      </c>
      <c r="H75" s="2">
        <f t="shared" si="18"/>
        <v>23</v>
      </c>
      <c r="I75" s="7" t="str">
        <f t="shared" si="25"/>
        <v>+</v>
      </c>
      <c r="J75" s="7"/>
      <c r="K75" s="1">
        <v>32.200000000000003</v>
      </c>
      <c r="L75" s="5">
        <f t="shared" si="19"/>
        <v>32</v>
      </c>
      <c r="M75" s="7" t="str">
        <f t="shared" si="26"/>
        <v>+</v>
      </c>
      <c r="N75">
        <v>72</v>
      </c>
      <c r="O75">
        <v>4866</v>
      </c>
      <c r="P75" s="2">
        <f t="shared" si="20"/>
        <v>4866</v>
      </c>
      <c r="R75" s="1">
        <v>32.200000000000003</v>
      </c>
      <c r="S75" s="8">
        <f t="shared" si="23"/>
        <v>50</v>
      </c>
      <c r="T75" s="7" t="str">
        <f t="shared" si="27"/>
        <v/>
      </c>
      <c r="U75">
        <v>72</v>
      </c>
      <c r="V75" s="3"/>
      <c r="W75" s="8"/>
      <c r="X75" s="1"/>
    </row>
    <row r="76" spans="1:24" x14ac:dyDescent="0.4">
      <c r="A76">
        <v>73</v>
      </c>
      <c r="B76">
        <f t="shared" si="21"/>
        <v>0.73</v>
      </c>
      <c r="C76">
        <v>13.85</v>
      </c>
      <c r="D76" s="2">
        <f t="shared" si="22"/>
        <v>13</v>
      </c>
      <c r="E76" s="7" t="str">
        <f t="shared" si="24"/>
        <v/>
      </c>
      <c r="F76" s="7"/>
      <c r="G76" s="1">
        <v>23.14</v>
      </c>
      <c r="H76" s="2">
        <f t="shared" si="18"/>
        <v>23</v>
      </c>
      <c r="I76" s="7" t="str">
        <f t="shared" si="25"/>
        <v/>
      </c>
      <c r="J76" s="7"/>
      <c r="K76" s="1">
        <v>32.39</v>
      </c>
      <c r="L76" s="5">
        <f t="shared" si="19"/>
        <v>32</v>
      </c>
      <c r="M76" s="7" t="str">
        <f t="shared" si="26"/>
        <v/>
      </c>
      <c r="N76">
        <v>73</v>
      </c>
      <c r="O76">
        <v>4895</v>
      </c>
      <c r="P76" s="2">
        <f t="shared" si="20"/>
        <v>4895</v>
      </c>
      <c r="R76" s="1">
        <v>32.39</v>
      </c>
      <c r="S76" s="8">
        <f t="shared" si="23"/>
        <v>50</v>
      </c>
      <c r="T76" s="7" t="str">
        <f t="shared" si="27"/>
        <v/>
      </c>
      <c r="U76">
        <v>73</v>
      </c>
      <c r="V76" s="3"/>
      <c r="W76" s="8"/>
      <c r="X76" s="1"/>
    </row>
    <row r="77" spans="1:24" x14ac:dyDescent="0.4">
      <c r="A77">
        <v>74</v>
      </c>
      <c r="B77">
        <f t="shared" si="21"/>
        <v>0.74</v>
      </c>
      <c r="C77">
        <v>13.92</v>
      </c>
      <c r="D77" s="2">
        <f t="shared" si="22"/>
        <v>13</v>
      </c>
      <c r="E77" s="7" t="str">
        <f t="shared" si="24"/>
        <v/>
      </c>
      <c r="F77" s="7"/>
      <c r="G77" s="1">
        <v>23.27</v>
      </c>
      <c r="H77" s="2">
        <f t="shared" si="18"/>
        <v>23</v>
      </c>
      <c r="I77" s="7" t="str">
        <f t="shared" si="25"/>
        <v/>
      </c>
      <c r="J77" s="7"/>
      <c r="K77" s="1">
        <v>32.57</v>
      </c>
      <c r="L77" s="5">
        <f t="shared" si="19"/>
        <v>32</v>
      </c>
      <c r="M77" s="7" t="str">
        <f t="shared" si="26"/>
        <v/>
      </c>
      <c r="N77">
        <v>74</v>
      </c>
      <c r="O77">
        <v>4923</v>
      </c>
      <c r="P77" s="2">
        <f t="shared" si="20"/>
        <v>4923</v>
      </c>
      <c r="R77" s="1">
        <v>32.57</v>
      </c>
      <c r="S77" s="8">
        <f t="shared" si="23"/>
        <v>51</v>
      </c>
      <c r="T77" s="7" t="str">
        <f t="shared" si="27"/>
        <v>+</v>
      </c>
      <c r="U77">
        <v>74</v>
      </c>
      <c r="V77" s="3"/>
      <c r="W77" s="8"/>
      <c r="X77" s="1"/>
    </row>
    <row r="78" spans="1:24" x14ac:dyDescent="0.4">
      <c r="A78">
        <v>75</v>
      </c>
      <c r="B78">
        <f t="shared" si="21"/>
        <v>0.75</v>
      </c>
      <c r="C78">
        <v>14</v>
      </c>
      <c r="D78" s="2">
        <f t="shared" si="22"/>
        <v>14</v>
      </c>
      <c r="E78" s="7" t="str">
        <f t="shared" si="24"/>
        <v>+</v>
      </c>
      <c r="F78" s="7"/>
      <c r="G78" s="1">
        <v>23.4</v>
      </c>
      <c r="H78" s="2">
        <f t="shared" si="18"/>
        <v>23</v>
      </c>
      <c r="I78" s="7" t="str">
        <f t="shared" si="25"/>
        <v/>
      </c>
      <c r="J78" s="7"/>
      <c r="K78" s="1">
        <v>32.75</v>
      </c>
      <c r="L78" s="5">
        <f t="shared" si="19"/>
        <v>32</v>
      </c>
      <c r="M78" s="7" t="str">
        <f t="shared" si="26"/>
        <v/>
      </c>
      <c r="N78">
        <v>75</v>
      </c>
      <c r="O78">
        <v>4950</v>
      </c>
      <c r="P78" s="2">
        <f t="shared" si="20"/>
        <v>4950</v>
      </c>
      <c r="R78" s="1">
        <v>32.75</v>
      </c>
      <c r="S78" s="8">
        <f t="shared" si="23"/>
        <v>51</v>
      </c>
      <c r="T78" s="7" t="str">
        <f t="shared" si="27"/>
        <v/>
      </c>
      <c r="U78">
        <v>75</v>
      </c>
      <c r="V78" s="3"/>
      <c r="W78" s="8"/>
      <c r="X78" s="1"/>
    </row>
    <row r="79" spans="1:24" x14ac:dyDescent="0.4">
      <c r="A79">
        <v>76</v>
      </c>
      <c r="B79">
        <f t="shared" si="21"/>
        <v>0.76</v>
      </c>
      <c r="C79">
        <v>14.07</v>
      </c>
      <c r="D79" s="2">
        <f t="shared" si="22"/>
        <v>14</v>
      </c>
      <c r="E79" s="7" t="str">
        <f t="shared" si="24"/>
        <v/>
      </c>
      <c r="F79" s="7"/>
      <c r="G79" s="1">
        <v>23.52</v>
      </c>
      <c r="H79" s="2">
        <f t="shared" si="18"/>
        <v>23</v>
      </c>
      <c r="I79" s="7" t="str">
        <f t="shared" si="25"/>
        <v/>
      </c>
      <c r="J79" s="7"/>
      <c r="K79" s="1">
        <v>32.92</v>
      </c>
      <c r="L79" s="5">
        <f t="shared" si="19"/>
        <v>32</v>
      </c>
      <c r="M79" s="7" t="str">
        <f t="shared" si="26"/>
        <v/>
      </c>
      <c r="N79">
        <v>76</v>
      </c>
      <c r="O79">
        <v>4975</v>
      </c>
      <c r="P79" s="2">
        <f t="shared" si="20"/>
        <v>4975</v>
      </c>
      <c r="R79" s="1">
        <v>32.92</v>
      </c>
      <c r="S79" s="8">
        <f t="shared" si="23"/>
        <v>51</v>
      </c>
      <c r="T79" s="7" t="str">
        <f t="shared" si="27"/>
        <v/>
      </c>
      <c r="U79">
        <v>76</v>
      </c>
      <c r="V79" s="3"/>
      <c r="W79" s="8"/>
      <c r="X79" s="1"/>
    </row>
    <row r="80" spans="1:24" x14ac:dyDescent="0.4">
      <c r="A80">
        <v>77</v>
      </c>
      <c r="B80">
        <f t="shared" si="21"/>
        <v>0.77</v>
      </c>
      <c r="C80">
        <v>14.14</v>
      </c>
      <c r="D80" s="2">
        <f t="shared" si="22"/>
        <v>14</v>
      </c>
      <c r="E80" s="7" t="str">
        <f t="shared" si="24"/>
        <v/>
      </c>
      <c r="F80" s="7"/>
      <c r="G80" s="1">
        <v>23.64</v>
      </c>
      <c r="H80" s="2">
        <f t="shared" si="18"/>
        <v>23</v>
      </c>
      <c r="I80" s="7" t="str">
        <f t="shared" si="25"/>
        <v/>
      </c>
      <c r="J80" s="7"/>
      <c r="K80" s="1">
        <v>33.08</v>
      </c>
      <c r="L80" s="5">
        <f t="shared" si="19"/>
        <v>33</v>
      </c>
      <c r="M80" s="7" t="str">
        <f t="shared" si="26"/>
        <v>+</v>
      </c>
      <c r="N80">
        <v>77</v>
      </c>
      <c r="O80">
        <v>5000</v>
      </c>
      <c r="P80" s="2">
        <f t="shared" si="20"/>
        <v>5000</v>
      </c>
      <c r="R80" s="1">
        <v>33.08</v>
      </c>
      <c r="S80" s="8">
        <f t="shared" si="23"/>
        <v>52</v>
      </c>
      <c r="T80" s="7" t="str">
        <f t="shared" si="27"/>
        <v>+</v>
      </c>
      <c r="U80">
        <v>77</v>
      </c>
      <c r="V80" s="3"/>
      <c r="W80" s="8"/>
      <c r="X80" s="1"/>
    </row>
    <row r="81" spans="1:24" x14ac:dyDescent="0.4">
      <c r="A81">
        <v>78</v>
      </c>
      <c r="B81">
        <f t="shared" si="21"/>
        <v>0.78</v>
      </c>
      <c r="C81">
        <v>14.21</v>
      </c>
      <c r="D81" s="2">
        <f t="shared" si="22"/>
        <v>14</v>
      </c>
      <c r="E81" s="7" t="str">
        <f t="shared" si="24"/>
        <v/>
      </c>
      <c r="F81" s="7"/>
      <c r="G81" s="1">
        <v>23.75</v>
      </c>
      <c r="H81" s="2">
        <f t="shared" si="18"/>
        <v>23</v>
      </c>
      <c r="I81" s="7" t="str">
        <f t="shared" si="25"/>
        <v/>
      </c>
      <c r="J81" s="7"/>
      <c r="K81" s="1">
        <v>33.24</v>
      </c>
      <c r="L81" s="5">
        <f t="shared" si="19"/>
        <v>33</v>
      </c>
      <c r="M81" s="7" t="str">
        <f t="shared" si="26"/>
        <v/>
      </c>
      <c r="N81">
        <v>78</v>
      </c>
      <c r="O81">
        <v>5024</v>
      </c>
      <c r="P81" s="2">
        <f t="shared" si="20"/>
        <v>5024</v>
      </c>
      <c r="R81" s="1">
        <v>33.24</v>
      </c>
      <c r="S81" s="8">
        <f t="shared" si="23"/>
        <v>52</v>
      </c>
      <c r="T81" s="7" t="str">
        <f t="shared" si="27"/>
        <v/>
      </c>
      <c r="U81">
        <v>78</v>
      </c>
      <c r="V81" s="3"/>
      <c r="W81" s="8"/>
      <c r="X81" s="1"/>
    </row>
    <row r="82" spans="1:24" x14ac:dyDescent="0.4">
      <c r="A82">
        <v>79</v>
      </c>
      <c r="B82">
        <f t="shared" si="21"/>
        <v>0.79</v>
      </c>
      <c r="C82">
        <v>14.27</v>
      </c>
      <c r="D82" s="2">
        <f t="shared" si="22"/>
        <v>14</v>
      </c>
      <c r="E82" s="7" t="str">
        <f t="shared" si="24"/>
        <v/>
      </c>
      <c r="F82" s="7"/>
      <c r="G82" s="1">
        <v>23.86</v>
      </c>
      <c r="H82" s="2">
        <f t="shared" si="18"/>
        <v>23</v>
      </c>
      <c r="I82" s="7" t="str">
        <f t="shared" si="25"/>
        <v/>
      </c>
      <c r="J82" s="7"/>
      <c r="K82" s="1">
        <v>33.39</v>
      </c>
      <c r="L82" s="5">
        <f t="shared" si="19"/>
        <v>33</v>
      </c>
      <c r="M82" s="7" t="str">
        <f t="shared" si="26"/>
        <v/>
      </c>
      <c r="N82">
        <v>79</v>
      </c>
      <c r="O82">
        <v>5047</v>
      </c>
      <c r="P82" s="2">
        <f t="shared" si="20"/>
        <v>5047</v>
      </c>
      <c r="R82" s="1">
        <v>33.39</v>
      </c>
      <c r="S82" s="8">
        <f t="shared" si="23"/>
        <v>52</v>
      </c>
      <c r="T82" s="7" t="str">
        <f t="shared" si="27"/>
        <v/>
      </c>
      <c r="U82">
        <v>79</v>
      </c>
      <c r="V82" s="3"/>
      <c r="W82" s="8"/>
      <c r="X82" s="1"/>
    </row>
    <row r="83" spans="1:24" x14ac:dyDescent="0.4">
      <c r="A83">
        <v>80</v>
      </c>
      <c r="B83">
        <f t="shared" si="21"/>
        <v>0.8</v>
      </c>
      <c r="C83">
        <v>14.34</v>
      </c>
      <c r="D83" s="2">
        <f t="shared" si="22"/>
        <v>14</v>
      </c>
      <c r="E83" s="7" t="str">
        <f t="shared" si="24"/>
        <v/>
      </c>
      <c r="F83" s="7"/>
      <c r="G83" s="1">
        <v>23.96</v>
      </c>
      <c r="H83" s="2">
        <f t="shared" si="18"/>
        <v>23</v>
      </c>
      <c r="I83" s="7" t="str">
        <f t="shared" si="25"/>
        <v/>
      </c>
      <c r="J83" s="7"/>
      <c r="K83" s="1">
        <v>33.54</v>
      </c>
      <c r="L83" s="5">
        <f t="shared" si="19"/>
        <v>33</v>
      </c>
      <c r="M83" s="7" t="str">
        <f t="shared" si="26"/>
        <v/>
      </c>
      <c r="N83">
        <v>80</v>
      </c>
      <c r="O83">
        <v>5068</v>
      </c>
      <c r="P83" s="2">
        <f t="shared" si="20"/>
        <v>5068</v>
      </c>
      <c r="R83" s="1">
        <v>33.54</v>
      </c>
      <c r="S83" s="8">
        <f t="shared" si="23"/>
        <v>52</v>
      </c>
      <c r="T83" s="7" t="str">
        <f t="shared" si="27"/>
        <v/>
      </c>
      <c r="U83">
        <v>80</v>
      </c>
      <c r="V83" s="3"/>
      <c r="W83" s="8"/>
      <c r="X83" s="1"/>
    </row>
    <row r="84" spans="1:24" x14ac:dyDescent="0.4">
      <c r="A84">
        <v>81</v>
      </c>
      <c r="B84">
        <f t="shared" si="21"/>
        <v>0.81</v>
      </c>
      <c r="C84">
        <v>14.39</v>
      </c>
      <c r="D84" s="2">
        <f t="shared" si="22"/>
        <v>14</v>
      </c>
      <c r="E84" s="7" t="str">
        <f t="shared" si="24"/>
        <v/>
      </c>
      <c r="F84" s="7"/>
      <c r="G84" s="1">
        <v>24.06</v>
      </c>
      <c r="H84" s="2">
        <f t="shared" si="18"/>
        <v>24</v>
      </c>
      <c r="I84" s="7" t="str">
        <f t="shared" si="25"/>
        <v>+</v>
      </c>
      <c r="J84" s="7"/>
      <c r="K84" s="1">
        <v>33.67</v>
      </c>
      <c r="L84" s="5">
        <f t="shared" si="19"/>
        <v>33</v>
      </c>
      <c r="M84" s="7" t="str">
        <f t="shared" si="26"/>
        <v/>
      </c>
      <c r="N84">
        <v>81</v>
      </c>
      <c r="O84">
        <v>5089</v>
      </c>
      <c r="P84" s="2">
        <f t="shared" si="20"/>
        <v>5089</v>
      </c>
      <c r="R84" s="1">
        <v>33.67</v>
      </c>
      <c r="S84" s="8">
        <f t="shared" si="23"/>
        <v>52</v>
      </c>
      <c r="T84" s="7" t="str">
        <f t="shared" si="27"/>
        <v/>
      </c>
      <c r="U84">
        <v>81</v>
      </c>
      <c r="V84" s="3"/>
      <c r="W84" s="8"/>
      <c r="X84" s="1"/>
    </row>
    <row r="85" spans="1:24" x14ac:dyDescent="0.4">
      <c r="A85">
        <v>82</v>
      </c>
      <c r="B85">
        <f t="shared" si="21"/>
        <v>0.82</v>
      </c>
      <c r="C85">
        <v>14.45</v>
      </c>
      <c r="D85" s="2">
        <f t="shared" si="22"/>
        <v>14</v>
      </c>
      <c r="E85" s="7" t="str">
        <f t="shared" si="24"/>
        <v/>
      </c>
      <c r="F85" s="7"/>
      <c r="G85" s="1">
        <v>24.15</v>
      </c>
      <c r="H85" s="2">
        <f t="shared" si="18"/>
        <v>24</v>
      </c>
      <c r="I85" s="7" t="str">
        <f t="shared" si="25"/>
        <v/>
      </c>
      <c r="J85" s="7"/>
      <c r="K85" s="1">
        <v>33.799999999999997</v>
      </c>
      <c r="L85" s="5">
        <f t="shared" si="19"/>
        <v>33</v>
      </c>
      <c r="M85" s="7" t="str">
        <f t="shared" si="26"/>
        <v/>
      </c>
      <c r="N85">
        <v>82</v>
      </c>
      <c r="O85">
        <v>5108</v>
      </c>
      <c r="P85" s="2">
        <f t="shared" si="20"/>
        <v>5108</v>
      </c>
      <c r="R85" s="1">
        <v>33.799999999999997</v>
      </c>
      <c r="S85" s="8">
        <f t="shared" si="23"/>
        <v>53</v>
      </c>
      <c r="T85" s="7" t="str">
        <f t="shared" si="27"/>
        <v>+</v>
      </c>
      <c r="U85">
        <v>82</v>
      </c>
      <c r="V85" s="3"/>
      <c r="W85" s="8"/>
      <c r="X85" s="1"/>
    </row>
    <row r="86" spans="1:24" x14ac:dyDescent="0.4">
      <c r="A86">
        <v>83</v>
      </c>
      <c r="B86">
        <f t="shared" si="21"/>
        <v>0.83</v>
      </c>
      <c r="C86">
        <v>14.5</v>
      </c>
      <c r="D86" s="2">
        <f t="shared" si="22"/>
        <v>14</v>
      </c>
      <c r="E86" s="7" t="str">
        <f t="shared" si="24"/>
        <v/>
      </c>
      <c r="F86" s="7"/>
      <c r="G86" s="1">
        <v>24.24</v>
      </c>
      <c r="H86" s="2">
        <f t="shared" si="18"/>
        <v>24</v>
      </c>
      <c r="I86" s="7" t="str">
        <f t="shared" si="25"/>
        <v/>
      </c>
      <c r="J86" s="7"/>
      <c r="K86" s="1">
        <v>33.93</v>
      </c>
      <c r="L86" s="5">
        <f t="shared" si="19"/>
        <v>33</v>
      </c>
      <c r="M86" s="7" t="str">
        <f t="shared" si="26"/>
        <v/>
      </c>
      <c r="N86">
        <v>83</v>
      </c>
      <c r="O86">
        <v>5127</v>
      </c>
      <c r="P86" s="2">
        <f t="shared" si="20"/>
        <v>5127</v>
      </c>
      <c r="R86" s="1">
        <v>33.93</v>
      </c>
      <c r="S86" s="8">
        <f t="shared" si="23"/>
        <v>53</v>
      </c>
      <c r="T86" s="7" t="str">
        <f t="shared" si="27"/>
        <v/>
      </c>
      <c r="U86">
        <v>83</v>
      </c>
      <c r="V86" s="3"/>
      <c r="W86" s="8"/>
      <c r="X86" s="1"/>
    </row>
    <row r="87" spans="1:24" x14ac:dyDescent="0.4">
      <c r="A87">
        <v>84</v>
      </c>
      <c r="B87">
        <f t="shared" si="21"/>
        <v>0.84</v>
      </c>
      <c r="C87">
        <v>14.56</v>
      </c>
      <c r="D87" s="2">
        <f t="shared" si="22"/>
        <v>14</v>
      </c>
      <c r="E87" s="7" t="str">
        <f t="shared" si="24"/>
        <v/>
      </c>
      <c r="F87" s="7"/>
      <c r="G87" s="1">
        <v>24.32</v>
      </c>
      <c r="H87" s="2">
        <f t="shared" si="18"/>
        <v>24</v>
      </c>
      <c r="I87" s="7" t="str">
        <f t="shared" si="25"/>
        <v/>
      </c>
      <c r="J87" s="7"/>
      <c r="K87" s="1">
        <v>34.04</v>
      </c>
      <c r="L87" s="5">
        <f t="shared" si="19"/>
        <v>34</v>
      </c>
      <c r="M87" s="7" t="str">
        <f t="shared" si="26"/>
        <v>+</v>
      </c>
      <c r="N87">
        <v>84</v>
      </c>
      <c r="O87">
        <v>5144</v>
      </c>
      <c r="P87" s="2">
        <f t="shared" si="20"/>
        <v>5144</v>
      </c>
      <c r="R87" s="1">
        <v>34.04</v>
      </c>
      <c r="S87" s="8">
        <f t="shared" si="23"/>
        <v>53</v>
      </c>
      <c r="T87" s="7" t="str">
        <f t="shared" si="27"/>
        <v/>
      </c>
      <c r="U87">
        <v>84</v>
      </c>
      <c r="V87" s="3"/>
      <c r="W87" s="8"/>
      <c r="X87" s="1"/>
    </row>
    <row r="88" spans="1:24" x14ac:dyDescent="0.4">
      <c r="A88">
        <v>85</v>
      </c>
      <c r="B88">
        <f t="shared" si="21"/>
        <v>0.85</v>
      </c>
      <c r="C88">
        <v>14.6</v>
      </c>
      <c r="D88" s="2">
        <f t="shared" si="22"/>
        <v>14</v>
      </c>
      <c r="E88" s="7" t="str">
        <f t="shared" si="24"/>
        <v/>
      </c>
      <c r="F88" s="7"/>
      <c r="G88" s="1">
        <v>24.4</v>
      </c>
      <c r="H88" s="2">
        <f t="shared" si="18"/>
        <v>24</v>
      </c>
      <c r="I88" s="7" t="str">
        <f t="shared" si="25"/>
        <v/>
      </c>
      <c r="J88" s="7"/>
      <c r="K88" s="1">
        <v>34.15</v>
      </c>
      <c r="L88" s="5">
        <f t="shared" si="19"/>
        <v>34</v>
      </c>
      <c r="M88" s="7" t="str">
        <f t="shared" si="26"/>
        <v/>
      </c>
      <c r="N88">
        <v>85</v>
      </c>
      <c r="O88">
        <v>5161</v>
      </c>
      <c r="P88" s="2">
        <f t="shared" si="20"/>
        <v>5161</v>
      </c>
      <c r="R88" s="1">
        <v>34.15</v>
      </c>
      <c r="S88" s="8">
        <f t="shared" si="23"/>
        <v>53</v>
      </c>
      <c r="T88" s="7" t="str">
        <f t="shared" si="27"/>
        <v/>
      </c>
      <c r="U88">
        <v>85</v>
      </c>
      <c r="V88" s="3"/>
      <c r="W88" s="8"/>
      <c r="X88" s="1"/>
    </row>
    <row r="89" spans="1:24" x14ac:dyDescent="0.4">
      <c r="A89">
        <v>86</v>
      </c>
      <c r="B89">
        <f t="shared" si="21"/>
        <v>0.86</v>
      </c>
      <c r="C89">
        <v>14.65</v>
      </c>
      <c r="D89" s="2">
        <f t="shared" si="22"/>
        <v>14</v>
      </c>
      <c r="E89" s="7" t="str">
        <f t="shared" si="24"/>
        <v/>
      </c>
      <c r="F89" s="7"/>
      <c r="G89" s="1">
        <v>24.48</v>
      </c>
      <c r="H89" s="2">
        <f t="shared" si="18"/>
        <v>24</v>
      </c>
      <c r="I89" s="7" t="str">
        <f t="shared" si="25"/>
        <v/>
      </c>
      <c r="J89" s="7"/>
      <c r="K89" s="1">
        <v>34.26</v>
      </c>
      <c r="L89" s="5">
        <f t="shared" si="19"/>
        <v>34</v>
      </c>
      <c r="M89" s="7" t="str">
        <f t="shared" si="26"/>
        <v/>
      </c>
      <c r="N89">
        <v>86</v>
      </c>
      <c r="O89">
        <v>5176</v>
      </c>
      <c r="P89" s="2">
        <f t="shared" si="20"/>
        <v>5176</v>
      </c>
      <c r="R89" s="1">
        <v>34.26</v>
      </c>
      <c r="S89" s="8">
        <f t="shared" si="23"/>
        <v>53</v>
      </c>
      <c r="T89" s="7" t="str">
        <f t="shared" si="27"/>
        <v/>
      </c>
      <c r="U89">
        <v>86</v>
      </c>
      <c r="V89" s="3"/>
      <c r="W89" s="8"/>
      <c r="X89" s="1"/>
    </row>
    <row r="90" spans="1:24" x14ac:dyDescent="0.4">
      <c r="A90">
        <v>87</v>
      </c>
      <c r="B90">
        <f t="shared" si="21"/>
        <v>0.87</v>
      </c>
      <c r="C90">
        <v>14.69</v>
      </c>
      <c r="D90" s="2">
        <f t="shared" si="22"/>
        <v>14</v>
      </c>
      <c r="E90" s="7" t="str">
        <f t="shared" si="24"/>
        <v/>
      </c>
      <c r="F90" s="7"/>
      <c r="G90" s="1">
        <v>24.54</v>
      </c>
      <c r="H90" s="2">
        <f t="shared" si="18"/>
        <v>24</v>
      </c>
      <c r="I90" s="7" t="str">
        <f t="shared" si="25"/>
        <v/>
      </c>
      <c r="J90" s="7"/>
      <c r="K90" s="1">
        <v>34.35</v>
      </c>
      <c r="L90" s="5">
        <f t="shared" si="19"/>
        <v>34</v>
      </c>
      <c r="M90" s="7" t="str">
        <f t="shared" si="26"/>
        <v/>
      </c>
      <c r="N90">
        <v>87</v>
      </c>
      <c r="O90">
        <v>5190</v>
      </c>
      <c r="P90" s="2">
        <f t="shared" si="20"/>
        <v>5190</v>
      </c>
      <c r="R90" s="1">
        <v>34.35</v>
      </c>
      <c r="S90" s="8">
        <f t="shared" si="23"/>
        <v>54</v>
      </c>
      <c r="T90" s="7" t="str">
        <f t="shared" si="27"/>
        <v>+</v>
      </c>
      <c r="U90">
        <v>87</v>
      </c>
      <c r="V90" s="3"/>
      <c r="W90" s="8"/>
      <c r="X90" s="1"/>
    </row>
    <row r="91" spans="1:24" x14ac:dyDescent="0.4">
      <c r="A91">
        <v>88</v>
      </c>
      <c r="B91">
        <f t="shared" si="21"/>
        <v>0.88</v>
      </c>
      <c r="C91">
        <v>14.73</v>
      </c>
      <c r="D91" s="2">
        <f t="shared" si="22"/>
        <v>14</v>
      </c>
      <c r="E91" s="7" t="str">
        <f t="shared" si="24"/>
        <v/>
      </c>
      <c r="F91" s="7"/>
      <c r="G91" s="1">
        <v>24.61</v>
      </c>
      <c r="H91" s="2">
        <f t="shared" si="18"/>
        <v>24</v>
      </c>
      <c r="I91" s="7" t="str">
        <f t="shared" si="25"/>
        <v/>
      </c>
      <c r="J91" s="7"/>
      <c r="K91" s="1">
        <v>34.44</v>
      </c>
      <c r="L91" s="5">
        <f t="shared" si="19"/>
        <v>34</v>
      </c>
      <c r="M91" s="7" t="str">
        <f t="shared" si="26"/>
        <v/>
      </c>
      <c r="N91">
        <v>88</v>
      </c>
      <c r="O91">
        <v>5203</v>
      </c>
      <c r="P91" s="2">
        <f t="shared" si="20"/>
        <v>5203</v>
      </c>
      <c r="R91" s="1">
        <v>34.44</v>
      </c>
      <c r="S91" s="8">
        <f t="shared" si="23"/>
        <v>54</v>
      </c>
      <c r="T91" s="7" t="str">
        <f t="shared" si="27"/>
        <v/>
      </c>
      <c r="U91">
        <v>88</v>
      </c>
      <c r="V91" s="3"/>
      <c r="W91" s="8"/>
      <c r="X91" s="1"/>
    </row>
    <row r="92" spans="1:24" x14ac:dyDescent="0.4">
      <c r="A92">
        <v>89</v>
      </c>
      <c r="B92">
        <f t="shared" si="21"/>
        <v>0.89</v>
      </c>
      <c r="C92">
        <v>14.77</v>
      </c>
      <c r="D92" s="2">
        <f t="shared" si="22"/>
        <v>14</v>
      </c>
      <c r="E92" s="7" t="str">
        <f t="shared" si="24"/>
        <v/>
      </c>
      <c r="F92" s="7"/>
      <c r="G92" s="1">
        <v>24.67</v>
      </c>
      <c r="H92" s="2">
        <f t="shared" si="18"/>
        <v>24</v>
      </c>
      <c r="I92" s="7" t="str">
        <f t="shared" si="25"/>
        <v/>
      </c>
      <c r="J92" s="7"/>
      <c r="K92" s="1">
        <v>34.53</v>
      </c>
      <c r="L92" s="5">
        <f t="shared" si="19"/>
        <v>34</v>
      </c>
      <c r="M92" s="7" t="str">
        <f t="shared" si="26"/>
        <v/>
      </c>
      <c r="N92">
        <v>89</v>
      </c>
      <c r="O92">
        <v>5216</v>
      </c>
      <c r="P92" s="2">
        <f t="shared" si="20"/>
        <v>5216</v>
      </c>
      <c r="R92" s="1">
        <v>34.53</v>
      </c>
      <c r="S92" s="8">
        <f t="shared" si="23"/>
        <v>54</v>
      </c>
      <c r="T92" s="7" t="str">
        <f t="shared" si="27"/>
        <v/>
      </c>
      <c r="U92">
        <v>89</v>
      </c>
      <c r="V92" s="3"/>
      <c r="W92" s="8"/>
      <c r="X92" s="1"/>
    </row>
    <row r="93" spans="1:24" x14ac:dyDescent="0.4">
      <c r="A93">
        <v>90</v>
      </c>
      <c r="B93">
        <f t="shared" si="21"/>
        <v>0.9</v>
      </c>
      <c r="C93">
        <v>14.8</v>
      </c>
      <c r="D93" s="2">
        <f t="shared" si="22"/>
        <v>14</v>
      </c>
      <c r="E93" s="7" t="str">
        <f t="shared" si="24"/>
        <v/>
      </c>
      <c r="F93" s="7"/>
      <c r="G93" s="1">
        <v>24.72</v>
      </c>
      <c r="H93" s="2">
        <f t="shared" si="18"/>
        <v>24</v>
      </c>
      <c r="I93" s="7" t="str">
        <f t="shared" si="25"/>
        <v/>
      </c>
      <c r="J93" s="7"/>
      <c r="K93" s="1">
        <v>34.6</v>
      </c>
      <c r="L93" s="5">
        <f t="shared" si="19"/>
        <v>34</v>
      </c>
      <c r="M93" s="7" t="str">
        <f t="shared" si="26"/>
        <v/>
      </c>
      <c r="N93">
        <v>90</v>
      </c>
      <c r="O93">
        <v>5227</v>
      </c>
      <c r="P93" s="2">
        <f t="shared" si="20"/>
        <v>5227</v>
      </c>
      <c r="R93" s="1">
        <v>34.6</v>
      </c>
      <c r="S93" s="8">
        <f t="shared" si="23"/>
        <v>54</v>
      </c>
      <c r="T93" s="7" t="str">
        <f t="shared" si="27"/>
        <v/>
      </c>
      <c r="U93">
        <v>90</v>
      </c>
      <c r="V93" s="3"/>
      <c r="W93" s="8"/>
      <c r="X93" s="1"/>
    </row>
    <row r="94" spans="1:24" x14ac:dyDescent="0.4">
      <c r="A94">
        <v>91</v>
      </c>
      <c r="B94">
        <f t="shared" si="21"/>
        <v>0.91</v>
      </c>
      <c r="C94">
        <v>14.83</v>
      </c>
      <c r="D94" s="2">
        <f t="shared" si="22"/>
        <v>14</v>
      </c>
      <c r="E94" s="7" t="str">
        <f t="shared" si="24"/>
        <v/>
      </c>
      <c r="F94" s="7"/>
      <c r="G94" s="1">
        <v>24.77</v>
      </c>
      <c r="H94" s="2">
        <f t="shared" si="18"/>
        <v>24</v>
      </c>
      <c r="I94" s="7" t="str">
        <f t="shared" si="25"/>
        <v/>
      </c>
      <c r="J94" s="7"/>
      <c r="K94" s="1">
        <v>34.67</v>
      </c>
      <c r="L94" s="5">
        <f t="shared" si="19"/>
        <v>34</v>
      </c>
      <c r="M94" s="7" t="str">
        <f t="shared" si="26"/>
        <v/>
      </c>
      <c r="N94">
        <v>91</v>
      </c>
      <c r="O94">
        <v>5237</v>
      </c>
      <c r="P94" s="2">
        <f t="shared" si="20"/>
        <v>5237</v>
      </c>
      <c r="R94" s="1">
        <v>34.67</v>
      </c>
      <c r="S94" s="8">
        <f t="shared" si="23"/>
        <v>54</v>
      </c>
      <c r="T94" s="7" t="str">
        <f t="shared" si="27"/>
        <v/>
      </c>
      <c r="U94">
        <v>91</v>
      </c>
      <c r="V94" s="3"/>
      <c r="W94" s="8"/>
      <c r="X94" s="1"/>
    </row>
    <row r="95" spans="1:24" x14ac:dyDescent="0.4">
      <c r="A95">
        <v>92</v>
      </c>
      <c r="B95">
        <f t="shared" si="21"/>
        <v>0.92</v>
      </c>
      <c r="C95">
        <v>14.86</v>
      </c>
      <c r="D95" s="2">
        <f t="shared" si="22"/>
        <v>14</v>
      </c>
      <c r="E95" s="7" t="str">
        <f t="shared" si="24"/>
        <v/>
      </c>
      <c r="F95" s="7"/>
      <c r="G95" s="1">
        <v>24.82</v>
      </c>
      <c r="H95" s="2">
        <f t="shared" si="18"/>
        <v>24</v>
      </c>
      <c r="I95" s="7" t="str">
        <f t="shared" si="25"/>
        <v/>
      </c>
      <c r="J95" s="7"/>
      <c r="K95" s="1">
        <v>34.729999999999997</v>
      </c>
      <c r="L95" s="5">
        <f t="shared" si="19"/>
        <v>34</v>
      </c>
      <c r="M95" s="7" t="str">
        <f t="shared" si="26"/>
        <v/>
      </c>
      <c r="N95">
        <v>92</v>
      </c>
      <c r="O95">
        <v>5246</v>
      </c>
      <c r="P95" s="2">
        <f t="shared" si="20"/>
        <v>5246</v>
      </c>
      <c r="R95" s="1">
        <v>34.729999999999997</v>
      </c>
      <c r="S95" s="8">
        <f t="shared" si="23"/>
        <v>54</v>
      </c>
      <c r="T95" s="7" t="str">
        <f t="shared" si="27"/>
        <v/>
      </c>
      <c r="U95">
        <v>92</v>
      </c>
      <c r="V95" s="3"/>
      <c r="W95" s="8"/>
      <c r="X95" s="1"/>
    </row>
    <row r="96" spans="1:24" x14ac:dyDescent="0.4">
      <c r="A96">
        <v>93</v>
      </c>
      <c r="B96">
        <f t="shared" si="21"/>
        <v>0.93</v>
      </c>
      <c r="C96">
        <v>14.89</v>
      </c>
      <c r="D96" s="2">
        <f t="shared" si="22"/>
        <v>14</v>
      </c>
      <c r="E96" s="7" t="str">
        <f t="shared" si="24"/>
        <v/>
      </c>
      <c r="F96" s="7"/>
      <c r="G96" s="1">
        <v>24.86</v>
      </c>
      <c r="H96" s="2">
        <f t="shared" si="18"/>
        <v>24</v>
      </c>
      <c r="I96" s="7" t="str">
        <f t="shared" si="25"/>
        <v/>
      </c>
      <c r="J96" s="7"/>
      <c r="K96" s="1">
        <v>34.79</v>
      </c>
      <c r="L96" s="5">
        <f t="shared" si="19"/>
        <v>34</v>
      </c>
      <c r="M96" s="7" t="str">
        <f t="shared" si="26"/>
        <v/>
      </c>
      <c r="N96">
        <v>93</v>
      </c>
      <c r="O96">
        <v>5254</v>
      </c>
      <c r="P96" s="2">
        <f t="shared" si="20"/>
        <v>5254</v>
      </c>
      <c r="R96" s="1">
        <v>34.79</v>
      </c>
      <c r="S96" s="8">
        <f t="shared" si="23"/>
        <v>54</v>
      </c>
      <c r="T96" s="7" t="str">
        <f t="shared" si="27"/>
        <v/>
      </c>
      <c r="U96">
        <v>93</v>
      </c>
      <c r="V96" s="3"/>
      <c r="W96" s="8"/>
      <c r="X96" s="1"/>
    </row>
    <row r="97" spans="1:24" x14ac:dyDescent="0.4">
      <c r="A97">
        <v>94</v>
      </c>
      <c r="B97">
        <f t="shared" si="21"/>
        <v>0.94</v>
      </c>
      <c r="C97">
        <v>14.91</v>
      </c>
      <c r="D97" s="2">
        <f t="shared" si="22"/>
        <v>14</v>
      </c>
      <c r="E97" s="7" t="str">
        <f t="shared" si="24"/>
        <v/>
      </c>
      <c r="F97" s="7"/>
      <c r="G97" s="1">
        <v>24.89</v>
      </c>
      <c r="H97" s="2">
        <f t="shared" si="18"/>
        <v>24</v>
      </c>
      <c r="I97" s="7" t="str">
        <f t="shared" si="25"/>
        <v/>
      </c>
      <c r="J97" s="7"/>
      <c r="K97" s="1">
        <v>34.840000000000003</v>
      </c>
      <c r="L97" s="5">
        <f t="shared" si="19"/>
        <v>34</v>
      </c>
      <c r="M97" s="7" t="str">
        <f t="shared" si="26"/>
        <v/>
      </c>
      <c r="N97">
        <v>94</v>
      </c>
      <c r="O97">
        <v>5260</v>
      </c>
      <c r="P97" s="2">
        <f t="shared" si="20"/>
        <v>5260</v>
      </c>
      <c r="R97" s="1">
        <v>34.840000000000003</v>
      </c>
      <c r="S97" s="8">
        <f t="shared" si="23"/>
        <v>54</v>
      </c>
      <c r="T97" s="7" t="str">
        <f t="shared" si="27"/>
        <v/>
      </c>
      <c r="U97">
        <v>94</v>
      </c>
      <c r="V97" s="3"/>
      <c r="W97" s="8"/>
      <c r="X97" s="1"/>
    </row>
    <row r="98" spans="1:24" x14ac:dyDescent="0.4">
      <c r="A98">
        <v>95</v>
      </c>
      <c r="B98">
        <f t="shared" si="21"/>
        <v>0.95</v>
      </c>
      <c r="C98">
        <v>14.93</v>
      </c>
      <c r="D98" s="2">
        <f t="shared" si="22"/>
        <v>14</v>
      </c>
      <c r="E98" s="7" t="str">
        <f t="shared" si="24"/>
        <v/>
      </c>
      <c r="F98" s="7"/>
      <c r="G98" s="1">
        <v>24.92</v>
      </c>
      <c r="H98" s="2">
        <f t="shared" si="18"/>
        <v>24</v>
      </c>
      <c r="I98" s="7" t="str">
        <f t="shared" si="25"/>
        <v/>
      </c>
      <c r="J98" s="7"/>
      <c r="K98" s="1">
        <v>34.880000000000003</v>
      </c>
      <c r="L98" s="5">
        <f t="shared" si="19"/>
        <v>34</v>
      </c>
      <c r="M98" s="7" t="str">
        <f t="shared" si="26"/>
        <v/>
      </c>
      <c r="N98">
        <v>95</v>
      </c>
      <c r="O98">
        <v>5266</v>
      </c>
      <c r="P98" s="2">
        <f t="shared" si="20"/>
        <v>5266</v>
      </c>
      <c r="R98" s="1">
        <v>34.880000000000003</v>
      </c>
      <c r="S98" s="8">
        <f t="shared" si="23"/>
        <v>54</v>
      </c>
      <c r="T98" s="7" t="str">
        <f t="shared" si="27"/>
        <v/>
      </c>
      <c r="U98">
        <v>95</v>
      </c>
      <c r="V98" s="3"/>
      <c r="W98" s="8"/>
      <c r="X98" s="1"/>
    </row>
    <row r="99" spans="1:24" x14ac:dyDescent="0.4">
      <c r="A99">
        <v>96</v>
      </c>
      <c r="B99">
        <f t="shared" si="21"/>
        <v>0.96</v>
      </c>
      <c r="C99">
        <v>14.95</v>
      </c>
      <c r="D99" s="2">
        <f t="shared" si="22"/>
        <v>14</v>
      </c>
      <c r="E99" s="7" t="str">
        <f t="shared" si="24"/>
        <v/>
      </c>
      <c r="F99" s="7"/>
      <c r="G99" s="1">
        <v>24.95</v>
      </c>
      <c r="H99" s="2">
        <f t="shared" ref="H99:H103" si="28">INT((2*$B99-$B99^2)*G$1+($B99-1)*($B99-0.5)*$B99*20/G$1)</f>
        <v>24</v>
      </c>
      <c r="I99" s="7" t="str">
        <f t="shared" si="25"/>
        <v/>
      </c>
      <c r="J99" s="7"/>
      <c r="K99" s="1">
        <v>34.92</v>
      </c>
      <c r="L99" s="5">
        <f t="shared" ref="L99:L103" si="29">INT((2*$B99-$B99^2)*K$1+($B99-1)*($B99-0.5)*$B99*20/C$1)</f>
        <v>34</v>
      </c>
      <c r="M99" s="7" t="str">
        <f t="shared" si="26"/>
        <v/>
      </c>
      <c r="N99">
        <v>96</v>
      </c>
      <c r="O99">
        <v>5271</v>
      </c>
      <c r="P99" s="2">
        <f t="shared" ref="P99:P103" si="30">INT((2*B99-B99^2)*O$1)</f>
        <v>5271</v>
      </c>
      <c r="R99" s="1">
        <v>34.92</v>
      </c>
      <c r="S99" s="8">
        <f t="shared" si="23"/>
        <v>54</v>
      </c>
      <c r="T99" s="7" t="str">
        <f t="shared" si="27"/>
        <v/>
      </c>
      <c r="U99">
        <v>96</v>
      </c>
      <c r="V99" s="3"/>
      <c r="W99" s="8"/>
      <c r="X99" s="1"/>
    </row>
    <row r="100" spans="1:24" x14ac:dyDescent="0.4">
      <c r="A100">
        <v>97</v>
      </c>
      <c r="B100">
        <f t="shared" si="21"/>
        <v>0.97</v>
      </c>
      <c r="C100">
        <v>14.97</v>
      </c>
      <c r="D100" s="2">
        <f t="shared" ref="D100:D103" si="31">INT((2*$B100-$B100^2)*C$1+($B100-1)*($B100-0.5)*$B100*20/C$1)</f>
        <v>14</v>
      </c>
      <c r="E100" s="7" t="str">
        <f t="shared" si="24"/>
        <v/>
      </c>
      <c r="F100" s="7"/>
      <c r="G100" s="1">
        <v>24.97</v>
      </c>
      <c r="H100" s="2">
        <f t="shared" si="28"/>
        <v>24</v>
      </c>
      <c r="I100" s="7" t="str">
        <f t="shared" si="25"/>
        <v/>
      </c>
      <c r="J100" s="7"/>
      <c r="K100" s="1">
        <v>34.950000000000003</v>
      </c>
      <c r="L100" s="5">
        <f t="shared" si="29"/>
        <v>34</v>
      </c>
      <c r="M100" s="7" t="str">
        <f t="shared" si="26"/>
        <v/>
      </c>
      <c r="N100">
        <v>97</v>
      </c>
      <c r="O100">
        <v>5275</v>
      </c>
      <c r="P100" s="2">
        <f t="shared" si="30"/>
        <v>5275</v>
      </c>
      <c r="R100" s="1">
        <v>34.950000000000003</v>
      </c>
      <c r="S100" s="8">
        <f t="shared" si="23"/>
        <v>54</v>
      </c>
      <c r="T100" s="7" t="str">
        <f t="shared" si="27"/>
        <v/>
      </c>
      <c r="U100">
        <v>97</v>
      </c>
      <c r="V100" s="3"/>
      <c r="W100" s="8"/>
      <c r="X100" s="1"/>
    </row>
    <row r="101" spans="1:24" x14ac:dyDescent="0.4">
      <c r="A101">
        <v>98</v>
      </c>
      <c r="B101">
        <f t="shared" si="21"/>
        <v>0.98</v>
      </c>
      <c r="C101">
        <v>14.98</v>
      </c>
      <c r="D101" s="2">
        <f t="shared" si="31"/>
        <v>14</v>
      </c>
      <c r="E101" s="7" t="str">
        <f t="shared" si="24"/>
        <v/>
      </c>
      <c r="F101" s="7"/>
      <c r="G101" s="1">
        <v>24.98</v>
      </c>
      <c r="H101" s="2">
        <f t="shared" si="28"/>
        <v>24</v>
      </c>
      <c r="I101" s="7" t="str">
        <f t="shared" si="25"/>
        <v/>
      </c>
      <c r="J101" s="7"/>
      <c r="K101" s="1">
        <v>34.97</v>
      </c>
      <c r="L101" s="5">
        <f t="shared" si="29"/>
        <v>34</v>
      </c>
      <c r="M101" s="7" t="str">
        <f t="shared" si="26"/>
        <v/>
      </c>
      <c r="N101">
        <v>98</v>
      </c>
      <c r="O101">
        <v>5277</v>
      </c>
      <c r="P101" s="2">
        <f t="shared" si="30"/>
        <v>5277</v>
      </c>
      <c r="R101" s="1">
        <v>34.97</v>
      </c>
      <c r="S101" s="8">
        <f t="shared" si="23"/>
        <v>54</v>
      </c>
      <c r="T101" s="7" t="str">
        <f t="shared" si="27"/>
        <v/>
      </c>
      <c r="U101">
        <v>98</v>
      </c>
      <c r="V101" s="3"/>
      <c r="W101" s="8"/>
      <c r="X101" s="1"/>
    </row>
    <row r="102" spans="1:24" x14ac:dyDescent="0.4">
      <c r="A102">
        <v>99</v>
      </c>
      <c r="B102">
        <f t="shared" si="21"/>
        <v>0.99</v>
      </c>
      <c r="C102">
        <v>14.99</v>
      </c>
      <c r="D102" s="2">
        <f t="shared" si="31"/>
        <v>14</v>
      </c>
      <c r="E102" s="7" t="str">
        <f t="shared" si="24"/>
        <v/>
      </c>
      <c r="F102" s="7"/>
      <c r="G102" s="1">
        <v>24.99</v>
      </c>
      <c r="H102" s="2">
        <f t="shared" si="28"/>
        <v>24</v>
      </c>
      <c r="I102" s="7" t="str">
        <f t="shared" si="25"/>
        <v/>
      </c>
      <c r="J102" s="7"/>
      <c r="K102" s="1">
        <v>34.99</v>
      </c>
      <c r="L102" s="5">
        <f t="shared" si="29"/>
        <v>34</v>
      </c>
      <c r="M102" s="7" t="str">
        <f t="shared" si="26"/>
        <v/>
      </c>
      <c r="N102">
        <v>99</v>
      </c>
      <c r="O102">
        <v>5279</v>
      </c>
      <c r="P102" s="2">
        <f t="shared" si="30"/>
        <v>5279</v>
      </c>
      <c r="R102" s="1">
        <v>34.99</v>
      </c>
      <c r="S102" s="8">
        <f t="shared" si="23"/>
        <v>54</v>
      </c>
      <c r="T102" s="7" t="str">
        <f t="shared" si="27"/>
        <v/>
      </c>
      <c r="U102">
        <v>99</v>
      </c>
      <c r="V102" s="3"/>
      <c r="W102" s="8"/>
      <c r="X102" s="1"/>
    </row>
    <row r="103" spans="1:24" x14ac:dyDescent="0.4">
      <c r="A103">
        <v>100</v>
      </c>
      <c r="B103">
        <f t="shared" si="21"/>
        <v>1</v>
      </c>
      <c r="C103">
        <v>15</v>
      </c>
      <c r="D103" s="2">
        <f t="shared" si="31"/>
        <v>15</v>
      </c>
      <c r="E103" s="7" t="str">
        <f t="shared" si="24"/>
        <v>+</v>
      </c>
      <c r="F103" s="7"/>
      <c r="G103" s="1">
        <v>25</v>
      </c>
      <c r="H103" s="2">
        <f t="shared" si="28"/>
        <v>25</v>
      </c>
      <c r="I103" s="7" t="str">
        <f t="shared" si="25"/>
        <v>+</v>
      </c>
      <c r="J103" s="7"/>
      <c r="K103" s="1">
        <v>35</v>
      </c>
      <c r="L103" s="5">
        <f t="shared" si="29"/>
        <v>35</v>
      </c>
      <c r="M103" s="7" t="str">
        <f t="shared" si="26"/>
        <v>+</v>
      </c>
      <c r="N103">
        <v>100</v>
      </c>
      <c r="O103">
        <v>5280</v>
      </c>
      <c r="P103" s="2">
        <f t="shared" si="30"/>
        <v>5280</v>
      </c>
      <c r="R103" s="1">
        <v>35</v>
      </c>
      <c r="S103" s="8">
        <f t="shared" si="23"/>
        <v>55</v>
      </c>
      <c r="T103" s="7" t="str">
        <f t="shared" si="27"/>
        <v>+</v>
      </c>
      <c r="U103">
        <v>100</v>
      </c>
      <c r="V103" s="3"/>
      <c r="W103" s="8"/>
      <c r="X10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9EA0-F803-4971-A391-70A40AFDA722}">
  <dimension ref="A1:R636"/>
  <sheetViews>
    <sheetView tabSelected="1" topLeftCell="B1" zoomScale="115" zoomScaleNormal="115" workbookViewId="0">
      <pane ySplit="1" topLeftCell="A167" activePane="bottomLeft" state="frozen"/>
      <selection pane="bottomLeft" activeCell="B183" sqref="B183"/>
    </sheetView>
  </sheetViews>
  <sheetFormatPr baseColWidth="10" defaultColWidth="9.140625" defaultRowHeight="15" x14ac:dyDescent="0.25"/>
  <cols>
    <col min="1" max="1" width="19.7109375" style="9" bestFit="1" customWidth="1"/>
    <col min="2" max="2" width="35.28515625" style="9" bestFit="1" customWidth="1"/>
    <col min="3" max="3" width="9.140625" style="10" customWidth="1"/>
    <col min="4" max="4" width="9.140625" style="16"/>
    <col min="5" max="6" width="9.140625" style="17"/>
    <col min="7" max="7" width="9.140625" style="12"/>
    <col min="8" max="9" width="9.140625" style="9"/>
    <col min="10" max="10" width="9.85546875" style="9" bestFit="1" customWidth="1"/>
    <col min="11" max="11" width="12.5703125" style="9" customWidth="1"/>
    <col min="12" max="13" width="9.140625" style="9"/>
    <col min="14" max="14" width="11.42578125" style="9" customWidth="1"/>
    <col min="15" max="15" width="9.140625" style="9"/>
    <col min="16" max="16" width="19.140625" style="9" bestFit="1" customWidth="1"/>
    <col min="17" max="16384" width="9.140625" style="9"/>
  </cols>
  <sheetData>
    <row r="1" spans="1:18" x14ac:dyDescent="0.25">
      <c r="H1" s="9" t="s">
        <v>306</v>
      </c>
      <c r="I1" s="9" t="s">
        <v>307</v>
      </c>
      <c r="J1" s="9" t="s">
        <v>308</v>
      </c>
      <c r="K1" s="9" t="s">
        <v>309</v>
      </c>
      <c r="L1" s="9" t="s">
        <v>310</v>
      </c>
      <c r="M1" s="9" t="s">
        <v>6</v>
      </c>
      <c r="N1" s="9">
        <v>3960</v>
      </c>
      <c r="O1" s="9">
        <v>18200</v>
      </c>
    </row>
    <row r="2" spans="1:18" x14ac:dyDescent="0.25">
      <c r="A2" s="9" t="s">
        <v>241</v>
      </c>
      <c r="B2" s="9" t="s">
        <v>353</v>
      </c>
      <c r="C2" s="10" t="s">
        <v>311</v>
      </c>
      <c r="D2" s="16" t="s">
        <v>312</v>
      </c>
      <c r="E2" s="17" t="s">
        <v>313</v>
      </c>
      <c r="F2" s="17" t="s">
        <v>314</v>
      </c>
      <c r="H2" s="9">
        <v>4</v>
      </c>
      <c r="I2" s="9">
        <v>9</v>
      </c>
      <c r="J2" s="9">
        <v>18</v>
      </c>
      <c r="K2" s="9">
        <v>27</v>
      </c>
      <c r="L2" s="9">
        <v>5</v>
      </c>
      <c r="M2" s="9">
        <v>50</v>
      </c>
      <c r="N2" s="9">
        <f>(1-(O1-N1)/50000)/(1-O1/50000)</f>
        <v>1.1245283018867924</v>
      </c>
      <c r="O2" s="9">
        <v>1.0968215158924204</v>
      </c>
      <c r="P2" s="11"/>
      <c r="R2"/>
    </row>
    <row r="3" spans="1:18" x14ac:dyDescent="0.25">
      <c r="A3" s="9" t="s">
        <v>195</v>
      </c>
      <c r="B3" s="9" t="s">
        <v>535</v>
      </c>
      <c r="C3" s="10">
        <f>VLOOKUP(B3,P:Q,2,0)</f>
        <v>40255</v>
      </c>
      <c r="D3" s="16">
        <v>40267</v>
      </c>
      <c r="E3" s="17">
        <v>429</v>
      </c>
      <c r="F3" s="17">
        <v>798</v>
      </c>
      <c r="G3" s="12">
        <f>F3/E3/N$2/1.52-1</f>
        <v>8.8257380203689006E-2</v>
      </c>
      <c r="H3" s="9" t="s">
        <v>346</v>
      </c>
      <c r="I3" s="9" t="s">
        <v>347</v>
      </c>
      <c r="J3" s="9" t="s">
        <v>346</v>
      </c>
      <c r="K3" s="9" t="s">
        <v>347</v>
      </c>
      <c r="L3" s="9" t="s">
        <v>346</v>
      </c>
      <c r="M3" s="9" t="s">
        <v>346</v>
      </c>
      <c r="P3" s="9" t="s">
        <v>333</v>
      </c>
      <c r="Q3" s="9">
        <v>103623</v>
      </c>
      <c r="R3" s="9" t="str">
        <f t="shared" ref="R3:R66" si="0">CONCATENATE("[",D3,"] = {",LOWER(H3),", ",LOWER(I3),", ",LOWER(J3),", ",LOWER(K3),", ",LOWER(L3),", ",LOWER(M3),"}, --",B3)</f>
        <v>[40267] = {true, false, true, false, true, true}, --Anti-Cavalry Caltrops</v>
      </c>
    </row>
    <row r="4" spans="1:18" x14ac:dyDescent="0.25">
      <c r="A4" s="9" t="s">
        <v>195</v>
      </c>
      <c r="B4" s="9" t="s">
        <v>305</v>
      </c>
      <c r="C4" s="10">
        <f>VLOOKUP(B4,P:Q,2,0)</f>
        <v>33376</v>
      </c>
      <c r="D4" s="16">
        <v>38561</v>
      </c>
      <c r="E4" s="17">
        <v>415</v>
      </c>
      <c r="F4" s="17">
        <v>773</v>
      </c>
      <c r="G4" s="12">
        <f>F4/E4/N$2/1.52-1</f>
        <v>8.9726266422099465E-2</v>
      </c>
      <c r="H4" s="9" t="s">
        <v>346</v>
      </c>
      <c r="I4" s="9" t="s">
        <v>347</v>
      </c>
      <c r="J4" s="9" t="s">
        <v>346</v>
      </c>
      <c r="K4" s="9" t="s">
        <v>347</v>
      </c>
      <c r="L4" s="9" t="s">
        <v>346</v>
      </c>
      <c r="M4" s="9" t="s">
        <v>346</v>
      </c>
      <c r="P4" s="9" t="s">
        <v>332</v>
      </c>
      <c r="Q4" s="9">
        <v>103483</v>
      </c>
      <c r="R4" s="9" t="str">
        <f t="shared" si="0"/>
        <v>[38561] = {true, false, true, false, true, true}, --Caltrops</v>
      </c>
    </row>
    <row r="5" spans="1:18" x14ac:dyDescent="0.25">
      <c r="A5" s="9" t="s">
        <v>195</v>
      </c>
      <c r="B5" s="9" t="s">
        <v>149</v>
      </c>
      <c r="C5" s="10">
        <f>VLOOKUP(B5,P:Q,2,0)</f>
        <v>61491</v>
      </c>
      <c r="D5" s="16">
        <v>61493</v>
      </c>
      <c r="E5" s="17">
        <v>4873</v>
      </c>
      <c r="F5" s="17">
        <v>8496</v>
      </c>
      <c r="G5" s="12">
        <f>F5/E5/N$2/1.52*2.5-2.5</f>
        <v>5.002314891497317E-2</v>
      </c>
      <c r="H5" s="9" t="s">
        <v>346</v>
      </c>
      <c r="I5" s="9" t="s">
        <v>346</v>
      </c>
      <c r="J5" s="9" t="s">
        <v>347</v>
      </c>
      <c r="K5" s="9" t="s">
        <v>347</v>
      </c>
      <c r="L5" s="9" t="s">
        <v>346</v>
      </c>
      <c r="M5" s="9" t="s">
        <v>346</v>
      </c>
      <c r="R5" s="9" t="str">
        <f t="shared" si="0"/>
        <v>[61493] = {true, true, false, false, true, true}, --Inevitable Detonation</v>
      </c>
    </row>
    <row r="6" spans="1:18" x14ac:dyDescent="0.25">
      <c r="A6" s="9" t="s">
        <v>195</v>
      </c>
      <c r="B6" s="9" t="s">
        <v>534</v>
      </c>
      <c r="C6" s="10">
        <f>VLOOKUP(B6,P:Q,2,0)</f>
        <v>61487</v>
      </c>
      <c r="D6" s="16">
        <v>61488</v>
      </c>
      <c r="E6" s="17">
        <v>4713</v>
      </c>
      <c r="F6" s="17">
        <v>8216</v>
      </c>
      <c r="G6" s="12">
        <f>F6/E6/N$2/1.52*2.5-2.5</f>
        <v>4.9699632820018991E-2</v>
      </c>
      <c r="H6" s="9" t="s">
        <v>346</v>
      </c>
      <c r="I6" s="9" t="s">
        <v>346</v>
      </c>
      <c r="J6" s="9" t="s">
        <v>347</v>
      </c>
      <c r="K6" s="9" t="s">
        <v>347</v>
      </c>
      <c r="L6" s="9" t="s">
        <v>346</v>
      </c>
      <c r="M6" s="9" t="s">
        <v>346</v>
      </c>
      <c r="P6" s="9" t="s">
        <v>334</v>
      </c>
      <c r="Q6" s="9">
        <v>103571</v>
      </c>
      <c r="R6" s="9" t="str">
        <f t="shared" si="0"/>
        <v>[61488] = {true, true, false, false, true, true}, --Magicka Detonation</v>
      </c>
    </row>
    <row r="7" spans="1:18" x14ac:dyDescent="0.25">
      <c r="A7" s="9" t="s">
        <v>195</v>
      </c>
      <c r="B7" s="9" t="s">
        <v>150</v>
      </c>
      <c r="C7" s="10">
        <f>VLOOKUP(B7,P:Q,2,0)</f>
        <v>61500</v>
      </c>
      <c r="D7" s="16">
        <v>61502</v>
      </c>
      <c r="E7" s="17">
        <v>4869</v>
      </c>
      <c r="F7" s="17">
        <v>8488</v>
      </c>
      <c r="G7" s="12">
        <f>F7/E7/N$2/1.52*2.5-2.5</f>
        <v>4.9714929601333946E-2</v>
      </c>
      <c r="H7" s="9" t="s">
        <v>346</v>
      </c>
      <c r="I7" s="9" t="s">
        <v>346</v>
      </c>
      <c r="J7" s="9" t="s">
        <v>347</v>
      </c>
      <c r="K7" s="9" t="s">
        <v>347</v>
      </c>
      <c r="L7" s="9" t="s">
        <v>346</v>
      </c>
      <c r="M7" s="9" t="s">
        <v>346</v>
      </c>
      <c r="P7" s="9" t="s">
        <v>535</v>
      </c>
      <c r="Q7" s="9">
        <v>40255</v>
      </c>
      <c r="R7" s="9" t="str">
        <f t="shared" si="0"/>
        <v>[61502] = {true, true, false, false, true, true}, --Proximity Detonation</v>
      </c>
    </row>
    <row r="8" spans="1:18" x14ac:dyDescent="0.25">
      <c r="A8" s="9" t="s">
        <v>195</v>
      </c>
      <c r="B8" s="9" t="s">
        <v>151</v>
      </c>
      <c r="C8" s="10">
        <f>VLOOKUP(B8,P:Q,2,0)</f>
        <v>40242</v>
      </c>
      <c r="D8" s="16">
        <v>40252</v>
      </c>
      <c r="E8" s="17">
        <v>465</v>
      </c>
      <c r="F8" s="17">
        <v>865</v>
      </c>
      <c r="G8" s="12">
        <f t="shared" ref="G8:G49" si="1">F8/E8/N$2/1.52-1</f>
        <v>8.8301371527975681E-2</v>
      </c>
      <c r="H8" s="9" t="s">
        <v>346</v>
      </c>
      <c r="I8" s="9" t="s">
        <v>347</v>
      </c>
      <c r="J8" s="9" t="s">
        <v>346</v>
      </c>
      <c r="K8" s="9" t="s">
        <v>347</v>
      </c>
      <c r="L8" s="9" t="s">
        <v>346</v>
      </c>
      <c r="M8" s="9" t="s">
        <v>346</v>
      </c>
      <c r="P8" s="9" t="s">
        <v>305</v>
      </c>
      <c r="Q8" s="9">
        <v>33376</v>
      </c>
      <c r="R8" s="9" t="str">
        <f t="shared" si="0"/>
        <v>[40252] = {true, false, true, false, true, true}, --Razor Caltrops</v>
      </c>
    </row>
    <row r="9" spans="1:18" x14ac:dyDescent="0.25">
      <c r="A9" s="9" t="s">
        <v>195</v>
      </c>
      <c r="B9" s="9" t="s">
        <v>151</v>
      </c>
      <c r="C9" s="10">
        <f>VLOOKUP(B9,P:Q,2,0)</f>
        <v>40242</v>
      </c>
      <c r="D9" s="16">
        <v>40254</v>
      </c>
      <c r="E9" s="17">
        <v>1451</v>
      </c>
      <c r="F9" s="17">
        <v>2604</v>
      </c>
      <c r="G9" s="12">
        <f t="shared" si="1"/>
        <v>4.9928172899188272E-2</v>
      </c>
      <c r="H9" s="9" t="s">
        <v>346</v>
      </c>
      <c r="I9" s="9" t="s">
        <v>346</v>
      </c>
      <c r="J9" s="9" t="s">
        <v>347</v>
      </c>
      <c r="K9" s="9" t="s">
        <v>347</v>
      </c>
      <c r="L9" s="9" t="s">
        <v>346</v>
      </c>
      <c r="M9" s="9" t="s">
        <v>346</v>
      </c>
      <c r="P9" s="9" t="s">
        <v>534</v>
      </c>
      <c r="Q9" s="9">
        <v>61487</v>
      </c>
      <c r="R9" s="9" t="str">
        <f t="shared" si="0"/>
        <v>[40254] = {true, true, false, false, true, true}, --Razor Caltrops</v>
      </c>
    </row>
    <row r="10" spans="1:18" x14ac:dyDescent="0.25">
      <c r="A10" s="9" t="s">
        <v>108</v>
      </c>
      <c r="B10" s="9" t="s">
        <v>117</v>
      </c>
      <c r="C10" s="10">
        <f>VLOOKUP(B10,P:Q,2,0)</f>
        <v>38701</v>
      </c>
      <c r="D10" s="16">
        <v>38703</v>
      </c>
      <c r="E10" s="17">
        <v>281</v>
      </c>
      <c r="F10" s="17">
        <v>523</v>
      </c>
      <c r="G10" s="12">
        <f t="shared" si="1"/>
        <v>8.8883434672807793E-2</v>
      </c>
      <c r="H10" s="9" t="s">
        <v>346</v>
      </c>
      <c r="I10" s="9" t="s">
        <v>347</v>
      </c>
      <c r="J10" s="9" t="s">
        <v>346</v>
      </c>
      <c r="K10" s="9" t="s">
        <v>347</v>
      </c>
      <c r="L10" s="9" t="s">
        <v>346</v>
      </c>
      <c r="M10" s="9" t="s">
        <v>346</v>
      </c>
      <c r="P10" s="9" t="s">
        <v>114</v>
      </c>
      <c r="Q10" s="9">
        <v>85451</v>
      </c>
      <c r="R10" s="9" t="str">
        <f t="shared" si="0"/>
        <v>[38703] = {true, false, true, false, true, true}, --Acid Spray</v>
      </c>
    </row>
    <row r="11" spans="1:18" x14ac:dyDescent="0.25">
      <c r="A11" s="9" t="s">
        <v>108</v>
      </c>
      <c r="B11" s="9" t="s">
        <v>117</v>
      </c>
      <c r="C11" s="10">
        <f>VLOOKUP(B11,P:Q,2,0)</f>
        <v>38701</v>
      </c>
      <c r="D11" s="16">
        <v>38724</v>
      </c>
      <c r="E11" s="17">
        <v>1498</v>
      </c>
      <c r="F11" s="17">
        <v>2688</v>
      </c>
      <c r="G11" s="12">
        <f t="shared" si="1"/>
        <v>4.9792517422264204E-2</v>
      </c>
      <c r="H11" s="9" t="s">
        <v>346</v>
      </c>
      <c r="I11" s="9" t="s">
        <v>346</v>
      </c>
      <c r="J11" s="9" t="s">
        <v>347</v>
      </c>
      <c r="K11" s="9" t="s">
        <v>347</v>
      </c>
      <c r="L11" s="9" t="s">
        <v>346</v>
      </c>
      <c r="M11" s="9" t="s">
        <v>346</v>
      </c>
      <c r="R11" s="9" t="str">
        <f t="shared" si="0"/>
        <v>[38724] = {true, true, false, false, true, true}, --Acid Spray</v>
      </c>
    </row>
    <row r="12" spans="1:18" x14ac:dyDescent="0.25">
      <c r="A12" s="9" t="s">
        <v>108</v>
      </c>
      <c r="B12" s="9" t="s">
        <v>115</v>
      </c>
      <c r="C12" s="10">
        <f>VLOOKUP(B12,P:Q,2,0)</f>
        <v>38695</v>
      </c>
      <c r="D12" s="16">
        <v>38696</v>
      </c>
      <c r="E12" s="17">
        <v>301</v>
      </c>
      <c r="F12" s="17">
        <v>561</v>
      </c>
      <c r="G12" s="12">
        <f t="shared" si="1"/>
        <v>9.039132480804013E-2</v>
      </c>
      <c r="H12" s="9" t="s">
        <v>346</v>
      </c>
      <c r="I12" s="9" t="s">
        <v>347</v>
      </c>
      <c r="J12" s="9" t="s">
        <v>346</v>
      </c>
      <c r="K12" s="9" t="s">
        <v>347</v>
      </c>
      <c r="L12" s="9" t="s">
        <v>346</v>
      </c>
      <c r="M12" s="9" t="s">
        <v>346</v>
      </c>
      <c r="P12" s="9" t="s">
        <v>119</v>
      </c>
      <c r="Q12" s="9">
        <v>38660</v>
      </c>
      <c r="R12" s="9" t="str">
        <f t="shared" si="0"/>
        <v>[38696] = {true, false, true, false, true, true}, --Arrow Barrage</v>
      </c>
    </row>
    <row r="13" spans="1:18" x14ac:dyDescent="0.25">
      <c r="A13" s="9" t="s">
        <v>108</v>
      </c>
      <c r="B13" s="9" t="s">
        <v>245</v>
      </c>
      <c r="C13" s="10">
        <f>VLOOKUP(B13,P:Q,2,0)</f>
        <v>31271</v>
      </c>
      <c r="D13" s="16">
        <v>38722</v>
      </c>
      <c r="E13" s="17">
        <v>1498</v>
      </c>
      <c r="F13" s="17">
        <v>2688</v>
      </c>
      <c r="G13" s="12">
        <f t="shared" si="1"/>
        <v>4.9792517422264204E-2</v>
      </c>
      <c r="H13" s="9" t="s">
        <v>346</v>
      </c>
      <c r="I13" s="9" t="s">
        <v>346</v>
      </c>
      <c r="J13" s="9" t="s">
        <v>347</v>
      </c>
      <c r="K13" s="9" t="s">
        <v>347</v>
      </c>
      <c r="L13" s="9" t="s">
        <v>346</v>
      </c>
      <c r="M13" s="9" t="s">
        <v>346</v>
      </c>
      <c r="P13" s="9" t="s">
        <v>243</v>
      </c>
      <c r="Q13" s="9">
        <v>28876</v>
      </c>
      <c r="R13" s="9" t="str">
        <f t="shared" si="0"/>
        <v>[38722] = {true, true, false, false, true, true}, --Arrow Spray</v>
      </c>
    </row>
    <row r="14" spans="1:18" x14ac:dyDescent="0.25">
      <c r="A14" s="9" t="s">
        <v>108</v>
      </c>
      <c r="B14" s="9" t="s">
        <v>114</v>
      </c>
      <c r="C14" s="10">
        <f>VLOOKUP(B14,P:Q,2,0)</f>
        <v>85451</v>
      </c>
      <c r="D14" s="16">
        <v>85462</v>
      </c>
      <c r="E14" s="17">
        <v>1400</v>
      </c>
      <c r="F14" s="17">
        <v>2513</v>
      </c>
      <c r="G14" s="12">
        <f t="shared" si="1"/>
        <v>5.0147915930766507E-2</v>
      </c>
      <c r="H14" s="9" t="s">
        <v>346</v>
      </c>
      <c r="I14" s="9" t="s">
        <v>346</v>
      </c>
      <c r="J14" s="9" t="s">
        <v>347</v>
      </c>
      <c r="K14" s="9" t="s">
        <v>347</v>
      </c>
      <c r="L14" s="9" t="s">
        <v>346</v>
      </c>
      <c r="M14" s="9" t="s">
        <v>346</v>
      </c>
      <c r="R14" s="9" t="str">
        <f t="shared" si="0"/>
        <v>[85462] = {true, true, false, false, true, true}, --Ballista</v>
      </c>
    </row>
    <row r="15" spans="1:18" x14ac:dyDescent="0.25">
      <c r="A15" s="9" t="s">
        <v>108</v>
      </c>
      <c r="B15" s="9" t="s">
        <v>91</v>
      </c>
      <c r="C15" s="10">
        <f>VLOOKUP(B15,P:Q,2,0)</f>
        <v>38705</v>
      </c>
      <c r="D15" s="16">
        <v>38723</v>
      </c>
      <c r="E15" s="17">
        <v>1498</v>
      </c>
      <c r="F15" s="17">
        <v>2688</v>
      </c>
      <c r="G15" s="12">
        <f t="shared" si="1"/>
        <v>4.9792517422264204E-2</v>
      </c>
      <c r="H15" s="9" t="s">
        <v>346</v>
      </c>
      <c r="I15" s="9" t="s">
        <v>346</v>
      </c>
      <c r="J15" s="9" t="s">
        <v>347</v>
      </c>
      <c r="K15" s="9" t="s">
        <v>347</v>
      </c>
      <c r="L15" s="9" t="s">
        <v>346</v>
      </c>
      <c r="M15" s="9" t="s">
        <v>346</v>
      </c>
      <c r="P15" s="9" t="s">
        <v>91</v>
      </c>
      <c r="Q15" s="9">
        <v>38705</v>
      </c>
      <c r="R15" s="9" t="str">
        <f t="shared" si="0"/>
        <v>[38723] = {true, true, false, false, true, true}, --Bombard</v>
      </c>
    </row>
    <row r="16" spans="1:18" x14ac:dyDescent="0.25">
      <c r="A16" s="9" t="s">
        <v>108</v>
      </c>
      <c r="B16" s="9" t="s">
        <v>118</v>
      </c>
      <c r="C16" s="10">
        <f>VLOOKUP(B16,P:Q,2,0)</f>
        <v>38669</v>
      </c>
      <c r="D16" s="16">
        <v>38669</v>
      </c>
      <c r="E16" s="17">
        <v>1297</v>
      </c>
      <c r="F16" s="17">
        <v>2329</v>
      </c>
      <c r="G16" s="12">
        <f t="shared" si="1"/>
        <v>5.054711481295171E-2</v>
      </c>
      <c r="H16" s="9" t="s">
        <v>346</v>
      </c>
      <c r="I16" s="9" t="s">
        <v>346</v>
      </c>
      <c r="J16" s="9" t="s">
        <v>347</v>
      </c>
      <c r="K16" s="9" t="s">
        <v>347</v>
      </c>
      <c r="L16" s="9" t="s">
        <v>346</v>
      </c>
      <c r="M16" s="9" t="s">
        <v>346</v>
      </c>
      <c r="P16" s="9" t="s">
        <v>118</v>
      </c>
      <c r="Q16" s="9">
        <v>38669</v>
      </c>
      <c r="R16" s="9" t="str">
        <f t="shared" si="0"/>
        <v>[38669] = {true, true, false, false, true, true}, --Draining Shot</v>
      </c>
    </row>
    <row r="17" spans="1:18" x14ac:dyDescent="0.25">
      <c r="A17" s="9" t="s">
        <v>108</v>
      </c>
      <c r="B17" s="9" t="s">
        <v>88</v>
      </c>
      <c r="C17" s="10">
        <f>VLOOKUP(B17,P:Q,2,0)</f>
        <v>38689</v>
      </c>
      <c r="D17" s="16">
        <v>38690</v>
      </c>
      <c r="E17" s="17">
        <v>311</v>
      </c>
      <c r="F17" s="17">
        <v>579</v>
      </c>
      <c r="G17" s="12">
        <f t="shared" si="1"/>
        <v>8.9191382500360739E-2</v>
      </c>
      <c r="H17" s="9" t="s">
        <v>346</v>
      </c>
      <c r="I17" s="9" t="s">
        <v>347</v>
      </c>
      <c r="J17" s="9" t="s">
        <v>346</v>
      </c>
      <c r="K17" s="9" t="s">
        <v>347</v>
      </c>
      <c r="L17" s="9" t="s">
        <v>346</v>
      </c>
      <c r="M17" s="9" t="s">
        <v>346</v>
      </c>
      <c r="P17" s="9" t="s">
        <v>93</v>
      </c>
      <c r="Q17" s="9">
        <v>38672</v>
      </c>
      <c r="R17" s="9" t="str">
        <f t="shared" si="0"/>
        <v>[38690] = {true, false, true, false, true, true}, --Endless Hail</v>
      </c>
    </row>
    <row r="18" spans="1:18" x14ac:dyDescent="0.25">
      <c r="A18" s="9" t="s">
        <v>108</v>
      </c>
      <c r="B18" s="9" t="s">
        <v>116</v>
      </c>
      <c r="C18" s="10">
        <f>VLOOKUP(B18,P:Q,2,0)</f>
        <v>38687</v>
      </c>
      <c r="D18" s="16">
        <v>38687</v>
      </c>
      <c r="E18" s="17">
        <v>2479</v>
      </c>
      <c r="F18" s="17">
        <v>4448</v>
      </c>
      <c r="G18" s="12">
        <f t="shared" si="1"/>
        <v>4.972193839056982E-2</v>
      </c>
      <c r="H18" s="9" t="s">
        <v>346</v>
      </c>
      <c r="I18" s="9" t="s">
        <v>346</v>
      </c>
      <c r="J18" s="9" t="s">
        <v>347</v>
      </c>
      <c r="K18" s="9" t="s">
        <v>347</v>
      </c>
      <c r="L18" s="9" t="s">
        <v>346</v>
      </c>
      <c r="M18" s="9" t="s">
        <v>346</v>
      </c>
      <c r="P18" s="9" t="s">
        <v>117</v>
      </c>
      <c r="Q18" s="9">
        <v>38701</v>
      </c>
      <c r="R18" s="9" t="str">
        <f t="shared" si="0"/>
        <v>[38687] = {true, true, false, false, true, true}, --Focused Aim</v>
      </c>
    </row>
    <row r="19" spans="1:18" x14ac:dyDescent="0.25">
      <c r="A19" s="9" t="s">
        <v>108</v>
      </c>
      <c r="B19" s="9" t="s">
        <v>315</v>
      </c>
      <c r="C19" s="17">
        <v>16691</v>
      </c>
      <c r="D19" s="16">
        <v>17173</v>
      </c>
      <c r="E19" s="17">
        <v>1818</v>
      </c>
      <c r="F19" s="17">
        <v>3760</v>
      </c>
      <c r="G19" s="12">
        <f t="shared" si="1"/>
        <v>0.20998500415212829</v>
      </c>
      <c r="H19" s="9" t="s">
        <v>346</v>
      </c>
      <c r="I19" s="9" t="s">
        <v>346</v>
      </c>
      <c r="J19" s="9" t="s">
        <v>347</v>
      </c>
      <c r="K19" s="9" t="s">
        <v>346</v>
      </c>
      <c r="L19" s="9" t="s">
        <v>346</v>
      </c>
      <c r="M19" s="9" t="s">
        <v>346</v>
      </c>
      <c r="P19" s="9" t="s">
        <v>315</v>
      </c>
      <c r="Q19" s="9">
        <v>16212</v>
      </c>
      <c r="R19" s="9" t="str">
        <f t="shared" si="0"/>
        <v>[17173] = {true, true, false, true, true, true}, --Heavy Attack</v>
      </c>
    </row>
    <row r="20" spans="1:18" x14ac:dyDescent="0.25">
      <c r="A20" s="9" t="s">
        <v>108</v>
      </c>
      <c r="B20" s="9" t="s">
        <v>315</v>
      </c>
      <c r="C20" s="17">
        <v>16691</v>
      </c>
      <c r="D20" s="16">
        <v>17174</v>
      </c>
      <c r="E20" s="17">
        <v>647</v>
      </c>
      <c r="F20" s="17">
        <v>1341</v>
      </c>
      <c r="G20" s="12">
        <f t="shared" si="1"/>
        <v>0.21258033026925904</v>
      </c>
      <c r="H20" s="9" t="s">
        <v>346</v>
      </c>
      <c r="I20" s="9" t="s">
        <v>346</v>
      </c>
      <c r="J20" s="9" t="s">
        <v>347</v>
      </c>
      <c r="K20" s="9" t="s">
        <v>346</v>
      </c>
      <c r="L20" s="9" t="s">
        <v>346</v>
      </c>
      <c r="M20" s="9" t="s">
        <v>346</v>
      </c>
      <c r="P20" s="9" t="s">
        <v>246</v>
      </c>
      <c r="Q20" s="9">
        <v>28869</v>
      </c>
      <c r="R20" s="9" t="str">
        <f t="shared" si="0"/>
        <v>[17174] = {true, true, false, true, true, true}, --Heavy Attack</v>
      </c>
    </row>
    <row r="21" spans="1:18" x14ac:dyDescent="0.25">
      <c r="A21" s="9" t="s">
        <v>108</v>
      </c>
      <c r="B21" s="9" t="s">
        <v>90</v>
      </c>
      <c r="C21" s="10">
        <f>VLOOKUP(B21,P:Q,2,0)</f>
        <v>38685</v>
      </c>
      <c r="D21" s="16">
        <v>38685</v>
      </c>
      <c r="E21" s="17">
        <v>2479</v>
      </c>
      <c r="F21" s="17">
        <v>4448</v>
      </c>
      <c r="G21" s="12">
        <f t="shared" si="1"/>
        <v>4.972193839056982E-2</v>
      </c>
      <c r="H21" s="9" t="s">
        <v>346</v>
      </c>
      <c r="I21" s="9" t="s">
        <v>346</v>
      </c>
      <c r="J21" s="9" t="s">
        <v>347</v>
      </c>
      <c r="K21" s="9" t="s">
        <v>347</v>
      </c>
      <c r="L21" s="9" t="s">
        <v>346</v>
      </c>
      <c r="M21" s="9" t="s">
        <v>346</v>
      </c>
      <c r="P21" s="9" t="s">
        <v>88</v>
      </c>
      <c r="Q21" s="9">
        <v>38689</v>
      </c>
      <c r="R21" s="9" t="str">
        <f t="shared" si="0"/>
        <v>[38685] = {true, true, false, false, true, true}, --Lethal Arrow</v>
      </c>
    </row>
    <row r="22" spans="1:18" x14ac:dyDescent="0.25">
      <c r="A22" s="9" t="s">
        <v>108</v>
      </c>
      <c r="B22" s="9" t="s">
        <v>293</v>
      </c>
      <c r="C22" s="17">
        <v>16688</v>
      </c>
      <c r="D22" s="16">
        <v>16688</v>
      </c>
      <c r="E22" s="17">
        <v>870</v>
      </c>
      <c r="F22" s="17">
        <v>1799</v>
      </c>
      <c r="G22" s="12">
        <f t="shared" si="1"/>
        <v>0.20975641197416128</v>
      </c>
      <c r="H22" s="9" t="s">
        <v>346</v>
      </c>
      <c r="I22" s="9" t="s">
        <v>346</v>
      </c>
      <c r="J22" s="9" t="s">
        <v>347</v>
      </c>
      <c r="K22" s="9" t="s">
        <v>346</v>
      </c>
      <c r="L22" s="9" t="s">
        <v>346</v>
      </c>
      <c r="M22" s="9" t="s">
        <v>346</v>
      </c>
      <c r="P22" s="9" t="s">
        <v>293</v>
      </c>
      <c r="Q22" s="9">
        <v>16145</v>
      </c>
      <c r="R22" s="9" t="str">
        <f t="shared" si="0"/>
        <v>[16688] = {true, true, false, true, true, true}, --Light Attack</v>
      </c>
    </row>
    <row r="23" spans="1:18" x14ac:dyDescent="0.25">
      <c r="A23" s="9" t="s">
        <v>108</v>
      </c>
      <c r="B23" s="9" t="s">
        <v>93</v>
      </c>
      <c r="C23" s="10">
        <f>VLOOKUP(B23,P:Q,2,0)</f>
        <v>38672</v>
      </c>
      <c r="D23" s="16">
        <v>38672</v>
      </c>
      <c r="E23" s="17">
        <v>1553</v>
      </c>
      <c r="F23" s="17">
        <v>2787</v>
      </c>
      <c r="G23" s="12">
        <f t="shared" si="1"/>
        <v>4.9908700995304756E-2</v>
      </c>
      <c r="H23" s="9" t="s">
        <v>346</v>
      </c>
      <c r="I23" s="9" t="s">
        <v>346</v>
      </c>
      <c r="J23" s="9" t="s">
        <v>347</v>
      </c>
      <c r="K23" s="9" t="s">
        <v>347</v>
      </c>
      <c r="L23" s="9" t="s">
        <v>346</v>
      </c>
      <c r="M23" s="9" t="s">
        <v>346</v>
      </c>
      <c r="P23" s="9" t="s">
        <v>90</v>
      </c>
      <c r="Q23" s="9">
        <v>38685</v>
      </c>
      <c r="R23" s="9" t="str">
        <f t="shared" si="0"/>
        <v>[38672] = {true, true, false, false, true, true}, --Magnum Shot</v>
      </c>
    </row>
    <row r="24" spans="1:18" x14ac:dyDescent="0.25">
      <c r="A24" s="9" t="s">
        <v>108</v>
      </c>
      <c r="B24" s="9" t="s">
        <v>246</v>
      </c>
      <c r="C24" s="10">
        <f>VLOOKUP(B24,P:Q,2,0)</f>
        <v>28869</v>
      </c>
      <c r="D24" s="16">
        <v>28869</v>
      </c>
      <c r="E24" s="17">
        <v>1201</v>
      </c>
      <c r="F24" s="17">
        <v>2155</v>
      </c>
      <c r="G24" s="12">
        <f t="shared" si="1"/>
        <v>4.9760649241139321E-2</v>
      </c>
      <c r="H24" s="9" t="s">
        <v>346</v>
      </c>
      <c r="I24" s="9" t="s">
        <v>346</v>
      </c>
      <c r="J24" s="9" t="s">
        <v>347</v>
      </c>
      <c r="K24" s="9" t="s">
        <v>347</v>
      </c>
      <c r="L24" s="9" t="s">
        <v>346</v>
      </c>
      <c r="M24" s="9" t="s">
        <v>346</v>
      </c>
      <c r="R24" s="9" t="str">
        <f t="shared" si="0"/>
        <v>[28869] = {true, true, false, false, true, true}, --Poison Arrow</v>
      </c>
    </row>
    <row r="25" spans="1:18" x14ac:dyDescent="0.25">
      <c r="A25" s="9" t="s">
        <v>108</v>
      </c>
      <c r="B25" s="9" t="s">
        <v>246</v>
      </c>
      <c r="C25" s="10">
        <f>VLOOKUP(B25,P:Q,2,0)</f>
        <v>28869</v>
      </c>
      <c r="D25" s="16">
        <v>44540</v>
      </c>
      <c r="E25" s="17">
        <v>448</v>
      </c>
      <c r="F25" s="17">
        <v>835</v>
      </c>
      <c r="G25" s="12">
        <f t="shared" si="1"/>
        <v>9.0421694441641165E-2</v>
      </c>
      <c r="H25" s="9" t="s">
        <v>346</v>
      </c>
      <c r="I25" s="9" t="s">
        <v>347</v>
      </c>
      <c r="J25" s="9" t="s">
        <v>346</v>
      </c>
      <c r="K25" s="9" t="s">
        <v>347</v>
      </c>
      <c r="L25" s="9" t="s">
        <v>346</v>
      </c>
      <c r="M25" s="9" t="s">
        <v>346</v>
      </c>
      <c r="P25" s="9" t="s">
        <v>244</v>
      </c>
      <c r="Q25" s="9">
        <v>28879</v>
      </c>
      <c r="R25" s="9" t="str">
        <f t="shared" si="0"/>
        <v>[44540] = {true, false, true, false, true, true}, --Poison Arrow</v>
      </c>
    </row>
    <row r="26" spans="1:18" x14ac:dyDescent="0.25">
      <c r="A26" s="9" t="s">
        <v>108</v>
      </c>
      <c r="B26" s="9" t="s">
        <v>119</v>
      </c>
      <c r="C26" s="10">
        <f>VLOOKUP(B26,P:Q,2,0)</f>
        <v>38660</v>
      </c>
      <c r="D26" s="16">
        <v>38660</v>
      </c>
      <c r="E26" s="17">
        <v>1201</v>
      </c>
      <c r="F26" s="17">
        <v>2155</v>
      </c>
      <c r="G26" s="12">
        <f t="shared" si="1"/>
        <v>4.9760649241139321E-2</v>
      </c>
      <c r="H26" s="9" t="s">
        <v>346</v>
      </c>
      <c r="I26" s="9" t="s">
        <v>346</v>
      </c>
      <c r="J26" s="9" t="s">
        <v>347</v>
      </c>
      <c r="K26" s="9" t="s">
        <v>347</v>
      </c>
      <c r="L26" s="9" t="s">
        <v>346</v>
      </c>
      <c r="M26" s="9" t="s">
        <v>346</v>
      </c>
      <c r="P26" s="9" t="s">
        <v>115</v>
      </c>
      <c r="Q26" s="9">
        <v>38695</v>
      </c>
      <c r="R26" s="9" t="str">
        <f t="shared" si="0"/>
        <v>[38660] = {true, true, false, false, true, true}, --Poison Injection</v>
      </c>
    </row>
    <row r="27" spans="1:18" x14ac:dyDescent="0.25">
      <c r="A27" s="9" t="s">
        <v>108</v>
      </c>
      <c r="B27" s="9" t="s">
        <v>119</v>
      </c>
      <c r="C27" s="10">
        <f>VLOOKUP(B27,P:Q,2,0)</f>
        <v>38660</v>
      </c>
      <c r="D27" s="16">
        <v>44549</v>
      </c>
      <c r="E27" s="17">
        <v>449</v>
      </c>
      <c r="F27" s="17">
        <v>836</v>
      </c>
      <c r="G27" s="12">
        <f t="shared" si="1"/>
        <v>8.9296124123705134E-2</v>
      </c>
      <c r="H27" s="9" t="s">
        <v>346</v>
      </c>
      <c r="I27" s="9" t="s">
        <v>347</v>
      </c>
      <c r="J27" s="9" t="s">
        <v>346</v>
      </c>
      <c r="K27" s="9" t="s">
        <v>347</v>
      </c>
      <c r="L27" s="9" t="s">
        <v>346</v>
      </c>
      <c r="M27" s="9" t="s">
        <v>346</v>
      </c>
      <c r="R27" s="9" t="str">
        <f t="shared" si="0"/>
        <v>[44549] = {true, false, true, false, true, true}, --Poison Injection</v>
      </c>
    </row>
    <row r="28" spans="1:18" x14ac:dyDescent="0.25">
      <c r="A28" s="9" t="s">
        <v>108</v>
      </c>
      <c r="B28" s="9" t="s">
        <v>247</v>
      </c>
      <c r="C28" s="10">
        <f>VLOOKUP(B28,P:Q,2,0)</f>
        <v>83465</v>
      </c>
      <c r="D28" s="16">
        <v>86563</v>
      </c>
      <c r="E28" s="17">
        <v>1818</v>
      </c>
      <c r="F28" s="17">
        <v>3386</v>
      </c>
      <c r="G28" s="12">
        <f t="shared" si="1"/>
        <v>8.9630112781677207E-2</v>
      </c>
      <c r="H28" s="9" t="s">
        <v>346</v>
      </c>
      <c r="I28" s="9" t="s">
        <v>347</v>
      </c>
      <c r="J28" s="9" t="s">
        <v>346</v>
      </c>
      <c r="K28" s="9" t="s">
        <v>347</v>
      </c>
      <c r="L28" s="9" t="s">
        <v>346</v>
      </c>
      <c r="M28" s="9" t="s">
        <v>346</v>
      </c>
      <c r="P28" s="9" t="s">
        <v>245</v>
      </c>
      <c r="Q28" s="9">
        <v>31271</v>
      </c>
      <c r="R28" s="9" t="str">
        <f t="shared" si="0"/>
        <v>[86563] = {true, false, true, false, true, true}, --Rapid Fire</v>
      </c>
    </row>
    <row r="29" spans="1:18" x14ac:dyDescent="0.25">
      <c r="A29" s="9" t="s">
        <v>108</v>
      </c>
      <c r="B29" s="9" t="s">
        <v>244</v>
      </c>
      <c r="C29" s="10">
        <f>VLOOKUP(B29,P:Q,2,0)</f>
        <v>28879</v>
      </c>
      <c r="D29" s="16">
        <v>28879</v>
      </c>
      <c r="E29" s="17">
        <v>1297</v>
      </c>
      <c r="F29" s="17">
        <v>2329</v>
      </c>
      <c r="G29" s="12">
        <f t="shared" si="1"/>
        <v>5.054711481295171E-2</v>
      </c>
      <c r="H29" s="9" t="s">
        <v>346</v>
      </c>
      <c r="I29" s="9" t="s">
        <v>346</v>
      </c>
      <c r="J29" s="9" t="s">
        <v>347</v>
      </c>
      <c r="K29" s="9" t="s">
        <v>347</v>
      </c>
      <c r="L29" s="9" t="s">
        <v>346</v>
      </c>
      <c r="M29" s="9" t="s">
        <v>346</v>
      </c>
      <c r="P29" s="9" t="s">
        <v>86</v>
      </c>
      <c r="Q29" s="9">
        <v>16691</v>
      </c>
      <c r="R29" s="9" t="str">
        <f t="shared" si="0"/>
        <v>[28879] = {true, true, false, false, true, true}, --Scatter Shot</v>
      </c>
    </row>
    <row r="30" spans="1:18" x14ac:dyDescent="0.25">
      <c r="A30" s="9" t="s">
        <v>108</v>
      </c>
      <c r="B30" s="9" t="s">
        <v>242</v>
      </c>
      <c r="C30" s="10">
        <f>VLOOKUP(B30,P:Q,2,0)</f>
        <v>28882</v>
      </c>
      <c r="D30" s="16">
        <v>28882</v>
      </c>
      <c r="E30" s="17">
        <v>2400</v>
      </c>
      <c r="F30" s="17">
        <v>4307</v>
      </c>
      <c r="G30" s="12">
        <f t="shared" si="1"/>
        <v>4.9904149005062903E-2</v>
      </c>
      <c r="H30" s="9" t="s">
        <v>346</v>
      </c>
      <c r="I30" s="9" t="s">
        <v>346</v>
      </c>
      <c r="J30" s="9" t="s">
        <v>347</v>
      </c>
      <c r="K30" s="9" t="s">
        <v>347</v>
      </c>
      <c r="L30" s="9" t="s">
        <v>346</v>
      </c>
      <c r="M30" s="9" t="s">
        <v>346</v>
      </c>
      <c r="P30" s="9" t="s">
        <v>242</v>
      </c>
      <c r="Q30" s="9">
        <v>28882</v>
      </c>
      <c r="R30" s="9" t="str">
        <f t="shared" si="0"/>
        <v>[28882] = {true, true, false, false, true, true}, --Snipe</v>
      </c>
    </row>
    <row r="31" spans="1:18" x14ac:dyDescent="0.25">
      <c r="A31" s="9" t="s">
        <v>108</v>
      </c>
      <c r="B31" s="9" t="s">
        <v>87</v>
      </c>
      <c r="C31" s="10">
        <f>VLOOKUP(B31,P:Q,2,0)</f>
        <v>85257</v>
      </c>
      <c r="D31" s="16">
        <v>85260</v>
      </c>
      <c r="E31" s="17">
        <v>1818</v>
      </c>
      <c r="F31" s="17">
        <v>3387</v>
      </c>
      <c r="G31" s="12">
        <f t="shared" si="1"/>
        <v>8.995191730405816E-2</v>
      </c>
      <c r="H31" s="9" t="s">
        <v>346</v>
      </c>
      <c r="I31" s="9" t="s">
        <v>347</v>
      </c>
      <c r="J31" s="9" t="s">
        <v>346</v>
      </c>
      <c r="K31" s="9" t="s">
        <v>347</v>
      </c>
      <c r="L31" s="9" t="s">
        <v>346</v>
      </c>
      <c r="M31" s="9" t="s">
        <v>346</v>
      </c>
      <c r="P31" s="9" t="s">
        <v>87</v>
      </c>
      <c r="Q31" s="9">
        <v>85257</v>
      </c>
      <c r="R31" s="9" t="str">
        <f t="shared" si="0"/>
        <v>[85260] = {true, false, true, false, true, true}, --Toxic Barrage</v>
      </c>
    </row>
    <row r="32" spans="1:18" x14ac:dyDescent="0.25">
      <c r="A32" s="9" t="s">
        <v>108</v>
      </c>
      <c r="B32" s="9" t="s">
        <v>87</v>
      </c>
      <c r="C32" s="10">
        <f>VLOOKUP(B32,P:Q,2,0)</f>
        <v>85257</v>
      </c>
      <c r="D32" s="16">
        <v>85261</v>
      </c>
      <c r="E32" s="17">
        <v>2155</v>
      </c>
      <c r="F32" s="17">
        <v>4014</v>
      </c>
      <c r="G32" s="12">
        <f t="shared" si="1"/>
        <v>8.9722995571895892E-2</v>
      </c>
      <c r="H32" s="9" t="s">
        <v>346</v>
      </c>
      <c r="I32" s="9" t="s">
        <v>347</v>
      </c>
      <c r="J32" s="9" t="s">
        <v>346</v>
      </c>
      <c r="K32" s="9" t="s">
        <v>347</v>
      </c>
      <c r="L32" s="9" t="s">
        <v>346</v>
      </c>
      <c r="M32" s="9" t="s">
        <v>346</v>
      </c>
      <c r="P32" s="9" t="s">
        <v>116</v>
      </c>
      <c r="Q32" s="9">
        <v>38687</v>
      </c>
      <c r="R32" s="9" t="str">
        <f t="shared" si="0"/>
        <v>[85261] = {true, false, true, false, true, true}, --Toxic Barrage</v>
      </c>
    </row>
    <row r="33" spans="1:18" x14ac:dyDescent="0.25">
      <c r="A33" s="9" t="s">
        <v>108</v>
      </c>
      <c r="B33" s="9" t="s">
        <v>92</v>
      </c>
      <c r="C33" s="10">
        <f>VLOOKUP(B33,P:Q,2,0)</f>
        <v>38645</v>
      </c>
      <c r="D33" s="16">
        <v>38645</v>
      </c>
      <c r="E33" s="17">
        <v>1242</v>
      </c>
      <c r="F33" s="17">
        <v>2229</v>
      </c>
      <c r="G33" s="12">
        <f t="shared" si="1"/>
        <v>4.9964207522989801E-2</v>
      </c>
      <c r="H33" s="9" t="s">
        <v>346</v>
      </c>
      <c r="I33" s="9" t="s">
        <v>346</v>
      </c>
      <c r="J33" s="9" t="s">
        <v>347</v>
      </c>
      <c r="K33" s="9" t="s">
        <v>347</v>
      </c>
      <c r="L33" s="9" t="s">
        <v>346</v>
      </c>
      <c r="M33" s="9" t="s">
        <v>346</v>
      </c>
      <c r="P33" s="9" t="s">
        <v>247</v>
      </c>
      <c r="Q33" s="9">
        <v>83465</v>
      </c>
      <c r="R33" s="9" t="str">
        <f t="shared" si="0"/>
        <v>[38645] = {true, true, false, false, true, true}, --Venom Arrow</v>
      </c>
    </row>
    <row r="34" spans="1:18" x14ac:dyDescent="0.25">
      <c r="A34" s="9" t="s">
        <v>108</v>
      </c>
      <c r="B34" s="9" t="s">
        <v>92</v>
      </c>
      <c r="C34" s="10">
        <f>VLOOKUP(B34,P:Q,2,0)</f>
        <v>38645</v>
      </c>
      <c r="D34" s="16">
        <v>44545</v>
      </c>
      <c r="E34" s="17">
        <v>449</v>
      </c>
      <c r="F34" s="17">
        <v>836</v>
      </c>
      <c r="G34" s="12">
        <f t="shared" si="1"/>
        <v>8.9296124123705134E-2</v>
      </c>
      <c r="H34" s="9" t="s">
        <v>346</v>
      </c>
      <c r="I34" s="9" t="s">
        <v>347</v>
      </c>
      <c r="J34" s="9" t="s">
        <v>346</v>
      </c>
      <c r="K34" s="9" t="s">
        <v>347</v>
      </c>
      <c r="L34" s="9" t="s">
        <v>346</v>
      </c>
      <c r="M34" s="9" t="s">
        <v>346</v>
      </c>
      <c r="P34" s="9" t="s">
        <v>92</v>
      </c>
      <c r="Q34" s="9">
        <v>38645</v>
      </c>
      <c r="R34" s="9" t="str">
        <f t="shared" si="0"/>
        <v>[44545] = {true, false, true, false, true, true}, --Venom Arrow</v>
      </c>
    </row>
    <row r="35" spans="1:18" x14ac:dyDescent="0.25">
      <c r="A35" s="9" t="s">
        <v>108</v>
      </c>
      <c r="B35" s="9" t="s">
        <v>243</v>
      </c>
      <c r="C35" s="10">
        <f>VLOOKUP(B35,P:Q,2,0)</f>
        <v>28876</v>
      </c>
      <c r="D35" s="16">
        <v>28877</v>
      </c>
      <c r="E35" s="17">
        <v>301</v>
      </c>
      <c r="F35" s="17">
        <v>560</v>
      </c>
      <c r="G35" s="12">
        <f t="shared" si="1"/>
        <v>8.8447668257580103E-2</v>
      </c>
      <c r="H35" s="9" t="s">
        <v>346</v>
      </c>
      <c r="I35" s="9" t="s">
        <v>347</v>
      </c>
      <c r="J35" s="9" t="s">
        <v>346</v>
      </c>
      <c r="K35" s="9" t="s">
        <v>347</v>
      </c>
      <c r="L35" s="9" t="s">
        <v>346</v>
      </c>
      <c r="M35" s="9" t="s">
        <v>346</v>
      </c>
      <c r="P35" s="9" t="s">
        <v>293</v>
      </c>
      <c r="Q35" s="9">
        <v>16688</v>
      </c>
      <c r="R35" s="9" t="str">
        <f t="shared" si="0"/>
        <v>[28877] = {true, false, true, false, true, true}, --Volley</v>
      </c>
    </row>
    <row r="36" spans="1:18" x14ac:dyDescent="0.25">
      <c r="A36" s="9" t="s">
        <v>69</v>
      </c>
      <c r="B36" s="9" t="s">
        <v>513</v>
      </c>
      <c r="C36" s="10">
        <f>VLOOKUP(B36,P:Q,2,0)</f>
        <v>46348</v>
      </c>
      <c r="D36" s="16">
        <v>46348</v>
      </c>
      <c r="E36" s="17">
        <v>752</v>
      </c>
      <c r="F36" s="17">
        <v>1350</v>
      </c>
      <c r="G36" s="12">
        <f t="shared" si="1"/>
        <v>5.0272392658785359E-2</v>
      </c>
      <c r="H36" s="9" t="s">
        <v>346</v>
      </c>
      <c r="I36" s="9" t="s">
        <v>346</v>
      </c>
      <c r="J36" s="9" t="s">
        <v>347</v>
      </c>
      <c r="K36" s="9" t="s">
        <v>347</v>
      </c>
      <c r="L36" s="9" t="s">
        <v>346</v>
      </c>
      <c r="M36" s="9" t="s">
        <v>346</v>
      </c>
      <c r="P36" s="9" t="s">
        <v>10</v>
      </c>
      <c r="Q36" s="9">
        <v>39012</v>
      </c>
      <c r="R36" s="9" t="str">
        <f t="shared" si="0"/>
        <v>[46348] = {true, true, false, false, true, true}, --Crushing Shock</v>
      </c>
    </row>
    <row r="37" spans="1:18" x14ac:dyDescent="0.25">
      <c r="A37" s="9" t="s">
        <v>69</v>
      </c>
      <c r="B37" s="9" t="s">
        <v>513</v>
      </c>
      <c r="C37" s="10">
        <f>VLOOKUP(B37,P:Q,2,0)</f>
        <v>46348</v>
      </c>
      <c r="D37" s="16">
        <v>46350</v>
      </c>
      <c r="E37" s="17">
        <v>752</v>
      </c>
      <c r="F37" s="17">
        <v>1350</v>
      </c>
      <c r="G37" s="12">
        <f t="shared" si="1"/>
        <v>5.0272392658785359E-2</v>
      </c>
      <c r="H37" s="9" t="s">
        <v>346</v>
      </c>
      <c r="I37" s="9" t="s">
        <v>346</v>
      </c>
      <c r="J37" s="9" t="s">
        <v>347</v>
      </c>
      <c r="K37" s="9" t="s">
        <v>347</v>
      </c>
      <c r="L37" s="9" t="s">
        <v>346</v>
      </c>
      <c r="M37" s="9" t="s">
        <v>346</v>
      </c>
      <c r="P37" s="9" t="s">
        <v>161</v>
      </c>
      <c r="Q37" s="9">
        <v>38944</v>
      </c>
      <c r="R37" s="9" t="str">
        <f t="shared" si="0"/>
        <v>[46350] = {true, true, false, false, true, true}, --Crushing Shock</v>
      </c>
    </row>
    <row r="38" spans="1:18" x14ac:dyDescent="0.25">
      <c r="A38" s="9" t="s">
        <v>69</v>
      </c>
      <c r="B38" s="9" t="s">
        <v>513</v>
      </c>
      <c r="C38" s="10">
        <f>VLOOKUP(B38,P:Q,2,0)</f>
        <v>46348</v>
      </c>
      <c r="D38" s="16">
        <v>46351</v>
      </c>
      <c r="E38" s="17">
        <v>752</v>
      </c>
      <c r="F38" s="17">
        <v>1350</v>
      </c>
      <c r="G38" s="12">
        <f t="shared" si="1"/>
        <v>5.0272392658785359E-2</v>
      </c>
      <c r="H38" s="9" t="s">
        <v>346</v>
      </c>
      <c r="I38" s="9" t="s">
        <v>346</v>
      </c>
      <c r="J38" s="9" t="s">
        <v>347</v>
      </c>
      <c r="K38" s="9" t="s">
        <v>347</v>
      </c>
      <c r="L38" s="9" t="s">
        <v>346</v>
      </c>
      <c r="M38" s="9" t="s">
        <v>346</v>
      </c>
      <c r="P38" s="9" t="s">
        <v>160</v>
      </c>
      <c r="Q38" s="9">
        <v>39162</v>
      </c>
      <c r="R38" s="9" t="str">
        <f t="shared" si="0"/>
        <v>[46351] = {true, true, false, false, true, true}, --Crushing Shock</v>
      </c>
    </row>
    <row r="39" spans="1:18" x14ac:dyDescent="0.25">
      <c r="A39" s="9" t="s">
        <v>69</v>
      </c>
      <c r="B39" s="9" t="s">
        <v>515</v>
      </c>
      <c r="C39" s="10">
        <f>VLOOKUP(B39,P:Q,2,0)</f>
        <v>46356</v>
      </c>
      <c r="D39" s="16">
        <v>46356</v>
      </c>
      <c r="E39" s="17">
        <v>805</v>
      </c>
      <c r="F39" s="17">
        <v>1444</v>
      </c>
      <c r="G39" s="12">
        <f t="shared" si="1"/>
        <v>4.9439326357914037E-2</v>
      </c>
      <c r="H39" s="9" t="s">
        <v>346</v>
      </c>
      <c r="I39" s="9" t="s">
        <v>346</v>
      </c>
      <c r="J39" s="9" t="s">
        <v>347</v>
      </c>
      <c r="K39" s="9" t="s">
        <v>347</v>
      </c>
      <c r="L39" s="9" t="s">
        <v>346</v>
      </c>
      <c r="M39" s="9" t="s">
        <v>346</v>
      </c>
      <c r="R39" s="9" t="str">
        <f t="shared" si="0"/>
        <v>[46356] = {true, true, false, false, true, true}, --Force Pulse</v>
      </c>
    </row>
    <row r="40" spans="1:18" x14ac:dyDescent="0.25">
      <c r="A40" s="9" t="s">
        <v>69</v>
      </c>
      <c r="B40" s="9" t="s">
        <v>515</v>
      </c>
      <c r="C40" s="10">
        <f>VLOOKUP(B40,P:Q,2,0)</f>
        <v>46356</v>
      </c>
      <c r="D40" s="16">
        <v>46357</v>
      </c>
      <c r="E40" s="17">
        <v>805</v>
      </c>
      <c r="F40" s="17">
        <v>1444</v>
      </c>
      <c r="G40" s="12">
        <f t="shared" si="1"/>
        <v>4.9439326357914037E-2</v>
      </c>
      <c r="H40" s="9" t="s">
        <v>346</v>
      </c>
      <c r="I40" s="9" t="s">
        <v>346</v>
      </c>
      <c r="J40" s="9" t="s">
        <v>347</v>
      </c>
      <c r="K40" s="9" t="s">
        <v>347</v>
      </c>
      <c r="L40" s="9" t="s">
        <v>346</v>
      </c>
      <c r="M40" s="9" t="s">
        <v>346</v>
      </c>
      <c r="R40" s="9" t="str">
        <f t="shared" si="0"/>
        <v>[46357] = {true, true, false, false, true, true}, --Force Pulse</v>
      </c>
    </row>
    <row r="41" spans="1:18" x14ac:dyDescent="0.25">
      <c r="A41" s="9" t="s">
        <v>69</v>
      </c>
      <c r="B41" s="9" t="s">
        <v>515</v>
      </c>
      <c r="C41" s="10">
        <f>VLOOKUP(B41,P:Q,2,0)</f>
        <v>46356</v>
      </c>
      <c r="D41" s="16">
        <v>46358</v>
      </c>
      <c r="E41" s="17">
        <v>805</v>
      </c>
      <c r="F41" s="17">
        <v>1444</v>
      </c>
      <c r="G41" s="12">
        <f t="shared" si="1"/>
        <v>4.9439326357914037E-2</v>
      </c>
      <c r="H41" s="9" t="s">
        <v>346</v>
      </c>
      <c r="I41" s="9" t="s">
        <v>346</v>
      </c>
      <c r="J41" s="9" t="s">
        <v>347</v>
      </c>
      <c r="K41" s="9" t="s">
        <v>347</v>
      </c>
      <c r="L41" s="9" t="s">
        <v>346</v>
      </c>
      <c r="M41" s="9" t="s">
        <v>346</v>
      </c>
      <c r="R41" s="9" t="str">
        <f t="shared" si="0"/>
        <v>[46358] = {true, true, false, false, true, true}, --Force Pulse</v>
      </c>
    </row>
    <row r="42" spans="1:18" x14ac:dyDescent="0.25">
      <c r="A42" s="9" t="s">
        <v>69</v>
      </c>
      <c r="B42" s="9" t="s">
        <v>500</v>
      </c>
      <c r="C42" s="10">
        <f>VLOOKUP(B42,P:Q,2,0)</f>
        <v>46340</v>
      </c>
      <c r="D42" s="16">
        <v>46340</v>
      </c>
      <c r="E42" s="17">
        <v>729</v>
      </c>
      <c r="F42" s="17">
        <v>1308</v>
      </c>
      <c r="G42" s="12">
        <f t="shared" si="1"/>
        <v>4.9702514634419437E-2</v>
      </c>
      <c r="H42" s="9" t="s">
        <v>346</v>
      </c>
      <c r="I42" s="9" t="s">
        <v>346</v>
      </c>
      <c r="J42" s="9" t="s">
        <v>347</v>
      </c>
      <c r="K42" s="9" t="s">
        <v>347</v>
      </c>
      <c r="L42" s="9" t="s">
        <v>346</v>
      </c>
      <c r="M42" s="9" t="s">
        <v>346</v>
      </c>
      <c r="P42" s="9" t="s">
        <v>501</v>
      </c>
      <c r="Q42" s="9">
        <v>28807</v>
      </c>
      <c r="R42" s="9" t="str">
        <f t="shared" si="0"/>
        <v>[46340] = {true, true, false, false, true, true}, --Force Shock</v>
      </c>
    </row>
    <row r="43" spans="1:18" x14ac:dyDescent="0.25">
      <c r="A43" s="9" t="s">
        <v>69</v>
      </c>
      <c r="B43" s="9" t="s">
        <v>500</v>
      </c>
      <c r="C43" s="10">
        <f>VLOOKUP(B43,P:Q,2,0)</f>
        <v>46340</v>
      </c>
      <c r="D43" s="16">
        <v>46341</v>
      </c>
      <c r="E43" s="17">
        <v>729</v>
      </c>
      <c r="F43" s="17">
        <v>1308</v>
      </c>
      <c r="G43" s="12">
        <f t="shared" si="1"/>
        <v>4.9702514634419437E-2</v>
      </c>
      <c r="H43" s="9" t="s">
        <v>346</v>
      </c>
      <c r="I43" s="9" t="s">
        <v>346</v>
      </c>
      <c r="J43" s="9" t="s">
        <v>347</v>
      </c>
      <c r="K43" s="9" t="s">
        <v>347</v>
      </c>
      <c r="L43" s="9" t="s">
        <v>346</v>
      </c>
      <c r="M43" s="9" t="s">
        <v>346</v>
      </c>
      <c r="P43" s="9" t="s">
        <v>233</v>
      </c>
      <c r="Q43" s="9">
        <v>29073</v>
      </c>
      <c r="R43" s="9" t="str">
        <f t="shared" si="0"/>
        <v>[46341] = {true, true, false, false, true, true}, --Force Shock</v>
      </c>
    </row>
    <row r="44" spans="1:18" x14ac:dyDescent="0.25">
      <c r="A44" s="9" t="s">
        <v>69</v>
      </c>
      <c r="B44" s="9" t="s">
        <v>500</v>
      </c>
      <c r="C44" s="10">
        <f>VLOOKUP(B44,P:Q,2,0)</f>
        <v>46340</v>
      </c>
      <c r="D44" s="16">
        <v>46343</v>
      </c>
      <c r="E44" s="17">
        <v>729</v>
      </c>
      <c r="F44" s="17">
        <v>1308</v>
      </c>
      <c r="G44" s="12">
        <f t="shared" si="1"/>
        <v>4.9702514634419437E-2</v>
      </c>
      <c r="H44" s="9" t="s">
        <v>346</v>
      </c>
      <c r="I44" s="9" t="s">
        <v>346</v>
      </c>
      <c r="J44" s="9" t="s">
        <v>347</v>
      </c>
      <c r="K44" s="9" t="s">
        <v>347</v>
      </c>
      <c r="L44" s="9" t="s">
        <v>346</v>
      </c>
      <c r="M44" s="9" t="s">
        <v>346</v>
      </c>
      <c r="P44" s="9" t="s">
        <v>502</v>
      </c>
      <c r="Q44" s="9">
        <v>28794</v>
      </c>
      <c r="R44" s="9" t="str">
        <f t="shared" si="0"/>
        <v>[46343] = {true, true, false, false, true, true}, --Force Shock</v>
      </c>
    </row>
    <row r="45" spans="1:18" x14ac:dyDescent="0.25">
      <c r="A45" s="9" t="s">
        <v>70</v>
      </c>
      <c r="B45" s="9" t="s">
        <v>27</v>
      </c>
      <c r="C45" s="10">
        <f>VLOOKUP(B45,P:Q,2,0)</f>
        <v>20660</v>
      </c>
      <c r="D45" s="16">
        <v>20660</v>
      </c>
      <c r="E45" s="17">
        <v>1166</v>
      </c>
      <c r="F45" s="17">
        <v>2093</v>
      </c>
      <c r="G45" s="12">
        <f t="shared" si="1"/>
        <v>5.0162968433897559E-2</v>
      </c>
      <c r="H45" s="9" t="s">
        <v>346</v>
      </c>
      <c r="I45" s="9" t="s">
        <v>346</v>
      </c>
      <c r="J45" s="9" t="s">
        <v>347</v>
      </c>
      <c r="K45" s="9" t="s">
        <v>347</v>
      </c>
      <c r="L45" s="9" t="s">
        <v>346</v>
      </c>
      <c r="M45" s="9" t="s">
        <v>346</v>
      </c>
      <c r="P45" s="11" t="s">
        <v>132</v>
      </c>
      <c r="Q45" s="9">
        <v>20816</v>
      </c>
      <c r="R45" s="9" t="str">
        <f t="shared" si="0"/>
        <v>[20660] = {true, true, false, false, true, true}, --Burning Embers</v>
      </c>
    </row>
    <row r="46" spans="1:18" x14ac:dyDescent="0.25">
      <c r="A46" s="9" t="s">
        <v>70</v>
      </c>
      <c r="B46" s="9" t="s">
        <v>27</v>
      </c>
      <c r="C46" s="10">
        <f>VLOOKUP(B46,P:Q,2,0)</f>
        <v>20660</v>
      </c>
      <c r="D46" s="16">
        <v>44373</v>
      </c>
      <c r="E46" s="17">
        <v>764</v>
      </c>
      <c r="F46" s="17">
        <v>1424</v>
      </c>
      <c r="G46" s="12">
        <f t="shared" si="1"/>
        <v>9.0442205869570413E-2</v>
      </c>
      <c r="H46" s="9" t="s">
        <v>346</v>
      </c>
      <c r="I46" s="9" t="s">
        <v>347</v>
      </c>
      <c r="J46" s="9" t="s">
        <v>346</v>
      </c>
      <c r="K46" s="9" t="s">
        <v>347</v>
      </c>
      <c r="L46" s="9" t="s">
        <v>346</v>
      </c>
      <c r="M46" s="9" t="s">
        <v>346</v>
      </c>
      <c r="P46" s="11" t="s">
        <v>27</v>
      </c>
      <c r="Q46" s="9">
        <v>20660</v>
      </c>
      <c r="R46" s="9" t="str">
        <f t="shared" si="0"/>
        <v>[44373] = {true, false, true, false, true, true}, --Burning Embers</v>
      </c>
    </row>
    <row r="47" spans="1:18" x14ac:dyDescent="0.25">
      <c r="A47" s="9" t="s">
        <v>70</v>
      </c>
      <c r="B47" s="9" t="s">
        <v>28</v>
      </c>
      <c r="C47" s="10">
        <f>VLOOKUP(B47,P:Q,2,0)</f>
        <v>20252</v>
      </c>
      <c r="D47" s="16">
        <v>20252</v>
      </c>
      <c r="E47" s="17">
        <v>1807</v>
      </c>
      <c r="F47" s="17">
        <v>3243</v>
      </c>
      <c r="G47" s="12">
        <f t="shared" si="1"/>
        <v>4.9964989560399076E-2</v>
      </c>
      <c r="H47" s="9" t="s">
        <v>346</v>
      </c>
      <c r="I47" s="9" t="s">
        <v>346</v>
      </c>
      <c r="J47" s="9" t="s">
        <v>347</v>
      </c>
      <c r="K47" s="9" t="s">
        <v>347</v>
      </c>
      <c r="L47" s="9" t="s">
        <v>346</v>
      </c>
      <c r="M47" s="9" t="s">
        <v>346</v>
      </c>
      <c r="P47" s="11" t="s">
        <v>30</v>
      </c>
      <c r="Q47" s="9">
        <v>20930</v>
      </c>
      <c r="R47" s="9" t="str">
        <f t="shared" si="0"/>
        <v>[20252] = {true, true, false, false, true, true}, --Burning Talons</v>
      </c>
    </row>
    <row r="48" spans="1:18" x14ac:dyDescent="0.25">
      <c r="A48" s="9" t="s">
        <v>70</v>
      </c>
      <c r="B48" s="9" t="s">
        <v>28</v>
      </c>
      <c r="C48" s="10">
        <f>VLOOKUP(B48,P:Q,2,0)</f>
        <v>20252</v>
      </c>
      <c r="D48" s="16">
        <v>31898</v>
      </c>
      <c r="E48" s="17">
        <v>454</v>
      </c>
      <c r="F48" s="17">
        <v>846</v>
      </c>
      <c r="G48" s="12">
        <f t="shared" si="1"/>
        <v>9.0185828080238339E-2</v>
      </c>
      <c r="H48" s="9" t="s">
        <v>346</v>
      </c>
      <c r="I48" s="9" t="s">
        <v>347</v>
      </c>
      <c r="J48" s="9" t="s">
        <v>346</v>
      </c>
      <c r="K48" s="9" t="s">
        <v>347</v>
      </c>
      <c r="L48" s="9" t="s">
        <v>346</v>
      </c>
      <c r="M48" s="9" t="s">
        <v>346</v>
      </c>
      <c r="P48" s="11" t="s">
        <v>133</v>
      </c>
      <c r="Q48" s="9">
        <v>20496</v>
      </c>
      <c r="R48" s="9" t="str">
        <f t="shared" si="0"/>
        <v>[31898] = {true, false, true, false, true, true}, --Burning Talons</v>
      </c>
    </row>
    <row r="49" spans="1:18" x14ac:dyDescent="0.25">
      <c r="A49" s="9" t="s">
        <v>70</v>
      </c>
      <c r="B49" s="9" t="s">
        <v>136</v>
      </c>
      <c r="C49" s="10">
        <f>VLOOKUP(B49,P:Q,2,0)</f>
        <v>20251</v>
      </c>
      <c r="D49" s="16">
        <v>20251</v>
      </c>
      <c r="E49" s="17">
        <v>1750</v>
      </c>
      <c r="F49" s="17">
        <v>3140</v>
      </c>
      <c r="G49" s="12">
        <f t="shared" si="1"/>
        <v>4.9730029772417694E-2</v>
      </c>
      <c r="H49" s="9" t="s">
        <v>346</v>
      </c>
      <c r="I49" s="9" t="s">
        <v>346</v>
      </c>
      <c r="J49" s="9" t="s">
        <v>347</v>
      </c>
      <c r="K49" s="9" t="s">
        <v>347</v>
      </c>
      <c r="L49" s="9" t="s">
        <v>346</v>
      </c>
      <c r="M49" s="9" t="s">
        <v>346</v>
      </c>
      <c r="P49" s="11" t="s">
        <v>368</v>
      </c>
      <c r="Q49" s="9">
        <v>32881</v>
      </c>
      <c r="R49" s="9" t="str">
        <f t="shared" si="0"/>
        <v>[20251] = {true, true, false, false, true, true}, --Choking Talons</v>
      </c>
    </row>
    <row r="50" spans="1:18" x14ac:dyDescent="0.25">
      <c r="A50" s="9" t="s">
        <v>70</v>
      </c>
      <c r="B50" s="9" t="s">
        <v>138</v>
      </c>
      <c r="C50" s="10">
        <f>VLOOKUP(B50,P:Q,2,0)</f>
        <v>17878</v>
      </c>
      <c r="D50" s="16">
        <v>17879</v>
      </c>
      <c r="E50" s="17">
        <v>549</v>
      </c>
      <c r="F50" s="17">
        <v>909</v>
      </c>
      <c r="G50" s="12">
        <f>F50/E50/1.52-1</f>
        <v>8.9301121656600646E-2</v>
      </c>
      <c r="H50" s="9" t="s">
        <v>346</v>
      </c>
      <c r="I50" s="9" t="s">
        <v>347</v>
      </c>
      <c r="J50" s="9" t="s">
        <v>346</v>
      </c>
      <c r="K50" s="9" t="s">
        <v>347</v>
      </c>
      <c r="L50" s="9" t="s">
        <v>346</v>
      </c>
      <c r="M50" s="9" t="s">
        <v>347</v>
      </c>
      <c r="P50" s="11" t="s">
        <v>134</v>
      </c>
      <c r="Q50" s="9">
        <v>32947</v>
      </c>
      <c r="R50" s="9" t="str">
        <f t="shared" si="0"/>
        <v>[17879] = {true, false, true, false, true, false}, --Corrosive Armor</v>
      </c>
    </row>
    <row r="51" spans="1:18" x14ac:dyDescent="0.25">
      <c r="A51" s="9" t="s">
        <v>70</v>
      </c>
      <c r="B51" s="9" t="s">
        <v>376</v>
      </c>
      <c r="C51" s="10">
        <f>VLOOKUP(B51,P:Q,2,0)</f>
        <v>20245</v>
      </c>
      <c r="D51" s="16">
        <v>20245</v>
      </c>
      <c r="E51" s="17">
        <v>1694</v>
      </c>
      <c r="F51" s="17">
        <v>3040</v>
      </c>
      <c r="G51" s="12">
        <f>F51/E51/N$2/1.52-1</f>
        <v>4.989580279391137E-2</v>
      </c>
      <c r="H51" s="9" t="s">
        <v>346</v>
      </c>
      <c r="I51" s="9" t="s">
        <v>346</v>
      </c>
      <c r="J51" s="9" t="s">
        <v>347</v>
      </c>
      <c r="K51" s="9" t="s">
        <v>347</v>
      </c>
      <c r="L51" s="9" t="s">
        <v>346</v>
      </c>
      <c r="M51" s="9" t="s">
        <v>346</v>
      </c>
      <c r="P51" s="11" t="s">
        <v>135</v>
      </c>
      <c r="Q51" s="9">
        <v>20323</v>
      </c>
      <c r="R51" s="9" t="str">
        <f t="shared" si="0"/>
        <v>[20245] = {true, true, false, false, true, true}, --Dark Talons</v>
      </c>
    </row>
    <row r="52" spans="1:18" x14ac:dyDescent="0.25">
      <c r="A52" s="9" t="s">
        <v>70</v>
      </c>
      <c r="B52" s="9" t="s">
        <v>384</v>
      </c>
      <c r="C52" s="10">
        <f>VLOOKUP(B52,P:Q,2,0)</f>
        <v>32792</v>
      </c>
      <c r="D52" s="16">
        <v>32792</v>
      </c>
      <c r="E52" s="17">
        <v>903</v>
      </c>
      <c r="F52" s="17">
        <v>1621</v>
      </c>
      <c r="G52" s="12">
        <f>F52/E52/N$2/1.52-1</f>
        <v>5.0222422765200836E-2</v>
      </c>
      <c r="H52" s="9" t="s">
        <v>346</v>
      </c>
      <c r="I52" s="9" t="s">
        <v>346</v>
      </c>
      <c r="J52" s="9" t="s">
        <v>347</v>
      </c>
      <c r="K52" s="9" t="s">
        <v>347</v>
      </c>
      <c r="L52" s="9" t="s">
        <v>346</v>
      </c>
      <c r="M52" s="9" t="s">
        <v>346</v>
      </c>
      <c r="P52" s="11" t="s">
        <v>136</v>
      </c>
      <c r="Q52" s="9">
        <v>20251</v>
      </c>
      <c r="R52" s="9" t="str">
        <f t="shared" si="0"/>
        <v>[32792] = {true, true, false, false, true, true}, --Deep Breath</v>
      </c>
    </row>
    <row r="53" spans="1:18" x14ac:dyDescent="0.25">
      <c r="A53" s="9" t="s">
        <v>70</v>
      </c>
      <c r="B53" s="9" t="s">
        <v>384</v>
      </c>
      <c r="C53" s="10">
        <f>VLOOKUP(B53,P:Q,2,0)</f>
        <v>32792</v>
      </c>
      <c r="D53" s="16">
        <v>32794</v>
      </c>
      <c r="E53" s="17">
        <v>1750</v>
      </c>
      <c r="F53" s="17">
        <v>3140</v>
      </c>
      <c r="G53" s="12">
        <f>F53/E53/N$2/1.52-1</f>
        <v>4.9730029772417694E-2</v>
      </c>
      <c r="H53" s="9" t="s">
        <v>346</v>
      </c>
      <c r="I53" s="9" t="s">
        <v>346</v>
      </c>
      <c r="J53" s="9" t="s">
        <v>347</v>
      </c>
      <c r="K53" s="9" t="s">
        <v>347</v>
      </c>
      <c r="L53" s="9" t="s">
        <v>346</v>
      </c>
      <c r="M53" s="9" t="s">
        <v>346</v>
      </c>
      <c r="P53" s="11" t="s">
        <v>369</v>
      </c>
      <c r="Q53" s="9">
        <v>32722</v>
      </c>
      <c r="R53" s="9" t="str">
        <f t="shared" si="0"/>
        <v>[32794] = {true, true, false, false, true, true}, --Deep Breath</v>
      </c>
    </row>
    <row r="54" spans="1:18" x14ac:dyDescent="0.25">
      <c r="A54" s="9" t="s">
        <v>70</v>
      </c>
      <c r="B54" s="9" t="s">
        <v>370</v>
      </c>
      <c r="C54" s="10">
        <f>VLOOKUP(B54,P:Q,2,0)</f>
        <v>21017</v>
      </c>
      <c r="D54" s="16">
        <v>32753</v>
      </c>
      <c r="E54" s="17">
        <v>2324</v>
      </c>
      <c r="F54" s="17">
        <v>4068</v>
      </c>
      <c r="G54" s="12">
        <f>F54/E54/O$2/1.52-1</f>
        <v>4.9941909438982135E-2</v>
      </c>
      <c r="H54" s="9" t="s">
        <v>346</v>
      </c>
      <c r="I54" s="9" t="s">
        <v>346</v>
      </c>
      <c r="J54" s="9" t="s">
        <v>347</v>
      </c>
      <c r="K54" s="9" t="s">
        <v>347</v>
      </c>
      <c r="L54" s="9" t="s">
        <v>346</v>
      </c>
      <c r="M54" s="9" t="s">
        <v>346</v>
      </c>
      <c r="P54" s="11" t="s">
        <v>370</v>
      </c>
      <c r="Q54" s="9">
        <v>21017</v>
      </c>
      <c r="R54" s="9" t="str">
        <f t="shared" si="0"/>
        <v>[32753] = {true, true, false, false, true, true}, --Dragon Fire Scale</v>
      </c>
    </row>
    <row r="55" spans="1:18" x14ac:dyDescent="0.25">
      <c r="A55" s="9" t="s">
        <v>70</v>
      </c>
      <c r="B55" s="9" t="s">
        <v>380</v>
      </c>
      <c r="C55" s="10">
        <f>VLOOKUP(B55,P:Q,2,0)</f>
        <v>29012</v>
      </c>
      <c r="D55" s="16">
        <v>29014</v>
      </c>
      <c r="E55" s="17">
        <v>4259</v>
      </c>
      <c r="F55" s="17">
        <v>7642</v>
      </c>
      <c r="G55" s="12">
        <f t="shared" ref="G55:G69" si="2">F55/E55/N$2/1.52-1</f>
        <v>4.9748868500382626E-2</v>
      </c>
      <c r="H55" s="9" t="s">
        <v>346</v>
      </c>
      <c r="I55" s="9" t="s">
        <v>346</v>
      </c>
      <c r="J55" s="9" t="s">
        <v>347</v>
      </c>
      <c r="K55" s="9" t="s">
        <v>347</v>
      </c>
      <c r="L55" s="9" t="s">
        <v>346</v>
      </c>
      <c r="M55" s="9" t="s">
        <v>346</v>
      </c>
      <c r="P55" s="11" t="s">
        <v>371</v>
      </c>
      <c r="Q55" s="9">
        <v>32785</v>
      </c>
      <c r="R55" s="9" t="str">
        <f t="shared" si="0"/>
        <v>[29014] = {true, true, false, false, true, true}, --Dragon Leap</v>
      </c>
    </row>
    <row r="56" spans="1:18" x14ac:dyDescent="0.25">
      <c r="A56" s="9" t="s">
        <v>70</v>
      </c>
      <c r="B56" s="9" t="s">
        <v>374</v>
      </c>
      <c r="C56" s="10">
        <f>VLOOKUP(B56,P:Q,2,0)</f>
        <v>28988</v>
      </c>
      <c r="D56" s="16">
        <v>28995</v>
      </c>
      <c r="E56" s="17">
        <v>874</v>
      </c>
      <c r="F56" s="17">
        <v>1627</v>
      </c>
      <c r="G56" s="12">
        <f t="shared" si="2"/>
        <v>8.9085917033303152E-2</v>
      </c>
      <c r="H56" s="9" t="s">
        <v>346</v>
      </c>
      <c r="I56" s="9" t="s">
        <v>347</v>
      </c>
      <c r="J56" s="9" t="s">
        <v>346</v>
      </c>
      <c r="K56" s="9" t="s">
        <v>347</v>
      </c>
      <c r="L56" s="9" t="s">
        <v>346</v>
      </c>
      <c r="M56" s="9" t="s">
        <v>346</v>
      </c>
      <c r="P56" s="11" t="s">
        <v>31</v>
      </c>
      <c r="Q56" s="9">
        <v>32715</v>
      </c>
      <c r="R56" s="9" t="str">
        <f t="shared" si="0"/>
        <v>[28995] = {true, false, true, false, true, true}, --Dragonknight Standard</v>
      </c>
    </row>
    <row r="57" spans="1:18" x14ac:dyDescent="0.25">
      <c r="A57" s="9" t="s">
        <v>70</v>
      </c>
      <c r="B57" s="9" t="s">
        <v>371</v>
      </c>
      <c r="C57" s="10">
        <f>VLOOKUP(B57,P:Q,2,0)</f>
        <v>32785</v>
      </c>
      <c r="D57" s="16">
        <v>32785</v>
      </c>
      <c r="E57" s="17">
        <v>875</v>
      </c>
      <c r="F57" s="17">
        <v>1569</v>
      </c>
      <c r="G57" s="12">
        <f t="shared" si="2"/>
        <v>4.9061411919059328E-2</v>
      </c>
      <c r="H57" s="9" t="s">
        <v>346</v>
      </c>
      <c r="I57" s="9" t="s">
        <v>346</v>
      </c>
      <c r="J57" s="9" t="s">
        <v>347</v>
      </c>
      <c r="K57" s="9" t="s">
        <v>347</v>
      </c>
      <c r="L57" s="9" t="s">
        <v>346</v>
      </c>
      <c r="M57" s="9" t="s">
        <v>346</v>
      </c>
      <c r="P57" s="11" t="s">
        <v>249</v>
      </c>
      <c r="Q57" s="9">
        <v>23806</v>
      </c>
      <c r="R57" s="9" t="str">
        <f t="shared" si="0"/>
        <v>[32785] = {true, true, false, false, true, true}, --Draw Essence</v>
      </c>
    </row>
    <row r="58" spans="1:18" x14ac:dyDescent="0.25">
      <c r="A58" s="9" t="s">
        <v>70</v>
      </c>
      <c r="B58" s="9" t="s">
        <v>371</v>
      </c>
      <c r="C58" s="10">
        <f>VLOOKUP(B58,P:Q,2,0)</f>
        <v>32785</v>
      </c>
      <c r="D58" s="16">
        <v>32787</v>
      </c>
      <c r="E58" s="17">
        <v>1687</v>
      </c>
      <c r="F58" s="17">
        <v>3026</v>
      </c>
      <c r="G58" s="12">
        <f t="shared" si="2"/>
        <v>4.9397108019708202E-2</v>
      </c>
      <c r="H58" s="9" t="s">
        <v>346</v>
      </c>
      <c r="I58" s="9" t="s">
        <v>346</v>
      </c>
      <c r="J58" s="9" t="s">
        <v>347</v>
      </c>
      <c r="K58" s="9" t="s">
        <v>347</v>
      </c>
      <c r="L58" s="9" t="s">
        <v>346</v>
      </c>
      <c r="M58" s="9" t="s">
        <v>346</v>
      </c>
      <c r="P58" s="11" t="s">
        <v>372</v>
      </c>
      <c r="Q58" s="9">
        <v>20657</v>
      </c>
      <c r="R58" s="9" t="str">
        <f t="shared" si="0"/>
        <v>[32787] = {true, true, false, false, true, true}, --Draw Essence</v>
      </c>
    </row>
    <row r="59" spans="1:18" x14ac:dyDescent="0.25">
      <c r="A59" s="9" t="s">
        <v>70</v>
      </c>
      <c r="B59" s="9" t="s">
        <v>29</v>
      </c>
      <c r="C59" s="10">
        <f>VLOOKUP(B59,P:Q,2,0)</f>
        <v>20499</v>
      </c>
      <c r="D59" s="16">
        <v>20499</v>
      </c>
      <c r="E59" s="17">
        <v>1446</v>
      </c>
      <c r="F59" s="17">
        <v>2594</v>
      </c>
      <c r="G59" s="12">
        <f t="shared" si="2"/>
        <v>4.9512705850510041E-2</v>
      </c>
      <c r="H59" s="9" t="s">
        <v>346</v>
      </c>
      <c r="I59" s="9" t="s">
        <v>346</v>
      </c>
      <c r="J59" s="9" t="s">
        <v>347</v>
      </c>
      <c r="K59" s="9" t="s">
        <v>347</v>
      </c>
      <c r="L59" s="9" t="s">
        <v>346</v>
      </c>
      <c r="M59" s="9" t="s">
        <v>346</v>
      </c>
      <c r="P59" s="11" t="s">
        <v>342</v>
      </c>
      <c r="Q59" s="9">
        <v>20917</v>
      </c>
      <c r="R59" s="9" t="str">
        <f t="shared" si="0"/>
        <v>[20499] = {true, true, false, false, true, true}, --Empowering Chains</v>
      </c>
    </row>
    <row r="60" spans="1:18" x14ac:dyDescent="0.25">
      <c r="A60" s="9" t="s">
        <v>70</v>
      </c>
      <c r="B60" s="9" t="s">
        <v>30</v>
      </c>
      <c r="C60" s="10">
        <f>VLOOKUP(B60,P:Q,2,0)</f>
        <v>20930</v>
      </c>
      <c r="D60" s="16">
        <v>20930</v>
      </c>
      <c r="E60" s="17">
        <v>1750</v>
      </c>
      <c r="F60" s="17">
        <v>3140</v>
      </c>
      <c r="G60" s="12">
        <f t="shared" si="2"/>
        <v>4.9730029772417694E-2</v>
      </c>
      <c r="H60" s="9" t="s">
        <v>346</v>
      </c>
      <c r="I60" s="9" t="s">
        <v>346</v>
      </c>
      <c r="J60" s="9" t="s">
        <v>347</v>
      </c>
      <c r="K60" s="9" t="s">
        <v>347</v>
      </c>
      <c r="L60" s="9" t="s">
        <v>346</v>
      </c>
      <c r="M60" s="9" t="s">
        <v>346</v>
      </c>
      <c r="P60" s="11" t="s">
        <v>373</v>
      </c>
      <c r="Q60" s="9">
        <v>20492</v>
      </c>
      <c r="R60" s="9" t="str">
        <f t="shared" si="0"/>
        <v>[20930] = {true, true, false, false, true, true}, --Engulfing Flames</v>
      </c>
    </row>
    <row r="61" spans="1:18" x14ac:dyDescent="0.25">
      <c r="A61" s="9" t="s">
        <v>70</v>
      </c>
      <c r="B61" s="9" t="s">
        <v>30</v>
      </c>
      <c r="C61" s="10">
        <f>VLOOKUP(B61,P:Q,2,0)</f>
        <v>20930</v>
      </c>
      <c r="D61" s="16">
        <v>31104</v>
      </c>
      <c r="E61" s="17">
        <v>564</v>
      </c>
      <c r="F61" s="17">
        <v>1050</v>
      </c>
      <c r="G61" s="12">
        <f t="shared" si="2"/>
        <v>8.9171370164666142E-2</v>
      </c>
      <c r="H61" s="9" t="s">
        <v>346</v>
      </c>
      <c r="I61" s="9" t="s">
        <v>347</v>
      </c>
      <c r="J61" s="9" t="s">
        <v>346</v>
      </c>
      <c r="K61" s="9" t="s">
        <v>347</v>
      </c>
      <c r="L61" s="9" t="s">
        <v>346</v>
      </c>
      <c r="M61" s="9" t="s">
        <v>346</v>
      </c>
      <c r="P61" s="11" t="s">
        <v>248</v>
      </c>
      <c r="Q61" s="9">
        <v>28967</v>
      </c>
      <c r="R61" s="9" t="str">
        <f t="shared" si="0"/>
        <v>[31104] = {true, false, true, false, true, true}, --Engulfing Flames</v>
      </c>
    </row>
    <row r="62" spans="1:18" x14ac:dyDescent="0.25">
      <c r="A62" s="9" t="s">
        <v>70</v>
      </c>
      <c r="B62" s="9" t="s">
        <v>137</v>
      </c>
      <c r="C62" s="10">
        <f>VLOOKUP(B62,P:Q,2,0)</f>
        <v>32710</v>
      </c>
      <c r="D62" s="16">
        <v>32711</v>
      </c>
      <c r="E62" s="17">
        <v>536</v>
      </c>
      <c r="F62" s="17">
        <v>997</v>
      </c>
      <c r="G62" s="12">
        <f t="shared" si="2"/>
        <v>8.8219216088402996E-2</v>
      </c>
      <c r="H62" s="9" t="s">
        <v>346</v>
      </c>
      <c r="I62" s="9" t="s">
        <v>347</v>
      </c>
      <c r="J62" s="9" t="s">
        <v>346</v>
      </c>
      <c r="K62" s="9" t="s">
        <v>347</v>
      </c>
      <c r="L62" s="9" t="s">
        <v>346</v>
      </c>
      <c r="M62" s="9" t="s">
        <v>346</v>
      </c>
      <c r="P62" s="11" t="s">
        <v>374</v>
      </c>
      <c r="Q62" s="9">
        <v>28988</v>
      </c>
      <c r="R62" s="9" t="str">
        <f t="shared" si="0"/>
        <v>[32711] = {true, false, true, false, true, true}, --Eruption</v>
      </c>
    </row>
    <row r="63" spans="1:18" x14ac:dyDescent="0.25">
      <c r="A63" s="9" t="s">
        <v>70</v>
      </c>
      <c r="B63" s="9" t="s">
        <v>137</v>
      </c>
      <c r="C63" s="10">
        <f>VLOOKUP(B63,P:Q,2,0)</f>
        <v>32710</v>
      </c>
      <c r="D63" s="16">
        <v>32714</v>
      </c>
      <c r="E63" s="17">
        <v>1807</v>
      </c>
      <c r="F63" s="17">
        <v>3243</v>
      </c>
      <c r="G63" s="12">
        <f t="shared" si="2"/>
        <v>4.9964989560399076E-2</v>
      </c>
      <c r="H63" s="9" t="s">
        <v>346</v>
      </c>
      <c r="I63" s="9" t="s">
        <v>346</v>
      </c>
      <c r="J63" s="9" t="s">
        <v>347</v>
      </c>
      <c r="K63" s="9" t="s">
        <v>347</v>
      </c>
      <c r="L63" s="9" t="s">
        <v>346</v>
      </c>
      <c r="M63" s="9" t="s">
        <v>346</v>
      </c>
      <c r="P63" s="11" t="s">
        <v>375</v>
      </c>
      <c r="Q63" s="9">
        <v>20319</v>
      </c>
      <c r="R63" s="9" t="str">
        <f t="shared" si="0"/>
        <v>[32714] = {true, true, false, false, true, true}, --Eruption</v>
      </c>
    </row>
    <row r="64" spans="1:18" x14ac:dyDescent="0.25">
      <c r="A64" s="9" t="s">
        <v>70</v>
      </c>
      <c r="B64" s="9" t="s">
        <v>31</v>
      </c>
      <c r="C64" s="10">
        <f>VLOOKUP(B64,P:Q,2,0)</f>
        <v>32715</v>
      </c>
      <c r="D64" s="16">
        <v>32716</v>
      </c>
      <c r="E64" s="17">
        <v>4249</v>
      </c>
      <c r="F64" s="17">
        <v>7626</v>
      </c>
      <c r="G64" s="12">
        <f t="shared" si="2"/>
        <v>5.0016422922126269E-2</v>
      </c>
      <c r="H64" s="9" t="s">
        <v>346</v>
      </c>
      <c r="I64" s="9" t="s">
        <v>346</v>
      </c>
      <c r="J64" s="9" t="s">
        <v>347</v>
      </c>
      <c r="K64" s="9" t="s">
        <v>347</v>
      </c>
      <c r="L64" s="9" t="s">
        <v>346</v>
      </c>
      <c r="M64" s="9" t="s">
        <v>346</v>
      </c>
      <c r="P64" s="11" t="s">
        <v>376</v>
      </c>
      <c r="Q64" s="9">
        <v>20245</v>
      </c>
      <c r="R64" s="9" t="str">
        <f t="shared" si="0"/>
        <v>[32716] = {true, true, false, false, true, true}, --Ferocious Leap</v>
      </c>
    </row>
    <row r="65" spans="1:18" x14ac:dyDescent="0.25">
      <c r="A65" s="9" t="s">
        <v>70</v>
      </c>
      <c r="B65" s="9" t="s">
        <v>342</v>
      </c>
      <c r="C65" s="10">
        <f>VLOOKUP(B65,P:Q,2,0)</f>
        <v>20917</v>
      </c>
      <c r="D65" s="16">
        <v>20917</v>
      </c>
      <c r="E65" s="17">
        <v>1749</v>
      </c>
      <c r="F65" s="17">
        <v>3138</v>
      </c>
      <c r="G65" s="12">
        <f t="shared" si="2"/>
        <v>4.9661218329533297E-2</v>
      </c>
      <c r="H65" s="9" t="s">
        <v>346</v>
      </c>
      <c r="I65" s="9" t="s">
        <v>346</v>
      </c>
      <c r="J65" s="9" t="s">
        <v>347</v>
      </c>
      <c r="K65" s="9" t="s">
        <v>347</v>
      </c>
      <c r="L65" s="9" t="s">
        <v>346</v>
      </c>
      <c r="M65" s="9" t="s">
        <v>346</v>
      </c>
      <c r="P65" s="11" t="s">
        <v>377</v>
      </c>
      <c r="Q65" s="9">
        <v>29004</v>
      </c>
      <c r="R65" s="9" t="str">
        <f t="shared" si="0"/>
        <v>[20917] = {true, true, false, false, true, true}, --Fiery Breath</v>
      </c>
    </row>
    <row r="66" spans="1:18" x14ac:dyDescent="0.25">
      <c r="A66" s="9" t="s">
        <v>70</v>
      </c>
      <c r="B66" s="9" t="s">
        <v>342</v>
      </c>
      <c r="C66" s="10">
        <f>VLOOKUP(B66,P:Q,2,0)</f>
        <v>20917</v>
      </c>
      <c r="D66" s="16">
        <v>31102</v>
      </c>
      <c r="E66" s="17">
        <v>513</v>
      </c>
      <c r="F66" s="17">
        <v>954</v>
      </c>
      <c r="G66" s="12">
        <f t="shared" si="2"/>
        <v>8.7970278929397017E-2</v>
      </c>
      <c r="H66" s="9" t="s">
        <v>346</v>
      </c>
      <c r="I66" s="9" t="s">
        <v>347</v>
      </c>
      <c r="J66" s="9" t="s">
        <v>346</v>
      </c>
      <c r="K66" s="9" t="s">
        <v>347</v>
      </c>
      <c r="L66" s="9" t="s">
        <v>346</v>
      </c>
      <c r="M66" s="9" t="s">
        <v>346</v>
      </c>
      <c r="P66" s="11" t="s">
        <v>378</v>
      </c>
      <c r="Q66" s="9">
        <v>21007</v>
      </c>
      <c r="R66" s="9" t="str">
        <f t="shared" si="0"/>
        <v>[31102] = {true, false, true, false, true, true}, --Fiery Breath</v>
      </c>
    </row>
    <row r="67" spans="1:18" x14ac:dyDescent="0.25">
      <c r="A67" s="9" t="s">
        <v>70</v>
      </c>
      <c r="B67" s="9" t="s">
        <v>373</v>
      </c>
      <c r="C67" s="10">
        <f>VLOOKUP(B67,P:Q,2,0)</f>
        <v>20492</v>
      </c>
      <c r="D67" s="16">
        <v>20492</v>
      </c>
      <c r="E67" s="17">
        <v>1400</v>
      </c>
      <c r="F67" s="17">
        <v>2512</v>
      </c>
      <c r="G67" s="12">
        <f t="shared" si="2"/>
        <v>4.9730029772417694E-2</v>
      </c>
      <c r="H67" s="9" t="s">
        <v>346</v>
      </c>
      <c r="I67" s="9" t="s">
        <v>346</v>
      </c>
      <c r="J67" s="9" t="s">
        <v>347</v>
      </c>
      <c r="K67" s="9" t="s">
        <v>347</v>
      </c>
      <c r="L67" s="9" t="s">
        <v>346</v>
      </c>
      <c r="M67" s="9" t="s">
        <v>346</v>
      </c>
      <c r="P67" s="11" t="s">
        <v>379</v>
      </c>
      <c r="Q67" s="9">
        <v>31837</v>
      </c>
      <c r="R67" s="9" t="str">
        <f t="shared" ref="R67:R130" si="3">CONCATENATE("[",D67,"] = {",LOWER(H67),", ",LOWER(I67),", ",LOWER(J67),", ",LOWER(K67),", ",LOWER(L67),", ",LOWER(M67),"}, --",B67)</f>
        <v>[20492] = {true, true, false, false, true, true}, --Fiery Grip</v>
      </c>
    </row>
    <row r="68" spans="1:18" x14ac:dyDescent="0.25">
      <c r="A68" s="9" t="s">
        <v>70</v>
      </c>
      <c r="B68" s="9" t="s">
        <v>132</v>
      </c>
      <c r="C68" s="10">
        <f>VLOOKUP(B68,P:Q,2,0)</f>
        <v>20816</v>
      </c>
      <c r="D68" s="16">
        <v>20816</v>
      </c>
      <c r="E68" s="17">
        <v>2292</v>
      </c>
      <c r="F68" s="17">
        <v>4114</v>
      </c>
      <c r="G68" s="12">
        <f t="shared" si="2"/>
        <v>5.0112180465218481E-2</v>
      </c>
      <c r="H68" s="9" t="s">
        <v>346</v>
      </c>
      <c r="I68" s="9" t="s">
        <v>346</v>
      </c>
      <c r="J68" s="9" t="s">
        <v>347</v>
      </c>
      <c r="K68" s="9" t="s">
        <v>347</v>
      </c>
      <c r="L68" s="9" t="s">
        <v>346</v>
      </c>
      <c r="M68" s="9" t="s">
        <v>346</v>
      </c>
      <c r="P68" s="11" t="s">
        <v>380</v>
      </c>
      <c r="Q68" s="9">
        <v>29012</v>
      </c>
      <c r="R68" s="9" t="str">
        <f t="shared" si="3"/>
        <v>[20816] = {true, true, false, false, true, true}, --Flame Lash</v>
      </c>
    </row>
    <row r="69" spans="1:18" x14ac:dyDescent="0.25">
      <c r="A69" s="9" t="s">
        <v>70</v>
      </c>
      <c r="B69" s="9" t="s">
        <v>32</v>
      </c>
      <c r="C69" s="10">
        <f>VLOOKUP(B69,P:Q,2,0)</f>
        <v>32853</v>
      </c>
      <c r="D69" s="16">
        <v>61945</v>
      </c>
      <c r="E69" s="17">
        <v>1807</v>
      </c>
      <c r="F69" s="17">
        <v>3243</v>
      </c>
      <c r="G69" s="12">
        <f t="shared" si="2"/>
        <v>4.9964989560399076E-2</v>
      </c>
      <c r="H69" s="9" t="s">
        <v>346</v>
      </c>
      <c r="I69" s="9" t="s">
        <v>346</v>
      </c>
      <c r="J69" s="9" t="s">
        <v>347</v>
      </c>
      <c r="K69" s="9" t="s">
        <v>347</v>
      </c>
      <c r="L69" s="9" t="s">
        <v>346</v>
      </c>
      <c r="M69" s="9" t="s">
        <v>346</v>
      </c>
      <c r="P69" s="11" t="s">
        <v>33</v>
      </c>
      <c r="Q69" s="9">
        <v>20805</v>
      </c>
      <c r="R69" s="9" t="str">
        <f t="shared" si="3"/>
        <v>[61945] = {true, true, false, false, true, true}, --Flames of Oblivion</v>
      </c>
    </row>
    <row r="70" spans="1:18" x14ac:dyDescent="0.25">
      <c r="A70" s="9" t="s">
        <v>70</v>
      </c>
      <c r="B70" s="9" t="s">
        <v>250</v>
      </c>
      <c r="C70" s="10">
        <f>VLOOKUP(B70,P:Q,2,0)</f>
        <v>32685</v>
      </c>
      <c r="D70" s="16">
        <v>54931</v>
      </c>
      <c r="E70" s="17">
        <v>1499</v>
      </c>
      <c r="F70" s="17">
        <v>2624</v>
      </c>
      <c r="G70" s="12">
        <f>F70/E70/O$2/1.52-1</f>
        <v>4.9983921358089267E-2</v>
      </c>
      <c r="H70" s="9" t="s">
        <v>346</v>
      </c>
      <c r="I70" s="9" t="s">
        <v>346</v>
      </c>
      <c r="J70" s="9" t="s">
        <v>347</v>
      </c>
      <c r="K70" s="9" t="s">
        <v>347</v>
      </c>
      <c r="L70" s="9" t="s">
        <v>346</v>
      </c>
      <c r="M70" s="9" t="s">
        <v>346</v>
      </c>
      <c r="P70" s="11" t="s">
        <v>127</v>
      </c>
      <c r="Q70" s="9">
        <v>20668</v>
      </c>
      <c r="R70" s="9" t="str">
        <f t="shared" si="3"/>
        <v>[54931] = {true, true, false, false, true, true}, --Fossilize</v>
      </c>
    </row>
    <row r="71" spans="1:18" x14ac:dyDescent="0.25">
      <c r="A71" s="9" t="s">
        <v>70</v>
      </c>
      <c r="B71" s="9" t="s">
        <v>381</v>
      </c>
      <c r="C71" s="10">
        <f>VLOOKUP(B71,P:Q,2,0)</f>
        <v>20328</v>
      </c>
      <c r="D71" s="16">
        <v>20329</v>
      </c>
      <c r="E71" s="17">
        <v>524</v>
      </c>
      <c r="F71" s="17">
        <v>604</v>
      </c>
      <c r="G71" s="12">
        <f>F71/E71/O$2-1</f>
        <v>5.0920080453863426E-2</v>
      </c>
      <c r="H71" s="9" t="s">
        <v>346</v>
      </c>
      <c r="I71" s="9" t="s">
        <v>346</v>
      </c>
      <c r="J71" s="9" t="s">
        <v>347</v>
      </c>
      <c r="K71" s="9" t="s">
        <v>347</v>
      </c>
      <c r="L71" s="9" t="s">
        <v>347</v>
      </c>
      <c r="M71" s="9" t="s">
        <v>346</v>
      </c>
      <c r="P71" s="11" t="s">
        <v>128</v>
      </c>
      <c r="Q71" s="9">
        <v>20944</v>
      </c>
      <c r="R71" s="9" t="str">
        <f t="shared" si="3"/>
        <v>[20329] = {true, true, false, false, false, true}, --Hardened Armor</v>
      </c>
    </row>
    <row r="72" spans="1:18" x14ac:dyDescent="0.25">
      <c r="A72" s="9" t="s">
        <v>70</v>
      </c>
      <c r="B72" s="9" t="s">
        <v>248</v>
      </c>
      <c r="C72" s="10">
        <f>VLOOKUP(B72,P:Q,2,0)</f>
        <v>28967</v>
      </c>
      <c r="D72" s="16">
        <v>28969</v>
      </c>
      <c r="E72" s="17">
        <v>1749</v>
      </c>
      <c r="F72" s="17">
        <v>3138</v>
      </c>
      <c r="G72" s="12">
        <f t="shared" ref="G72:G79" si="4">F72/E72/N$2/1.52-1</f>
        <v>4.9661218329533297E-2</v>
      </c>
      <c r="H72" s="9" t="s">
        <v>346</v>
      </c>
      <c r="I72" s="9" t="s">
        <v>346</v>
      </c>
      <c r="J72" s="9" t="s">
        <v>347</v>
      </c>
      <c r="K72" s="9" t="s">
        <v>347</v>
      </c>
      <c r="L72" s="9" t="s">
        <v>346</v>
      </c>
      <c r="M72" s="9" t="s">
        <v>346</v>
      </c>
      <c r="P72" s="11" t="s">
        <v>29</v>
      </c>
      <c r="Q72" s="9">
        <v>20499</v>
      </c>
      <c r="R72" s="9" t="str">
        <f t="shared" si="3"/>
        <v>[28969] = {true, true, false, false, true, true}, --Inferno</v>
      </c>
    </row>
    <row r="73" spans="1:18" x14ac:dyDescent="0.25">
      <c r="A73" s="9" t="s">
        <v>70</v>
      </c>
      <c r="B73" s="9" t="s">
        <v>379</v>
      </c>
      <c r="C73" s="10">
        <f>VLOOKUP(B73,P:Q,2,0)</f>
        <v>31837</v>
      </c>
      <c r="D73" s="16">
        <v>31837</v>
      </c>
      <c r="E73" s="17">
        <v>874</v>
      </c>
      <c r="F73" s="17">
        <v>1568</v>
      </c>
      <c r="G73" s="12">
        <f t="shared" si="4"/>
        <v>4.9592328155021237E-2</v>
      </c>
      <c r="H73" s="9" t="s">
        <v>346</v>
      </c>
      <c r="I73" s="9" t="s">
        <v>346</v>
      </c>
      <c r="J73" s="9" t="s">
        <v>347</v>
      </c>
      <c r="K73" s="9" t="s">
        <v>347</v>
      </c>
      <c r="L73" s="9" t="s">
        <v>346</v>
      </c>
      <c r="M73" s="9" t="s">
        <v>346</v>
      </c>
      <c r="P73" s="11" t="s">
        <v>32</v>
      </c>
      <c r="Q73" s="9">
        <v>32853</v>
      </c>
      <c r="R73" s="9" t="str">
        <f t="shared" si="3"/>
        <v>[31837] = {true, true, false, false, true, true}, --Inhale</v>
      </c>
    </row>
    <row r="74" spans="1:18" x14ac:dyDescent="0.25">
      <c r="A74" s="9" t="s">
        <v>70</v>
      </c>
      <c r="B74" s="9" t="s">
        <v>379</v>
      </c>
      <c r="C74" s="10">
        <f>VLOOKUP(B74,P:Q,2,0)</f>
        <v>31837</v>
      </c>
      <c r="D74" s="16">
        <v>31842</v>
      </c>
      <c r="E74" s="17">
        <v>1749</v>
      </c>
      <c r="F74" s="17">
        <v>3138</v>
      </c>
      <c r="G74" s="12">
        <f t="shared" si="4"/>
        <v>4.9661218329533297E-2</v>
      </c>
      <c r="H74" s="9" t="s">
        <v>346</v>
      </c>
      <c r="I74" s="9" t="s">
        <v>346</v>
      </c>
      <c r="J74" s="9" t="s">
        <v>347</v>
      </c>
      <c r="K74" s="9" t="s">
        <v>347</v>
      </c>
      <c r="L74" s="9" t="s">
        <v>346</v>
      </c>
      <c r="M74" s="9" t="s">
        <v>346</v>
      </c>
      <c r="P74" s="11" t="s">
        <v>35</v>
      </c>
      <c r="Q74" s="9">
        <v>32958</v>
      </c>
      <c r="R74" s="9" t="str">
        <f t="shared" si="3"/>
        <v>[31842] = {true, true, false, false, true, true}, --Inhale</v>
      </c>
    </row>
    <row r="75" spans="1:18" x14ac:dyDescent="0.25">
      <c r="A75" s="9" t="s">
        <v>70</v>
      </c>
      <c r="B75" s="9" t="s">
        <v>249</v>
      </c>
      <c r="C75" s="10">
        <f>VLOOKUP(B75,P:Q,2,0)</f>
        <v>23806</v>
      </c>
      <c r="D75" s="16">
        <v>23806</v>
      </c>
      <c r="E75" s="17">
        <v>2217</v>
      </c>
      <c r="F75" s="17">
        <v>3979</v>
      </c>
      <c r="G75" s="12">
        <f t="shared" si="4"/>
        <v>5.0012013395732913E-2</v>
      </c>
      <c r="H75" s="9" t="s">
        <v>346</v>
      </c>
      <c r="I75" s="9" t="s">
        <v>346</v>
      </c>
      <c r="J75" s="9" t="s">
        <v>347</v>
      </c>
      <c r="K75" s="9" t="s">
        <v>347</v>
      </c>
      <c r="L75" s="9" t="s">
        <v>346</v>
      </c>
      <c r="M75" s="9" t="s">
        <v>346</v>
      </c>
      <c r="P75" s="11" t="s">
        <v>381</v>
      </c>
      <c r="Q75" s="9">
        <v>20328</v>
      </c>
      <c r="R75" s="9" t="str">
        <f t="shared" si="3"/>
        <v>[23806] = {true, true, false, false, true, true}, --Lava Whip</v>
      </c>
    </row>
    <row r="76" spans="1:18" x14ac:dyDescent="0.25">
      <c r="A76" s="9" t="s">
        <v>70</v>
      </c>
      <c r="B76" s="9" t="s">
        <v>387</v>
      </c>
      <c r="C76" s="10">
        <f>VLOOKUP(B76,P:Q,2,0)</f>
        <v>15957</v>
      </c>
      <c r="D76" s="16">
        <v>15959</v>
      </c>
      <c r="E76" s="17">
        <v>338</v>
      </c>
      <c r="F76" s="17">
        <v>629</v>
      </c>
      <c r="G76" s="12">
        <f t="shared" si="4"/>
        <v>8.8729440952765248E-2</v>
      </c>
      <c r="H76" s="9" t="s">
        <v>346</v>
      </c>
      <c r="I76" s="9" t="s">
        <v>347</v>
      </c>
      <c r="J76" s="9" t="s">
        <v>346</v>
      </c>
      <c r="K76" s="9" t="s">
        <v>347</v>
      </c>
      <c r="L76" s="9" t="s">
        <v>346</v>
      </c>
      <c r="M76" s="9" t="s">
        <v>346</v>
      </c>
      <c r="P76" s="11" t="s">
        <v>28</v>
      </c>
      <c r="Q76" s="9">
        <v>20252</v>
      </c>
      <c r="R76" s="9" t="str">
        <f t="shared" si="3"/>
        <v>[15959] = {true, false, true, false, true, true}, --Magma Armor</v>
      </c>
    </row>
    <row r="77" spans="1:18" x14ac:dyDescent="0.25">
      <c r="A77" s="9" t="s">
        <v>70</v>
      </c>
      <c r="B77" s="9" t="s">
        <v>131</v>
      </c>
      <c r="C77" s="10">
        <f>VLOOKUP(B77,P:Q,2,0)</f>
        <v>17874</v>
      </c>
      <c r="D77" s="16">
        <v>17875</v>
      </c>
      <c r="E77" s="17">
        <v>349</v>
      </c>
      <c r="F77" s="17">
        <v>650</v>
      </c>
      <c r="G77" s="12">
        <f t="shared" si="4"/>
        <v>8.9617203717742289E-2</v>
      </c>
      <c r="H77" s="9" t="s">
        <v>346</v>
      </c>
      <c r="I77" s="9" t="s">
        <v>347</v>
      </c>
      <c r="J77" s="9" t="s">
        <v>346</v>
      </c>
      <c r="K77" s="9" t="s">
        <v>347</v>
      </c>
      <c r="L77" s="9" t="s">
        <v>346</v>
      </c>
      <c r="M77" s="9" t="s">
        <v>346</v>
      </c>
      <c r="P77" s="11" t="s">
        <v>382</v>
      </c>
      <c r="Q77" s="9">
        <v>32744</v>
      </c>
      <c r="R77" s="9" t="str">
        <f t="shared" si="3"/>
        <v>[17875] = {true, false, true, false, true, true}, --Magma Shell</v>
      </c>
    </row>
    <row r="78" spans="1:18" x14ac:dyDescent="0.25">
      <c r="A78" s="9" t="s">
        <v>70</v>
      </c>
      <c r="B78" s="9" t="s">
        <v>33</v>
      </c>
      <c r="C78" s="10">
        <f>VLOOKUP(B78,P:Q,2,0)</f>
        <v>20805</v>
      </c>
      <c r="D78" s="16">
        <v>20805</v>
      </c>
      <c r="E78" s="17">
        <v>2292</v>
      </c>
      <c r="F78" s="17">
        <v>4114</v>
      </c>
      <c r="G78" s="12">
        <f t="shared" si="4"/>
        <v>5.0112180465218481E-2</v>
      </c>
      <c r="H78" s="9" t="s">
        <v>346</v>
      </c>
      <c r="I78" s="9" t="s">
        <v>346</v>
      </c>
      <c r="J78" s="9" t="s">
        <v>347</v>
      </c>
      <c r="K78" s="9" t="s">
        <v>347</v>
      </c>
      <c r="L78" s="9" t="s">
        <v>346</v>
      </c>
      <c r="M78" s="9" t="s">
        <v>346</v>
      </c>
      <c r="P78" s="11" t="s">
        <v>383</v>
      </c>
      <c r="Q78" s="9">
        <v>21014</v>
      </c>
      <c r="R78" s="9" t="str">
        <f t="shared" si="3"/>
        <v>[20805] = {true, true, false, false, true, true}, --Molten Whip</v>
      </c>
    </row>
    <row r="79" spans="1:18" x14ac:dyDescent="0.25">
      <c r="A79" s="9" t="s">
        <v>70</v>
      </c>
      <c r="B79" s="9" t="s">
        <v>128</v>
      </c>
      <c r="C79" s="10">
        <f>VLOOKUP(B79,P:Q,2,0)</f>
        <v>20944</v>
      </c>
      <c r="D79" s="16">
        <v>20944</v>
      </c>
      <c r="E79" s="17">
        <v>1324</v>
      </c>
      <c r="F79" s="17">
        <v>2375</v>
      </c>
      <c r="G79" s="12">
        <f t="shared" si="4"/>
        <v>4.9449755672256179E-2</v>
      </c>
      <c r="H79" s="9" t="s">
        <v>346</v>
      </c>
      <c r="I79" s="9" t="s">
        <v>346</v>
      </c>
      <c r="J79" s="9" t="s">
        <v>347</v>
      </c>
      <c r="K79" s="9" t="s">
        <v>347</v>
      </c>
      <c r="L79" s="9" t="s">
        <v>346</v>
      </c>
      <c r="M79" s="9" t="s">
        <v>346</v>
      </c>
      <c r="P79" s="11" t="s">
        <v>384</v>
      </c>
      <c r="Q79" s="9">
        <v>32792</v>
      </c>
      <c r="R79" s="9" t="str">
        <f t="shared" si="3"/>
        <v>[20944] = {true, true, false, false, true, true}, --Noxious Breath</v>
      </c>
    </row>
    <row r="80" spans="1:18" x14ac:dyDescent="0.25">
      <c r="A80" s="9" t="s">
        <v>70</v>
      </c>
      <c r="B80" s="9" t="s">
        <v>128</v>
      </c>
      <c r="C80" s="10">
        <f>VLOOKUP(B80,P:Q,2,0)</f>
        <v>20944</v>
      </c>
      <c r="D80" s="16">
        <v>31103</v>
      </c>
      <c r="E80" s="17">
        <v>452</v>
      </c>
      <c r="F80" s="17">
        <v>828</v>
      </c>
      <c r="G80" s="12">
        <f>F80/E80/1.10679611650485/1.52-1</f>
        <v>8.8881670874909169E-2</v>
      </c>
      <c r="H80" s="9" t="s">
        <v>346</v>
      </c>
      <c r="I80" s="9" t="s">
        <v>347</v>
      </c>
      <c r="J80" s="9" t="s">
        <v>346</v>
      </c>
      <c r="K80" s="9" t="s">
        <v>347</v>
      </c>
      <c r="L80" s="9" t="s">
        <v>346</v>
      </c>
      <c r="M80" s="9" t="s">
        <v>346</v>
      </c>
      <c r="P80" s="11" t="s">
        <v>129</v>
      </c>
      <c r="Q80" s="9">
        <v>32719</v>
      </c>
      <c r="R80" s="9" t="str">
        <f t="shared" si="3"/>
        <v>[31103] = {true, false, true, false, true, true}, --Noxious Breath</v>
      </c>
    </row>
    <row r="81" spans="1:18" x14ac:dyDescent="0.25">
      <c r="A81" s="9" t="s">
        <v>70</v>
      </c>
      <c r="B81" s="9" t="s">
        <v>34</v>
      </c>
      <c r="C81" s="10">
        <f>VLOOKUP(B81,P:Q,2,0)</f>
        <v>31820</v>
      </c>
      <c r="D81" s="16">
        <v>31820</v>
      </c>
      <c r="E81" s="17">
        <v>452</v>
      </c>
      <c r="F81" s="17">
        <v>810</v>
      </c>
      <c r="G81" s="12">
        <f>F81/E81/N$2/1.52-1</f>
        <v>4.8413503468238916E-2</v>
      </c>
      <c r="H81" s="9" t="s">
        <v>346</v>
      </c>
      <c r="I81" s="9" t="s">
        <v>346</v>
      </c>
      <c r="J81" s="9" t="s">
        <v>347</v>
      </c>
      <c r="K81" s="9" t="s">
        <v>347</v>
      </c>
      <c r="L81" s="9" t="s">
        <v>346</v>
      </c>
      <c r="M81" s="9" t="s">
        <v>346</v>
      </c>
      <c r="P81" s="11" t="s">
        <v>385</v>
      </c>
      <c r="Q81" s="9">
        <v>29032</v>
      </c>
      <c r="R81" s="9" t="str">
        <f t="shared" si="3"/>
        <v>[31820] = {true, true, false, false, true, true}, --Obsidian Shard</v>
      </c>
    </row>
    <row r="82" spans="1:18" x14ac:dyDescent="0.25">
      <c r="A82" s="9" t="s">
        <v>70</v>
      </c>
      <c r="B82" s="9" t="s">
        <v>130</v>
      </c>
      <c r="C82" s="10">
        <f>VLOOKUP(B82,P:Q,2,0)</f>
        <v>29037</v>
      </c>
      <c r="D82" s="16">
        <v>54918</v>
      </c>
      <c r="E82" s="17">
        <v>1452</v>
      </c>
      <c r="F82" s="17">
        <v>2541</v>
      </c>
      <c r="G82" s="12">
        <f>F82/E82/O$2/1.52-1</f>
        <v>4.9683811624469332E-2</v>
      </c>
      <c r="H82" s="9" t="s">
        <v>346</v>
      </c>
      <c r="I82" s="9" t="s">
        <v>346</v>
      </c>
      <c r="J82" s="9" t="s">
        <v>347</v>
      </c>
      <c r="K82" s="9" t="s">
        <v>347</v>
      </c>
      <c r="L82" s="9" t="s">
        <v>346</v>
      </c>
      <c r="M82" s="9" t="s">
        <v>346</v>
      </c>
      <c r="P82" s="11" t="s">
        <v>130</v>
      </c>
      <c r="Q82" s="9">
        <v>29037</v>
      </c>
      <c r="R82" s="9" t="str">
        <f t="shared" si="3"/>
        <v>[54918] = {true, true, false, false, true, true}, --Petrify</v>
      </c>
    </row>
    <row r="83" spans="1:18" x14ac:dyDescent="0.25">
      <c r="A83" s="9" t="s">
        <v>70</v>
      </c>
      <c r="B83" s="9" t="s">
        <v>214</v>
      </c>
      <c r="C83" s="10">
        <v>20816</v>
      </c>
      <c r="D83" s="16">
        <v>20824</v>
      </c>
      <c r="G83" s="9"/>
      <c r="H83" s="9" t="s">
        <v>346</v>
      </c>
      <c r="I83" s="9" t="s">
        <v>346</v>
      </c>
      <c r="J83" s="9" t="s">
        <v>347</v>
      </c>
      <c r="K83" s="9" t="s">
        <v>347</v>
      </c>
      <c r="L83" s="9" t="s">
        <v>346</v>
      </c>
      <c r="M83" s="9" t="s">
        <v>346</v>
      </c>
      <c r="N83" s="9" t="s">
        <v>537</v>
      </c>
      <c r="P83" s="11"/>
      <c r="R83" s="9" t="str">
        <f t="shared" si="3"/>
        <v>[20824] = {true, true, false, false, true, true}, --Power Lash</v>
      </c>
    </row>
    <row r="84" spans="1:18" x14ac:dyDescent="0.25">
      <c r="A84" s="9" t="s">
        <v>70</v>
      </c>
      <c r="B84" s="9" t="s">
        <v>372</v>
      </c>
      <c r="C84" s="10">
        <f>VLOOKUP(B84,P:Q,2,0)</f>
        <v>20657</v>
      </c>
      <c r="D84" s="16">
        <v>20657</v>
      </c>
      <c r="E84" s="17">
        <v>1166</v>
      </c>
      <c r="F84" s="17">
        <v>2092</v>
      </c>
      <c r="G84" s="12">
        <f>F84/E84/N$2/1.52-1</f>
        <v>4.9661218329533297E-2</v>
      </c>
      <c r="H84" s="9" t="s">
        <v>346</v>
      </c>
      <c r="I84" s="9" t="s">
        <v>346</v>
      </c>
      <c r="J84" s="9" t="s">
        <v>347</v>
      </c>
      <c r="K84" s="9" t="s">
        <v>347</v>
      </c>
      <c r="L84" s="9" t="s">
        <v>346</v>
      </c>
      <c r="M84" s="9" t="s">
        <v>346</v>
      </c>
      <c r="P84" s="11" t="s">
        <v>386</v>
      </c>
      <c r="Q84" s="9">
        <v>29059</v>
      </c>
      <c r="R84" s="9" t="str">
        <f t="shared" si="3"/>
        <v>[20657] = {true, true, false, false, true, true}, --Searing Strike</v>
      </c>
    </row>
    <row r="85" spans="1:18" x14ac:dyDescent="0.25">
      <c r="A85" s="9" t="s">
        <v>70</v>
      </c>
      <c r="B85" s="9" t="s">
        <v>372</v>
      </c>
      <c r="C85" s="10">
        <f>VLOOKUP(B85,P:Q,2,0)</f>
        <v>20657</v>
      </c>
      <c r="D85" s="16">
        <v>44363</v>
      </c>
      <c r="E85" s="17">
        <v>695</v>
      </c>
      <c r="F85" s="17">
        <v>1294</v>
      </c>
      <c r="G85" s="12">
        <f>F85/E85/N$2/1.52-1</f>
        <v>8.9269876927846825E-2</v>
      </c>
      <c r="H85" s="9" t="s">
        <v>346</v>
      </c>
      <c r="I85" s="9" t="s">
        <v>347</v>
      </c>
      <c r="J85" s="9" t="s">
        <v>346</v>
      </c>
      <c r="K85" s="9" t="s">
        <v>347</v>
      </c>
      <c r="L85" s="9" t="s">
        <v>346</v>
      </c>
      <c r="M85" s="9" t="s">
        <v>346</v>
      </c>
      <c r="P85" s="11" t="s">
        <v>387</v>
      </c>
      <c r="Q85" s="9">
        <v>15957</v>
      </c>
      <c r="R85" s="9" t="str">
        <f t="shared" si="3"/>
        <v>[44363] = {true, false, true, false, true, true}, --Searing Strike</v>
      </c>
    </row>
    <row r="86" spans="1:18" x14ac:dyDescent="0.25">
      <c r="A86" s="9" t="s">
        <v>70</v>
      </c>
      <c r="B86" s="9" t="s">
        <v>139</v>
      </c>
      <c r="C86" s="10">
        <f>VLOOKUP(B86,P:Q,2,0)</f>
        <v>32678</v>
      </c>
      <c r="D86" s="16">
        <v>32684</v>
      </c>
      <c r="E86" s="17">
        <v>1499</v>
      </c>
      <c r="F86" s="17">
        <v>2624</v>
      </c>
      <c r="G86" s="12">
        <f>F86/E86/O$2/1.52-1</f>
        <v>4.9983921358089267E-2</v>
      </c>
      <c r="H86" s="9" t="s">
        <v>346</v>
      </c>
      <c r="I86" s="9" t="s">
        <v>346</v>
      </c>
      <c r="J86" s="9" t="s">
        <v>347</v>
      </c>
      <c r="K86" s="9" t="s">
        <v>347</v>
      </c>
      <c r="L86" s="9" t="s">
        <v>346</v>
      </c>
      <c r="M86" s="9" t="s">
        <v>346</v>
      </c>
      <c r="P86" s="11" t="s">
        <v>140</v>
      </c>
      <c r="Q86" s="9">
        <v>31816</v>
      </c>
      <c r="R86" s="9" t="str">
        <f t="shared" si="3"/>
        <v>[32684] = {true, true, false, false, true, true}, --Shattering Rocks</v>
      </c>
    </row>
    <row r="87" spans="1:18" x14ac:dyDescent="0.25">
      <c r="A87" s="9" t="s">
        <v>70</v>
      </c>
      <c r="B87" s="9" t="s">
        <v>35</v>
      </c>
      <c r="C87" s="10">
        <f>VLOOKUP(B87,P:Q,2,0)</f>
        <v>32958</v>
      </c>
      <c r="D87" s="16">
        <v>32960</v>
      </c>
      <c r="E87" s="17">
        <v>937</v>
      </c>
      <c r="F87" s="17">
        <v>1745</v>
      </c>
      <c r="G87" s="12">
        <f>F87/E87/N$2/1.52-1</f>
        <v>8.9536696741028932E-2</v>
      </c>
      <c r="H87" s="9" t="s">
        <v>346</v>
      </c>
      <c r="I87" s="9" t="s">
        <v>347</v>
      </c>
      <c r="J87" s="9" t="s">
        <v>346</v>
      </c>
      <c r="K87" s="9" t="s">
        <v>347</v>
      </c>
      <c r="L87" s="9" t="s">
        <v>346</v>
      </c>
      <c r="M87" s="9" t="s">
        <v>346</v>
      </c>
      <c r="P87" s="11" t="s">
        <v>139</v>
      </c>
      <c r="Q87" s="9">
        <v>32678</v>
      </c>
      <c r="R87" s="9" t="str">
        <f t="shared" si="3"/>
        <v>[32960] = {true, false, true, false, true, true}, --Shifting Standard</v>
      </c>
    </row>
    <row r="88" spans="1:18" x14ac:dyDescent="0.25">
      <c r="A88" s="9" t="s">
        <v>70</v>
      </c>
      <c r="B88" s="9" t="s">
        <v>35</v>
      </c>
      <c r="C88" s="10">
        <f>VLOOKUP(B88,P:Q,2,0)</f>
        <v>32958</v>
      </c>
      <c r="D88" s="16">
        <v>32964</v>
      </c>
      <c r="E88" s="17">
        <v>903</v>
      </c>
      <c r="F88" s="17">
        <v>1682</v>
      </c>
      <c r="G88" s="12">
        <f>F88/E88/N$2/1.52-1</f>
        <v>8.9743439291220195E-2</v>
      </c>
      <c r="H88" s="9" t="s">
        <v>346</v>
      </c>
      <c r="I88" s="9" t="s">
        <v>347</v>
      </c>
      <c r="J88" s="9" t="s">
        <v>346</v>
      </c>
      <c r="K88" s="9" t="s">
        <v>347</v>
      </c>
      <c r="L88" s="9" t="s">
        <v>346</v>
      </c>
      <c r="M88" s="9" t="s">
        <v>346</v>
      </c>
      <c r="P88" s="11" t="s">
        <v>137</v>
      </c>
      <c r="Q88" s="9">
        <v>32710</v>
      </c>
      <c r="R88" s="9" t="str">
        <f t="shared" si="3"/>
        <v>[32964] = {true, false, true, false, true, true}, --Shifting Standard</v>
      </c>
    </row>
    <row r="89" spans="1:18" x14ac:dyDescent="0.25">
      <c r="A89" s="9" t="s">
        <v>70</v>
      </c>
      <c r="B89" s="9" t="s">
        <v>375</v>
      </c>
      <c r="C89" s="10">
        <f>VLOOKUP(B89,P:Q,2,0)</f>
        <v>20319</v>
      </c>
      <c r="D89" s="16">
        <v>20320</v>
      </c>
      <c r="E89" s="17">
        <v>524</v>
      </c>
      <c r="F89" s="17">
        <v>604</v>
      </c>
      <c r="G89" s="12">
        <f>F89/E89/O$2-1</f>
        <v>5.0920080453863426E-2</v>
      </c>
      <c r="H89" s="9" t="s">
        <v>346</v>
      </c>
      <c r="I89" s="9" t="s">
        <v>346</v>
      </c>
      <c r="J89" s="9" t="s">
        <v>347</v>
      </c>
      <c r="K89" s="9" t="s">
        <v>347</v>
      </c>
      <c r="L89" s="9" t="s">
        <v>347</v>
      </c>
      <c r="M89" s="9" t="s">
        <v>346</v>
      </c>
      <c r="P89" s="11" t="s">
        <v>138</v>
      </c>
      <c r="Q89" s="9">
        <v>17878</v>
      </c>
      <c r="R89" s="9" t="str">
        <f t="shared" si="3"/>
        <v>[20320] = {true, true, false, false, false, true}, --Spiked Armor</v>
      </c>
    </row>
    <row r="90" spans="1:18" x14ac:dyDescent="0.25">
      <c r="A90" s="9" t="s">
        <v>70</v>
      </c>
      <c r="B90" s="9" t="s">
        <v>134</v>
      </c>
      <c r="C90" s="10">
        <f>VLOOKUP(B90,P:Q,2,0)</f>
        <v>32947</v>
      </c>
      <c r="D90" s="16">
        <v>32948</v>
      </c>
      <c r="E90" s="17">
        <v>1006</v>
      </c>
      <c r="F90" s="17">
        <v>1854</v>
      </c>
      <c r="G90" s="12">
        <f>F90/E90/N$2/1.52*1.15-1.15</f>
        <v>8.9925556164953013E-2</v>
      </c>
      <c r="H90" s="9" t="s">
        <v>346</v>
      </c>
      <c r="I90" s="9" t="s">
        <v>347</v>
      </c>
      <c r="J90" s="9" t="s">
        <v>346</v>
      </c>
      <c r="K90" s="9" t="s">
        <v>347</v>
      </c>
      <c r="L90" s="9" t="s">
        <v>346</v>
      </c>
      <c r="M90" s="9" t="s">
        <v>346</v>
      </c>
      <c r="P90" s="11" t="s">
        <v>34</v>
      </c>
      <c r="Q90" s="9">
        <v>31820</v>
      </c>
      <c r="R90" s="9" t="str">
        <f t="shared" si="3"/>
        <v>[32948] = {true, false, true, false, true, true}, --Standard of Might</v>
      </c>
    </row>
    <row r="91" spans="1:18" x14ac:dyDescent="0.25">
      <c r="A91" s="9" t="s">
        <v>70</v>
      </c>
      <c r="B91" s="9" t="s">
        <v>140</v>
      </c>
      <c r="C91" s="10">
        <f>VLOOKUP(B91,P:Q,2,0)</f>
        <v>31816</v>
      </c>
      <c r="D91" s="16">
        <v>31816</v>
      </c>
      <c r="E91" s="17">
        <v>1400</v>
      </c>
      <c r="F91" s="17">
        <v>2512</v>
      </c>
      <c r="G91" s="12">
        <f t="shared" ref="G91:G96" si="5">F91/E91/N$2/1.52-1</f>
        <v>4.9730029772417694E-2</v>
      </c>
      <c r="H91" s="9" t="s">
        <v>346</v>
      </c>
      <c r="I91" s="9" t="s">
        <v>346</v>
      </c>
      <c r="J91" s="9" t="s">
        <v>347</v>
      </c>
      <c r="K91" s="9" t="s">
        <v>347</v>
      </c>
      <c r="L91" s="9" t="s">
        <v>346</v>
      </c>
      <c r="M91" s="9" t="s">
        <v>346</v>
      </c>
      <c r="P91" s="11" t="s">
        <v>250</v>
      </c>
      <c r="Q91" s="9">
        <v>32685</v>
      </c>
      <c r="R91" s="9" t="str">
        <f t="shared" si="3"/>
        <v>[31816] = {true, true, false, false, true, true}, --Stone Giant</v>
      </c>
    </row>
    <row r="92" spans="1:18" x14ac:dyDescent="0.25">
      <c r="A92" s="9" t="s">
        <v>70</v>
      </c>
      <c r="B92" s="9" t="s">
        <v>385</v>
      </c>
      <c r="C92" s="10">
        <f>VLOOKUP(B92,P:Q,2,0)</f>
        <v>29032</v>
      </c>
      <c r="D92" s="16">
        <v>29032</v>
      </c>
      <c r="E92" s="17">
        <v>1400</v>
      </c>
      <c r="F92" s="17">
        <v>2512</v>
      </c>
      <c r="G92" s="12">
        <f t="shared" si="5"/>
        <v>4.9730029772417694E-2</v>
      </c>
      <c r="H92" s="9" t="s">
        <v>346</v>
      </c>
      <c r="I92" s="9" t="s">
        <v>346</v>
      </c>
      <c r="J92" s="9" t="s">
        <v>347</v>
      </c>
      <c r="K92" s="9" t="s">
        <v>347</v>
      </c>
      <c r="L92" s="9" t="s">
        <v>346</v>
      </c>
      <c r="M92" s="9" t="s">
        <v>346</v>
      </c>
      <c r="P92" s="11" t="s">
        <v>388</v>
      </c>
      <c r="Q92" s="9">
        <v>20779</v>
      </c>
      <c r="R92" s="9" t="str">
        <f t="shared" si="3"/>
        <v>[29032] = {true, true, false, false, true, true}, --Stonefist</v>
      </c>
    </row>
    <row r="93" spans="1:18" x14ac:dyDescent="0.25">
      <c r="A93" s="9" t="s">
        <v>70</v>
      </c>
      <c r="B93" s="9" t="s">
        <v>129</v>
      </c>
      <c r="C93" s="10">
        <f>VLOOKUP(B93,P:Q,2,0)</f>
        <v>32719</v>
      </c>
      <c r="D93" s="16">
        <v>32720</v>
      </c>
      <c r="E93" s="17">
        <v>4904</v>
      </c>
      <c r="F93" s="17">
        <v>8800</v>
      </c>
      <c r="G93" s="12">
        <f t="shared" si="5"/>
        <v>4.9828195525765562E-2</v>
      </c>
      <c r="H93" s="9" t="s">
        <v>346</v>
      </c>
      <c r="I93" s="9" t="s">
        <v>346</v>
      </c>
      <c r="J93" s="9" t="s">
        <v>347</v>
      </c>
      <c r="K93" s="9" t="s">
        <v>347</v>
      </c>
      <c r="L93" s="9" t="s">
        <v>346</v>
      </c>
      <c r="M93" s="9" t="s">
        <v>346</v>
      </c>
      <c r="P93" s="11" t="s">
        <v>131</v>
      </c>
      <c r="Q93" s="9">
        <v>17874</v>
      </c>
      <c r="R93" s="9" t="str">
        <f t="shared" si="3"/>
        <v>[32720] = {true, true, false, false, true, true}, --Take Flight</v>
      </c>
    </row>
    <row r="94" spans="1:18" x14ac:dyDescent="0.25">
      <c r="A94" s="9" t="s">
        <v>70</v>
      </c>
      <c r="B94" s="9" t="s">
        <v>133</v>
      </c>
      <c r="C94" s="10">
        <f>VLOOKUP(B94,P:Q,2,0)</f>
        <v>20496</v>
      </c>
      <c r="D94" s="16">
        <v>20496</v>
      </c>
      <c r="E94" s="17">
        <v>1590</v>
      </c>
      <c r="F94" s="17">
        <v>2853</v>
      </c>
      <c r="G94" s="12">
        <f t="shared" si="5"/>
        <v>4.9761568350406238E-2</v>
      </c>
      <c r="H94" s="9" t="s">
        <v>346</v>
      </c>
      <c r="I94" s="9" t="s">
        <v>346</v>
      </c>
      <c r="J94" s="9" t="s">
        <v>347</v>
      </c>
      <c r="K94" s="9" t="s">
        <v>347</v>
      </c>
      <c r="L94" s="9" t="s">
        <v>346</v>
      </c>
      <c r="M94" s="9" t="s">
        <v>346</v>
      </c>
      <c r="P94" s="11"/>
      <c r="R94" s="9" t="str">
        <f t="shared" si="3"/>
        <v>[20496] = {true, true, false, false, true, true}, --Unrelenting Grip</v>
      </c>
    </row>
    <row r="95" spans="1:18" x14ac:dyDescent="0.25">
      <c r="A95" s="9" t="s">
        <v>70</v>
      </c>
      <c r="B95" s="9" t="s">
        <v>127</v>
      </c>
      <c r="C95" s="10">
        <f>VLOOKUP(B95,P:Q,2,0)</f>
        <v>20668</v>
      </c>
      <c r="D95" s="16">
        <v>20668</v>
      </c>
      <c r="E95" s="17">
        <v>854</v>
      </c>
      <c r="F95" s="17">
        <v>1533</v>
      </c>
      <c r="G95" s="12">
        <f t="shared" si="5"/>
        <v>5.0195870080085303E-2</v>
      </c>
      <c r="H95" s="9" t="s">
        <v>346</v>
      </c>
      <c r="I95" s="9" t="s">
        <v>346</v>
      </c>
      <c r="J95" s="9" t="s">
        <v>347</v>
      </c>
      <c r="K95" s="9" t="s">
        <v>347</v>
      </c>
      <c r="L95" s="9" t="s">
        <v>346</v>
      </c>
      <c r="M95" s="9" t="s">
        <v>346</v>
      </c>
      <c r="P95" s="11"/>
      <c r="R95" s="9" t="str">
        <f t="shared" si="3"/>
        <v>[20668] = {true, true, false, false, true, true}, --Venomous Claw</v>
      </c>
    </row>
    <row r="96" spans="1:18" x14ac:dyDescent="0.25">
      <c r="A96" s="9" t="s">
        <v>70</v>
      </c>
      <c r="B96" s="9" t="s">
        <v>127</v>
      </c>
      <c r="C96" s="10">
        <f>VLOOKUP(B96,P:Q,2,0)</f>
        <v>20668</v>
      </c>
      <c r="D96" s="16">
        <v>44369</v>
      </c>
      <c r="E96" s="17">
        <v>509</v>
      </c>
      <c r="F96" s="17">
        <v>949</v>
      </c>
      <c r="G96" s="12">
        <f t="shared" si="5"/>
        <v>9.0773182676499919E-2</v>
      </c>
      <c r="H96" s="9" t="s">
        <v>346</v>
      </c>
      <c r="I96" s="9" t="s">
        <v>347</v>
      </c>
      <c r="J96" s="9" t="s">
        <v>346</v>
      </c>
      <c r="K96" s="9" t="s">
        <v>347</v>
      </c>
      <c r="L96" s="9" t="s">
        <v>346</v>
      </c>
      <c r="M96" s="9" t="s">
        <v>346</v>
      </c>
      <c r="P96" s="11"/>
      <c r="R96" s="9" t="str">
        <f t="shared" si="3"/>
        <v>[44369] = {true, false, true, false, true, true}, --Venomous Claw</v>
      </c>
    </row>
    <row r="97" spans="1:18" x14ac:dyDescent="0.25">
      <c r="A97" s="9" t="s">
        <v>70</v>
      </c>
      <c r="B97" s="9" t="s">
        <v>135</v>
      </c>
      <c r="C97" s="10">
        <f>VLOOKUP(B97,P:Q,2,0)</f>
        <v>20323</v>
      </c>
      <c r="D97" s="16">
        <v>20324</v>
      </c>
      <c r="E97" s="17">
        <v>527</v>
      </c>
      <c r="F97" s="17">
        <v>607</v>
      </c>
      <c r="G97" s="12">
        <f>F97/E97/O$2-1</f>
        <v>5.0127700685497878E-2</v>
      </c>
      <c r="H97" s="9" t="s">
        <v>346</v>
      </c>
      <c r="I97" s="9" t="s">
        <v>346</v>
      </c>
      <c r="J97" s="9" t="s">
        <v>347</v>
      </c>
      <c r="K97" s="9" t="s">
        <v>347</v>
      </c>
      <c r="L97" s="9" t="s">
        <v>347</v>
      </c>
      <c r="M97" s="9" t="s">
        <v>346</v>
      </c>
      <c r="P97" s="11"/>
      <c r="R97" s="9" t="str">
        <f t="shared" si="3"/>
        <v>[20324] = {true, true, false, false, false, true}, --Volatile Armor</v>
      </c>
    </row>
    <row r="98" spans="1:18" x14ac:dyDescent="0.25">
      <c r="A98" s="9" t="s">
        <v>70</v>
      </c>
      <c r="B98" s="9" t="s">
        <v>135</v>
      </c>
      <c r="C98" s="10">
        <f>VLOOKUP(B98,P:Q,2,0)</f>
        <v>20323</v>
      </c>
      <c r="D98" s="16">
        <v>20326</v>
      </c>
      <c r="E98" s="17">
        <v>466</v>
      </c>
      <c r="F98" s="17">
        <v>868</v>
      </c>
      <c r="G98" s="12">
        <f>F98/E98/N$2/1.52-1</f>
        <v>8.9732316793077249E-2</v>
      </c>
      <c r="H98" s="9" t="s">
        <v>346</v>
      </c>
      <c r="I98" s="9" t="s">
        <v>347</v>
      </c>
      <c r="J98" s="9" t="s">
        <v>346</v>
      </c>
      <c r="K98" s="9" t="s">
        <v>347</v>
      </c>
      <c r="L98" s="9" t="s">
        <v>346</v>
      </c>
      <c r="M98" s="9" t="s">
        <v>346</v>
      </c>
      <c r="P98" s="11"/>
      <c r="R98" s="9" t="str">
        <f t="shared" si="3"/>
        <v>[20326] = {true, false, true, false, true, true}, --Volatile Armor</v>
      </c>
    </row>
    <row r="99" spans="1:18" x14ac:dyDescent="0.25">
      <c r="A99" s="9" t="s">
        <v>109</v>
      </c>
      <c r="B99" s="9" t="s">
        <v>96</v>
      </c>
      <c r="C99" s="10">
        <f>VLOOKUP(B99,P:Q,2,0)</f>
        <v>28613</v>
      </c>
      <c r="D99" s="16">
        <v>62522</v>
      </c>
      <c r="E99" s="17">
        <v>377</v>
      </c>
      <c r="F99" s="17">
        <v>702</v>
      </c>
      <c r="G99" s="12">
        <f>F99/E99/N$2/1.52-1</f>
        <v>8.9385985212974584E-2</v>
      </c>
      <c r="H99" s="9" t="s">
        <v>346</v>
      </c>
      <c r="I99" s="9" t="s">
        <v>347</v>
      </c>
      <c r="J99" s="9" t="s">
        <v>346</v>
      </c>
      <c r="K99" s="9" t="s">
        <v>347</v>
      </c>
      <c r="L99" s="9" t="s">
        <v>346</v>
      </c>
      <c r="M99" s="9" t="s">
        <v>346</v>
      </c>
      <c r="P99" s="9" t="s">
        <v>492</v>
      </c>
      <c r="Q99" s="9">
        <v>118279</v>
      </c>
      <c r="R99" s="9" t="str">
        <f t="shared" si="3"/>
        <v>[62522] = {true, false, true, false, true, true}, --Blade Cloak</v>
      </c>
    </row>
    <row r="100" spans="1:18" x14ac:dyDescent="0.25">
      <c r="A100" s="9" t="s">
        <v>109</v>
      </c>
      <c r="B100" s="9" t="s">
        <v>125</v>
      </c>
      <c r="C100" s="10">
        <f>VLOOKUP(B100,P:Q,2,0)</f>
        <v>38845</v>
      </c>
      <c r="D100" s="16">
        <v>38845</v>
      </c>
      <c r="E100" s="17">
        <v>562</v>
      </c>
      <c r="F100" s="17">
        <v>1008</v>
      </c>
      <c r="G100" s="12">
        <f>F100/E100/N$2/1.52-1</f>
        <v>4.9325527868250729E-2</v>
      </c>
      <c r="H100" s="9" t="s">
        <v>346</v>
      </c>
      <c r="I100" s="9" t="s">
        <v>346</v>
      </c>
      <c r="J100" s="9" t="s">
        <v>347</v>
      </c>
      <c r="K100" s="9" t="s">
        <v>347</v>
      </c>
      <c r="L100" s="9" t="s">
        <v>346</v>
      </c>
      <c r="M100" s="9" t="s">
        <v>346</v>
      </c>
      <c r="P100" s="9" t="s">
        <v>121</v>
      </c>
      <c r="Q100" s="9">
        <v>85179</v>
      </c>
      <c r="R100" s="9" t="str">
        <f t="shared" si="3"/>
        <v>[38845] = {true, true, false, false, true, true}, --Blood Craze</v>
      </c>
    </row>
    <row r="101" spans="1:18" x14ac:dyDescent="0.25">
      <c r="A101" s="9" t="s">
        <v>109</v>
      </c>
      <c r="B101" s="9" t="s">
        <v>125</v>
      </c>
      <c r="C101" s="10">
        <f>VLOOKUP(B101,P:Q,2,0)</f>
        <v>38845</v>
      </c>
      <c r="D101" s="16">
        <v>38847</v>
      </c>
      <c r="E101" s="17">
        <v>562</v>
      </c>
      <c r="F101" s="17">
        <v>1008</v>
      </c>
      <c r="G101" s="12">
        <f>F101/E101/N$2/1.52-1</f>
        <v>4.9325527868250729E-2</v>
      </c>
      <c r="H101" s="9" t="s">
        <v>346</v>
      </c>
      <c r="I101" s="9" t="s">
        <v>346</v>
      </c>
      <c r="J101" s="9" t="s">
        <v>347</v>
      </c>
      <c r="K101" s="9" t="s">
        <v>347</v>
      </c>
      <c r="L101" s="9" t="s">
        <v>346</v>
      </c>
      <c r="M101" s="9" t="s">
        <v>346</v>
      </c>
      <c r="R101" s="9" t="str">
        <f t="shared" si="3"/>
        <v>[38847] = {true, true, false, false, true, true}, --Blood Craze</v>
      </c>
    </row>
    <row r="102" spans="1:18" x14ac:dyDescent="0.25">
      <c r="A102" s="9" t="s">
        <v>109</v>
      </c>
      <c r="B102" s="9" t="s">
        <v>123</v>
      </c>
      <c r="C102" s="10">
        <v>38845</v>
      </c>
      <c r="D102" s="16">
        <v>38848</v>
      </c>
      <c r="E102" s="17">
        <v>951</v>
      </c>
      <c r="F102" s="17">
        <v>1575</v>
      </c>
      <c r="G102" s="12">
        <f>F102/E102/1.52-1</f>
        <v>8.9573302341025896E-2</v>
      </c>
      <c r="H102" s="9" t="s">
        <v>346</v>
      </c>
      <c r="I102" s="9" t="s">
        <v>347</v>
      </c>
      <c r="J102" s="9" t="s">
        <v>346</v>
      </c>
      <c r="K102" s="9" t="s">
        <v>347</v>
      </c>
      <c r="L102" s="9" t="s">
        <v>346</v>
      </c>
      <c r="M102" s="9" t="s">
        <v>346</v>
      </c>
      <c r="R102" s="9" t="str">
        <f t="shared" si="3"/>
        <v>[38848] = {true, false, true, false, true, true}, --Blood Craze Bleed</v>
      </c>
    </row>
    <row r="103" spans="1:18" x14ac:dyDescent="0.25">
      <c r="A103" s="9" t="s">
        <v>109</v>
      </c>
      <c r="B103" s="9" t="s">
        <v>126</v>
      </c>
      <c r="C103" s="10">
        <f>VLOOKUP(B103,P:Q,2,0)</f>
        <v>38846</v>
      </c>
      <c r="D103" s="16">
        <v>38846</v>
      </c>
      <c r="E103" s="17">
        <v>336</v>
      </c>
      <c r="F103" s="17">
        <v>626</v>
      </c>
      <c r="G103" s="12">
        <f>F103/E103/N$2/1.52-1</f>
        <v>8.9986396360027587E-2</v>
      </c>
      <c r="H103" s="9" t="s">
        <v>346</v>
      </c>
      <c r="I103" s="9" t="s">
        <v>347</v>
      </c>
      <c r="J103" s="9" t="s">
        <v>346</v>
      </c>
      <c r="K103" s="9" t="s">
        <v>347</v>
      </c>
      <c r="L103" s="9" t="s">
        <v>346</v>
      </c>
      <c r="M103" s="9" t="s">
        <v>346</v>
      </c>
      <c r="R103" s="9" t="str">
        <f t="shared" si="3"/>
        <v>[38846] = {true, false, true, false, true, true}, --Bloodthirst</v>
      </c>
    </row>
    <row r="104" spans="1:18" x14ac:dyDescent="0.25">
      <c r="A104" s="9" t="s">
        <v>109</v>
      </c>
      <c r="B104" s="9" t="s">
        <v>496</v>
      </c>
      <c r="C104" s="10">
        <f>VLOOKUP(B104,P:Q,2,0)</f>
        <v>38906</v>
      </c>
      <c r="D104" s="16">
        <v>62547</v>
      </c>
      <c r="E104" s="17">
        <v>586</v>
      </c>
      <c r="F104" s="17">
        <v>1090</v>
      </c>
      <c r="G104" s="12">
        <f>F104/E104/N$2/1.52-1</f>
        <v>8.8215490853941425E-2</v>
      </c>
      <c r="H104" s="9" t="s">
        <v>346</v>
      </c>
      <c r="I104" s="9" t="s">
        <v>347</v>
      </c>
      <c r="J104" s="9" t="s">
        <v>346</v>
      </c>
      <c r="K104" s="9" t="s">
        <v>347</v>
      </c>
      <c r="L104" s="9" t="s">
        <v>346</v>
      </c>
      <c r="M104" s="9" t="s">
        <v>346</v>
      </c>
      <c r="R104" s="9" t="str">
        <f t="shared" si="3"/>
        <v>[62547] = {true, false, true, false, true, true}, --Deadly Cloak</v>
      </c>
    </row>
    <row r="105" spans="1:18" x14ac:dyDescent="0.25">
      <c r="A105" s="9" t="s">
        <v>109</v>
      </c>
      <c r="B105" s="9" t="s">
        <v>251</v>
      </c>
      <c r="C105" s="10">
        <f>VLOOKUP(B105,P:Q,2,0)</f>
        <v>28607</v>
      </c>
      <c r="D105" s="16">
        <v>28607</v>
      </c>
      <c r="E105" s="17">
        <v>326</v>
      </c>
      <c r="F105" s="17">
        <v>608</v>
      </c>
      <c r="G105" s="12">
        <f>F105/E105/N$2/1.52-1</f>
        <v>9.111870548029799E-2</v>
      </c>
      <c r="H105" s="9" t="s">
        <v>346</v>
      </c>
      <c r="I105" s="9" t="s">
        <v>347</v>
      </c>
      <c r="J105" s="9" t="s">
        <v>346</v>
      </c>
      <c r="K105" s="9" t="s">
        <v>347</v>
      </c>
      <c r="L105" s="9" t="s">
        <v>346</v>
      </c>
      <c r="M105" s="9" t="s">
        <v>346</v>
      </c>
      <c r="P105" s="9" t="s">
        <v>256</v>
      </c>
      <c r="Q105" s="9">
        <v>28591</v>
      </c>
      <c r="R105" s="9" t="str">
        <f t="shared" si="3"/>
        <v>[28607] = {true, false, true, false, true, true}, --Flurry</v>
      </c>
    </row>
    <row r="106" spans="1:18" x14ac:dyDescent="0.25">
      <c r="A106" s="9" t="s">
        <v>109</v>
      </c>
      <c r="B106" s="9" t="s">
        <v>124</v>
      </c>
      <c r="C106" s="10">
        <f>VLOOKUP(B106,P:Q,2,0)</f>
        <v>38910</v>
      </c>
      <c r="D106" s="16">
        <v>38910</v>
      </c>
      <c r="E106" s="17">
        <v>2059</v>
      </c>
      <c r="F106" s="17">
        <v>4094</v>
      </c>
      <c r="G106" s="12">
        <f>F106/E106/N$2/1.52/1.108446361579-1</f>
        <v>4.9452608720277347E-2</v>
      </c>
      <c r="H106" s="9" t="s">
        <v>346</v>
      </c>
      <c r="I106" s="9" t="s">
        <v>346</v>
      </c>
      <c r="J106" s="9" t="s">
        <v>347</v>
      </c>
      <c r="K106" s="9" t="s">
        <v>347</v>
      </c>
      <c r="L106" s="9" t="s">
        <v>346</v>
      </c>
      <c r="M106" s="9" t="s">
        <v>346</v>
      </c>
      <c r="R106" s="9" t="str">
        <f t="shared" si="3"/>
        <v>[38910] = {true, true, false, false, true, true}, --Flying Blade</v>
      </c>
    </row>
    <row r="107" spans="1:18" x14ac:dyDescent="0.25">
      <c r="A107" s="9" t="s">
        <v>109</v>
      </c>
      <c r="B107" s="9" t="s">
        <v>315</v>
      </c>
      <c r="C107" s="17">
        <v>16420</v>
      </c>
      <c r="D107" s="16">
        <v>17169</v>
      </c>
      <c r="E107" s="17">
        <v>691</v>
      </c>
      <c r="F107" s="17">
        <v>1428</v>
      </c>
      <c r="G107" s="12">
        <f>F107/E107/N$2/1.52-1</f>
        <v>0.20902750762822797</v>
      </c>
      <c r="H107" s="9" t="s">
        <v>346</v>
      </c>
      <c r="I107" s="9" t="s">
        <v>346</v>
      </c>
      <c r="J107" s="9" t="s">
        <v>347</v>
      </c>
      <c r="K107" s="9" t="s">
        <v>346</v>
      </c>
      <c r="L107" s="9" t="s">
        <v>346</v>
      </c>
      <c r="M107" s="9" t="s">
        <v>346</v>
      </c>
      <c r="R107" s="9" t="str">
        <f t="shared" si="3"/>
        <v>[17169] = {true, true, false, true, true, true}, --Heavy Attack</v>
      </c>
    </row>
    <row r="108" spans="1:18" x14ac:dyDescent="0.25">
      <c r="A108" s="9" t="s">
        <v>109</v>
      </c>
      <c r="B108" s="9" t="s">
        <v>315</v>
      </c>
      <c r="C108" s="17">
        <v>16420</v>
      </c>
      <c r="D108" s="16">
        <v>17170</v>
      </c>
      <c r="E108" s="17">
        <v>460</v>
      </c>
      <c r="F108" s="17">
        <v>952</v>
      </c>
      <c r="G108" s="12">
        <f>F108/E108/N$2/1.52-1</f>
        <v>0.21077972140739942</v>
      </c>
      <c r="H108" s="9" t="s">
        <v>346</v>
      </c>
      <c r="I108" s="9" t="s">
        <v>346</v>
      </c>
      <c r="J108" s="9" t="s">
        <v>347</v>
      </c>
      <c r="K108" s="9" t="s">
        <v>346</v>
      </c>
      <c r="L108" s="9" t="s">
        <v>346</v>
      </c>
      <c r="M108" s="9" t="s">
        <v>346</v>
      </c>
      <c r="R108" s="9" t="str">
        <f t="shared" si="3"/>
        <v>[17170] = {true, true, false, true, true, true}, --Heavy Attack</v>
      </c>
    </row>
    <row r="109" spans="1:18" x14ac:dyDescent="0.25">
      <c r="A109" s="9" t="s">
        <v>109</v>
      </c>
      <c r="B109" s="9" t="s">
        <v>317</v>
      </c>
      <c r="C109" s="10">
        <f>VLOOKUP(B109,P:Q,2,0)</f>
        <v>16420</v>
      </c>
      <c r="D109" s="16">
        <v>18622</v>
      </c>
      <c r="E109" s="17">
        <v>692</v>
      </c>
      <c r="F109" s="17">
        <v>1431</v>
      </c>
      <c r="G109" s="12">
        <f>F109/E109/N$2/1.52-1</f>
        <v>0.2098166613239465</v>
      </c>
      <c r="H109" s="9" t="s">
        <v>346</v>
      </c>
      <c r="I109" s="9" t="s">
        <v>346</v>
      </c>
      <c r="J109" s="9" t="s">
        <v>347</v>
      </c>
      <c r="K109" s="9" t="s">
        <v>346</v>
      </c>
      <c r="L109" s="9" t="s">
        <v>346</v>
      </c>
      <c r="M109" s="9" t="s">
        <v>346</v>
      </c>
      <c r="P109" s="9" t="s">
        <v>293</v>
      </c>
      <c r="Q109" s="9">
        <v>16499</v>
      </c>
      <c r="R109" s="9" t="str">
        <f t="shared" si="3"/>
        <v>[18622] = {true, true, false, true, true, true}, --Heavy Attack (Dual Wield)</v>
      </c>
    </row>
    <row r="110" spans="1:18" x14ac:dyDescent="0.25">
      <c r="A110" s="9" t="s">
        <v>109</v>
      </c>
      <c r="B110" s="9" t="s">
        <v>252</v>
      </c>
      <c r="C110" s="10">
        <f>VLOOKUP(B110,P:Q,2,0)</f>
        <v>21157</v>
      </c>
      <c r="D110" s="16">
        <v>21157</v>
      </c>
      <c r="E110" s="17">
        <v>1731</v>
      </c>
      <c r="F110" s="17">
        <v>3443</v>
      </c>
      <c r="G110" s="12">
        <f>F110/E110/N$2/1.52/1.108446361579-1</f>
        <v>4.9811424339325727E-2</v>
      </c>
      <c r="H110" s="9" t="s">
        <v>346</v>
      </c>
      <c r="I110" s="9" t="s">
        <v>346</v>
      </c>
      <c r="J110" s="9" t="s">
        <v>347</v>
      </c>
      <c r="K110" s="9" t="s">
        <v>347</v>
      </c>
      <c r="L110" s="9" t="s">
        <v>346</v>
      </c>
      <c r="M110" s="9" t="s">
        <v>346</v>
      </c>
      <c r="P110" s="9" t="s">
        <v>317</v>
      </c>
      <c r="Q110" s="9">
        <v>16420</v>
      </c>
      <c r="R110" s="9" t="str">
        <f t="shared" si="3"/>
        <v>[21157] = {true, true, false, false, true, true}, --Hidden Blade</v>
      </c>
    </row>
    <row r="111" spans="1:18" x14ac:dyDescent="0.25">
      <c r="A111" s="9" t="s">
        <v>109</v>
      </c>
      <c r="B111" s="9" t="s">
        <v>253</v>
      </c>
      <c r="C111" s="10">
        <f>VLOOKUP(B111,P:Q,2,0)</f>
        <v>83600</v>
      </c>
      <c r="D111" s="16">
        <v>85156</v>
      </c>
      <c r="E111" s="17">
        <v>1714</v>
      </c>
      <c r="F111" s="17">
        <v>3193</v>
      </c>
      <c r="G111" s="12">
        <f>F111/E111/N$2/1.52-1</f>
        <v>8.9868556039217395E-2</v>
      </c>
      <c r="H111" s="9" t="s">
        <v>346</v>
      </c>
      <c r="I111" s="9" t="s">
        <v>347</v>
      </c>
      <c r="J111" s="9" t="s">
        <v>346</v>
      </c>
      <c r="K111" s="9" t="s">
        <v>347</v>
      </c>
      <c r="L111" s="9" t="s">
        <v>346</v>
      </c>
      <c r="M111" s="9" t="s">
        <v>346</v>
      </c>
      <c r="P111" s="9" t="s">
        <v>97</v>
      </c>
      <c r="Q111" s="9">
        <v>38857</v>
      </c>
      <c r="R111" s="9" t="str">
        <f t="shared" si="3"/>
        <v>[85156] = {true, false, true, false, true, true}, --Lacerate</v>
      </c>
    </row>
    <row r="112" spans="1:18" x14ac:dyDescent="0.25">
      <c r="A112" s="9" t="s">
        <v>109</v>
      </c>
      <c r="B112" s="9" t="s">
        <v>293</v>
      </c>
      <c r="C112" s="17">
        <v>16499</v>
      </c>
      <c r="D112" s="16">
        <v>16499</v>
      </c>
      <c r="E112" s="17">
        <v>941</v>
      </c>
      <c r="F112" s="17">
        <v>1946</v>
      </c>
      <c r="G112" s="12">
        <f>F112/E112/N$2/1.52-1</f>
        <v>0.20987146631851461</v>
      </c>
      <c r="H112" s="9" t="s">
        <v>346</v>
      </c>
      <c r="I112" s="9" t="s">
        <v>346</v>
      </c>
      <c r="J112" s="9" t="s">
        <v>347</v>
      </c>
      <c r="K112" s="9" t="s">
        <v>346</v>
      </c>
      <c r="L112" s="9" t="s">
        <v>346</v>
      </c>
      <c r="M112" s="9" t="s">
        <v>346</v>
      </c>
      <c r="R112" s="9" t="str">
        <f t="shared" si="3"/>
        <v>[16499] = {true, true, false, true, true, true}, --Light Attack</v>
      </c>
    </row>
    <row r="113" spans="1:18" x14ac:dyDescent="0.25">
      <c r="A113" s="9" t="s">
        <v>109</v>
      </c>
      <c r="B113" s="9" t="s">
        <v>495</v>
      </c>
      <c r="C113" s="10">
        <f>VLOOKUP(B113,P:Q,2,0)</f>
        <v>38901</v>
      </c>
      <c r="D113" s="16">
        <v>62529</v>
      </c>
      <c r="E113" s="17">
        <v>390</v>
      </c>
      <c r="F113" s="17">
        <v>726</v>
      </c>
      <c r="G113" s="12">
        <f>F113/E113/N$2/1.52-1</f>
        <v>8.9075618835421144E-2</v>
      </c>
      <c r="H113" s="9" t="s">
        <v>346</v>
      </c>
      <c r="I113" s="9" t="s">
        <v>347</v>
      </c>
      <c r="J113" s="9" t="s">
        <v>346</v>
      </c>
      <c r="K113" s="9" t="s">
        <v>347</v>
      </c>
      <c r="L113" s="9" t="s">
        <v>346</v>
      </c>
      <c r="M113" s="9" t="s">
        <v>346</v>
      </c>
      <c r="P113" s="9" t="s">
        <v>125</v>
      </c>
      <c r="Q113" s="9">
        <v>38845</v>
      </c>
      <c r="R113" s="9" t="str">
        <f t="shared" si="3"/>
        <v>[62529] = {true, false, true, false, true, true}, --Quick Cloak</v>
      </c>
    </row>
    <row r="114" spans="1:18" x14ac:dyDescent="0.25">
      <c r="A114" s="9" t="s">
        <v>109</v>
      </c>
      <c r="B114" s="9" t="s">
        <v>97</v>
      </c>
      <c r="C114" s="10">
        <f>VLOOKUP(B114,P:Q,2,0)</f>
        <v>38857</v>
      </c>
      <c r="D114" s="16">
        <v>38857</v>
      </c>
      <c r="H114" s="9" t="s">
        <v>346</v>
      </c>
      <c r="I114" s="9" t="s">
        <v>346</v>
      </c>
      <c r="J114" s="9" t="s">
        <v>347</v>
      </c>
      <c r="K114" s="9" t="s">
        <v>347</v>
      </c>
      <c r="L114" s="9" t="s">
        <v>346</v>
      </c>
      <c r="M114" s="9" t="s">
        <v>346</v>
      </c>
      <c r="P114" s="9" t="s">
        <v>99</v>
      </c>
      <c r="Q114" s="9">
        <v>38914</v>
      </c>
      <c r="R114" s="9" t="str">
        <f t="shared" si="3"/>
        <v>[38857] = {true, true, false, false, true, true}, --Rapid Strikes</v>
      </c>
    </row>
    <row r="115" spans="1:18" x14ac:dyDescent="0.25">
      <c r="A115" s="9" t="s">
        <v>109</v>
      </c>
      <c r="B115" s="9" t="s">
        <v>94</v>
      </c>
      <c r="C115" s="10">
        <f>VLOOKUP(B115,P:Q,2,0)</f>
        <v>85187</v>
      </c>
      <c r="D115" s="16">
        <v>85192</v>
      </c>
      <c r="E115" s="17">
        <v>1770</v>
      </c>
      <c r="F115" s="17">
        <v>3297</v>
      </c>
      <c r="G115" s="12">
        <f>F115/E115/N$2/1.52-1</f>
        <v>8.9762107178992911E-2</v>
      </c>
      <c r="H115" s="9" t="s">
        <v>346</v>
      </c>
      <c r="I115" s="9" t="s">
        <v>347</v>
      </c>
      <c r="J115" s="9" t="s">
        <v>346</v>
      </c>
      <c r="K115" s="9" t="s">
        <v>347</v>
      </c>
      <c r="L115" s="9" t="s">
        <v>346</v>
      </c>
      <c r="M115" s="9" t="s">
        <v>346</v>
      </c>
      <c r="P115" s="9" t="s">
        <v>124</v>
      </c>
      <c r="Q115" s="9">
        <v>38910</v>
      </c>
      <c r="R115" s="9" t="str">
        <f t="shared" si="3"/>
        <v>[85192] = {true, false, true, false, true, true}, --Rend</v>
      </c>
    </row>
    <row r="116" spans="1:18" x14ac:dyDescent="0.25">
      <c r="A116" s="9" t="s">
        <v>109</v>
      </c>
      <c r="B116" s="9" t="s">
        <v>98</v>
      </c>
      <c r="C116" s="10">
        <f>VLOOKUP(B116,P:Q,2,0)</f>
        <v>38839</v>
      </c>
      <c r="D116" s="16">
        <v>38839</v>
      </c>
      <c r="E116" s="17">
        <v>640</v>
      </c>
      <c r="F116" s="17">
        <v>1148</v>
      </c>
      <c r="G116" s="12">
        <f>F116/E116/N$2/1.52-1</f>
        <v>4.9416615153655918E-2</v>
      </c>
      <c r="H116" s="9" t="s">
        <v>346</v>
      </c>
      <c r="I116" s="9" t="s">
        <v>346</v>
      </c>
      <c r="J116" s="9" t="s">
        <v>347</v>
      </c>
      <c r="K116" s="9" t="s">
        <v>347</v>
      </c>
      <c r="L116" s="9" t="s">
        <v>346</v>
      </c>
      <c r="M116" s="9" t="s">
        <v>346</v>
      </c>
      <c r="P116" s="9" t="s">
        <v>98</v>
      </c>
      <c r="Q116" s="9">
        <v>38839</v>
      </c>
      <c r="R116" s="9" t="str">
        <f t="shared" si="3"/>
        <v>[38839] = {true, true, false, false, true, true}, --Rending Slashes</v>
      </c>
    </row>
    <row r="117" spans="1:18" x14ac:dyDescent="0.25">
      <c r="A117" s="9" t="s">
        <v>109</v>
      </c>
      <c r="B117" s="9" t="s">
        <v>98</v>
      </c>
      <c r="C117" s="10">
        <f>VLOOKUP(B117,P:Q,2,0)</f>
        <v>38839</v>
      </c>
      <c r="D117" s="16">
        <v>38840</v>
      </c>
      <c r="E117" s="17">
        <v>640</v>
      </c>
      <c r="F117" s="17">
        <v>1148</v>
      </c>
      <c r="G117" s="12">
        <f>F117/E117/N$2/1.52-1</f>
        <v>4.9416615153655918E-2</v>
      </c>
      <c r="H117" s="9" t="s">
        <v>346</v>
      </c>
      <c r="I117" s="9" t="s">
        <v>346</v>
      </c>
      <c r="J117" s="9" t="s">
        <v>347</v>
      </c>
      <c r="K117" s="9" t="s">
        <v>347</v>
      </c>
      <c r="L117" s="9" t="s">
        <v>346</v>
      </c>
      <c r="M117" s="9" t="s">
        <v>346</v>
      </c>
      <c r="P117" s="9" t="s">
        <v>100</v>
      </c>
      <c r="Q117" s="9">
        <v>38891</v>
      </c>
      <c r="R117" s="9" t="str">
        <f t="shared" si="3"/>
        <v>[38840] = {true, true, false, false, true, true}, --Rending Slashes</v>
      </c>
    </row>
    <row r="118" spans="1:18" x14ac:dyDescent="0.25">
      <c r="A118" s="9" t="s">
        <v>109</v>
      </c>
      <c r="B118" s="9" t="s">
        <v>95</v>
      </c>
      <c r="C118" s="10">
        <v>38839</v>
      </c>
      <c r="D118" s="16">
        <v>38841</v>
      </c>
      <c r="E118" s="17">
        <v>951</v>
      </c>
      <c r="F118" s="17">
        <v>1575</v>
      </c>
      <c r="G118" s="12">
        <f>F118/E118/1.52-1</f>
        <v>8.9573302341025896E-2</v>
      </c>
      <c r="H118" s="9" t="s">
        <v>346</v>
      </c>
      <c r="I118" s="9" t="s">
        <v>347</v>
      </c>
      <c r="J118" s="9" t="s">
        <v>346</v>
      </c>
      <c r="K118" s="9" t="s">
        <v>347</v>
      </c>
      <c r="L118" s="9" t="s">
        <v>346</v>
      </c>
      <c r="M118" s="9" t="s">
        <v>346</v>
      </c>
      <c r="P118" s="9" t="s">
        <v>495</v>
      </c>
      <c r="Q118" s="9">
        <v>38901</v>
      </c>
      <c r="R118" s="9" t="str">
        <f t="shared" si="3"/>
        <v>[38841] = {true, false, true, false, true, true}, --Rending Slashes Bleed</v>
      </c>
    </row>
    <row r="119" spans="1:18" x14ac:dyDescent="0.25">
      <c r="A119" s="9" t="s">
        <v>109</v>
      </c>
      <c r="B119" s="9" t="s">
        <v>99</v>
      </c>
      <c r="C119" s="10">
        <f>VLOOKUP(B119,P:Q,2,0)</f>
        <v>38914</v>
      </c>
      <c r="D119" s="16">
        <v>38914</v>
      </c>
      <c r="E119" s="17">
        <v>1790</v>
      </c>
      <c r="F119" s="17">
        <v>3211</v>
      </c>
      <c r="G119" s="12">
        <f>F119/E119/N$2/1.52-1</f>
        <v>4.9477897341682064E-2</v>
      </c>
      <c r="H119" s="9" t="s">
        <v>346</v>
      </c>
      <c r="I119" s="9" t="s">
        <v>346</v>
      </c>
      <c r="J119" s="9" t="s">
        <v>347</v>
      </c>
      <c r="K119" s="9" t="s">
        <v>347</v>
      </c>
      <c r="L119" s="9" t="s">
        <v>346</v>
      </c>
      <c r="M119" s="9" t="s">
        <v>346</v>
      </c>
      <c r="P119" s="9" t="s">
        <v>126</v>
      </c>
      <c r="Q119" s="9">
        <v>38846</v>
      </c>
      <c r="R119" s="9" t="str">
        <f t="shared" si="3"/>
        <v>[38914] = {true, true, false, false, true, true}, --Shrouded Daggers</v>
      </c>
    </row>
    <row r="120" spans="1:18" x14ac:dyDescent="0.25">
      <c r="A120" s="9" t="s">
        <v>109</v>
      </c>
      <c r="B120" s="9" t="s">
        <v>99</v>
      </c>
      <c r="C120" s="10">
        <f>VLOOKUP(B120,P:Q,2,0)</f>
        <v>38914</v>
      </c>
      <c r="D120" s="16">
        <v>68862</v>
      </c>
      <c r="E120" s="17">
        <v>2370</v>
      </c>
      <c r="F120" s="17">
        <v>4254</v>
      </c>
      <c r="G120" s="12">
        <f>F120/E120/N$2/1.52-1</f>
        <v>5.0110888043317869E-2</v>
      </c>
      <c r="H120" s="9" t="s">
        <v>346</v>
      </c>
      <c r="I120" s="9" t="s">
        <v>346</v>
      </c>
      <c r="J120" s="9" t="s">
        <v>347</v>
      </c>
      <c r="K120" s="9" t="s">
        <v>347</v>
      </c>
      <c r="L120" s="9" t="s">
        <v>346</v>
      </c>
      <c r="M120" s="9" t="s">
        <v>346</v>
      </c>
      <c r="P120" s="9" t="s">
        <v>122</v>
      </c>
      <c r="Q120" s="9">
        <v>38861</v>
      </c>
      <c r="R120" s="9" t="str">
        <f t="shared" si="3"/>
        <v>[68862] = {true, true, false, false, true, true}, --Shrouded Daggers</v>
      </c>
    </row>
    <row r="121" spans="1:18" x14ac:dyDescent="0.25">
      <c r="A121" s="9" t="s">
        <v>109</v>
      </c>
      <c r="B121" s="9" t="s">
        <v>99</v>
      </c>
      <c r="C121" s="10">
        <f>VLOOKUP(B121,P:Q,2,0)</f>
        <v>38914</v>
      </c>
      <c r="D121" s="16">
        <v>68864</v>
      </c>
      <c r="E121" s="17">
        <v>2838</v>
      </c>
      <c r="F121" s="17">
        <v>5094</v>
      </c>
      <c r="G121" s="12">
        <f>F121/E121/N$2/1.52-1</f>
        <v>5.0104625398506242E-2</v>
      </c>
      <c r="H121" s="9" t="s">
        <v>346</v>
      </c>
      <c r="I121" s="9" t="s">
        <v>346</v>
      </c>
      <c r="J121" s="9" t="s">
        <v>347</v>
      </c>
      <c r="K121" s="9" t="s">
        <v>347</v>
      </c>
      <c r="L121" s="9" t="s">
        <v>346</v>
      </c>
      <c r="M121" s="9" t="s">
        <v>346</v>
      </c>
      <c r="P121" s="9" t="s">
        <v>496</v>
      </c>
      <c r="Q121" s="9">
        <v>38906</v>
      </c>
      <c r="R121" s="9" t="str">
        <f t="shared" si="3"/>
        <v>[68864] = {true, true, false, false, true, true}, --Shrouded Daggers</v>
      </c>
    </row>
    <row r="122" spans="1:18" x14ac:dyDescent="0.25">
      <c r="A122" s="9" t="s">
        <v>109</v>
      </c>
      <c r="B122" s="9" t="s">
        <v>122</v>
      </c>
      <c r="C122" s="10">
        <f>VLOOKUP(B122,P:Q,2,0)</f>
        <v>38861</v>
      </c>
      <c r="D122" s="16">
        <v>38861</v>
      </c>
      <c r="E122" s="17">
        <v>1675</v>
      </c>
      <c r="F122" s="17">
        <v>3005</v>
      </c>
      <c r="G122" s="12">
        <f>F122/E122/N$2/1.52-1</f>
        <v>4.9580339208233015E-2</v>
      </c>
      <c r="H122" s="9" t="s">
        <v>346</v>
      </c>
      <c r="I122" s="9" t="s">
        <v>346</v>
      </c>
      <c r="J122" s="9" t="s">
        <v>347</v>
      </c>
      <c r="K122" s="9" t="s">
        <v>347</v>
      </c>
      <c r="L122" s="9" t="s">
        <v>346</v>
      </c>
      <c r="M122" s="9" t="s">
        <v>346</v>
      </c>
      <c r="R122" s="9" t="str">
        <f t="shared" si="3"/>
        <v>[38861] = {true, true, false, false, true, true}, --Steel Tornado</v>
      </c>
    </row>
    <row r="123" spans="1:18" x14ac:dyDescent="0.25">
      <c r="A123" s="9" t="s">
        <v>109</v>
      </c>
      <c r="B123" s="9" t="s">
        <v>121</v>
      </c>
      <c r="C123" s="10">
        <f>VLOOKUP(B123,P:Q,2,0)</f>
        <v>85179</v>
      </c>
      <c r="D123" s="16">
        <v>85182</v>
      </c>
      <c r="E123" s="17">
        <v>2124</v>
      </c>
      <c r="F123" s="17">
        <v>4224</v>
      </c>
      <c r="G123" s="12">
        <f>F123/E123/N$2/1.52/1.108446361579-1</f>
        <v>4.9640880435442236E-2</v>
      </c>
      <c r="H123" s="9" t="s">
        <v>346</v>
      </c>
      <c r="I123" s="9" t="s">
        <v>346</v>
      </c>
      <c r="J123" s="9" t="s">
        <v>347</v>
      </c>
      <c r="K123" s="9" t="s">
        <v>347</v>
      </c>
      <c r="L123" s="9" t="s">
        <v>346</v>
      </c>
      <c r="M123" s="9" t="s">
        <v>346</v>
      </c>
      <c r="R123" s="9" t="str">
        <f t="shared" si="3"/>
        <v>[85182] = {true, true, false, false, true, true}, --Thrive in Chaos</v>
      </c>
    </row>
    <row r="124" spans="1:18" x14ac:dyDescent="0.25">
      <c r="A124" s="9" t="s">
        <v>109</v>
      </c>
      <c r="B124" s="9" t="s">
        <v>316</v>
      </c>
      <c r="C124" s="10" t="e">
        <f>VLOOKUP(B124,P:Q,2,0)</f>
        <v>#N/A</v>
      </c>
      <c r="D124" s="16">
        <v>45483</v>
      </c>
      <c r="E124" s="17">
        <v>1180</v>
      </c>
      <c r="F124" s="17">
        <v>1955</v>
      </c>
      <c r="G124" s="12">
        <f>F124/E124/1.52-1</f>
        <v>8.9986619090098197E-2</v>
      </c>
      <c r="H124" s="9" t="s">
        <v>346</v>
      </c>
      <c r="I124" s="9" t="s">
        <v>347</v>
      </c>
      <c r="J124" s="9" t="s">
        <v>346</v>
      </c>
      <c r="K124" s="9" t="s">
        <v>347</v>
      </c>
      <c r="L124" s="9" t="s">
        <v>346</v>
      </c>
      <c r="M124" s="9" t="s">
        <v>346</v>
      </c>
      <c r="P124" s="9" t="s">
        <v>253</v>
      </c>
      <c r="Q124" s="9">
        <v>83600</v>
      </c>
      <c r="R124" s="9" t="str">
        <f t="shared" si="3"/>
        <v>[45483] = {true, false, true, false, true, true}, --Twin Blade and Blunt Bleed</v>
      </c>
    </row>
    <row r="125" spans="1:18" x14ac:dyDescent="0.25">
      <c r="A125" s="9" t="s">
        <v>109</v>
      </c>
      <c r="B125" s="9" t="s">
        <v>254</v>
      </c>
      <c r="C125" s="10">
        <f>VLOOKUP(B125,P:Q,2,0)</f>
        <v>28379</v>
      </c>
      <c r="D125" s="16">
        <v>28379</v>
      </c>
      <c r="E125" s="17">
        <v>542</v>
      </c>
      <c r="F125" s="17">
        <v>972</v>
      </c>
      <c r="G125" s="12">
        <f>F125/E125/N$2/1.52-1</f>
        <v>4.9187240371167285E-2</v>
      </c>
      <c r="H125" s="9" t="s">
        <v>346</v>
      </c>
      <c r="I125" s="9" t="s">
        <v>346</v>
      </c>
      <c r="J125" s="9" t="s">
        <v>347</v>
      </c>
      <c r="K125" s="9" t="s">
        <v>347</v>
      </c>
      <c r="L125" s="9" t="s">
        <v>346</v>
      </c>
      <c r="M125" s="9" t="s">
        <v>346</v>
      </c>
      <c r="P125" s="9" t="s">
        <v>251</v>
      </c>
      <c r="Q125" s="9">
        <v>28607</v>
      </c>
      <c r="R125" s="9" t="str">
        <f t="shared" si="3"/>
        <v>[28379] = {true, true, false, false, true, true}, --Twin Slashes</v>
      </c>
    </row>
    <row r="126" spans="1:18" x14ac:dyDescent="0.25">
      <c r="A126" s="9" t="s">
        <v>109</v>
      </c>
      <c r="B126" s="9" t="s">
        <v>254</v>
      </c>
      <c r="C126" s="10">
        <f>VLOOKUP(B126,P:Q,2,0)</f>
        <v>28379</v>
      </c>
      <c r="D126" s="16">
        <v>35312</v>
      </c>
      <c r="E126" s="17">
        <v>542</v>
      </c>
      <c r="F126" s="17">
        <v>972</v>
      </c>
      <c r="G126" s="12">
        <f>F126/E126/N$2/1.52-1</f>
        <v>4.9187240371167285E-2</v>
      </c>
      <c r="H126" s="9" t="s">
        <v>346</v>
      </c>
      <c r="I126" s="9" t="s">
        <v>346</v>
      </c>
      <c r="J126" s="9" t="s">
        <v>347</v>
      </c>
      <c r="K126" s="9" t="s">
        <v>347</v>
      </c>
      <c r="L126" s="9" t="s">
        <v>346</v>
      </c>
      <c r="M126" s="9" t="s">
        <v>346</v>
      </c>
      <c r="P126" s="9" t="s">
        <v>252</v>
      </c>
      <c r="Q126" s="9">
        <v>21157</v>
      </c>
      <c r="R126" s="9" t="str">
        <f t="shared" si="3"/>
        <v>[35312] = {true, true, false, false, true, true}, --Twin Slashes</v>
      </c>
    </row>
    <row r="127" spans="1:18" x14ac:dyDescent="0.25">
      <c r="A127" s="9" t="s">
        <v>109</v>
      </c>
      <c r="B127" s="9" t="s">
        <v>255</v>
      </c>
      <c r="C127" s="10">
        <v>28379</v>
      </c>
      <c r="D127" s="16">
        <v>29293</v>
      </c>
      <c r="E127" s="17">
        <v>951</v>
      </c>
      <c r="F127" s="17">
        <v>1575</v>
      </c>
      <c r="G127" s="12">
        <f>F127/E127/1.52-1</f>
        <v>8.9573302341025896E-2</v>
      </c>
      <c r="H127" s="9" t="s">
        <v>346</v>
      </c>
      <c r="I127" s="9" t="s">
        <v>347</v>
      </c>
      <c r="J127" s="9" t="s">
        <v>346</v>
      </c>
      <c r="K127" s="9" t="s">
        <v>347</v>
      </c>
      <c r="L127" s="9" t="s">
        <v>346</v>
      </c>
      <c r="M127" s="9" t="s">
        <v>346</v>
      </c>
      <c r="P127" s="9" t="s">
        <v>96</v>
      </c>
      <c r="Q127" s="9">
        <v>28613</v>
      </c>
      <c r="R127" s="9" t="str">
        <f t="shared" si="3"/>
        <v>[29293] = {true, false, true, false, true, true}, --Twin Slashes Bleed</v>
      </c>
    </row>
    <row r="128" spans="1:18" x14ac:dyDescent="0.25">
      <c r="A128" s="9" t="s">
        <v>109</v>
      </c>
      <c r="B128" s="9" t="s">
        <v>100</v>
      </c>
      <c r="C128" s="10">
        <f>VLOOKUP(B128,P:Q,2,0)</f>
        <v>38891</v>
      </c>
      <c r="D128" s="16">
        <v>38891</v>
      </c>
      <c r="E128" s="17">
        <v>1675</v>
      </c>
      <c r="F128" s="17">
        <v>3005</v>
      </c>
      <c r="G128" s="12">
        <f>F128/E128/N$2/1.52-1</f>
        <v>4.9580339208233015E-2</v>
      </c>
      <c r="H128" s="9" t="s">
        <v>346</v>
      </c>
      <c r="I128" s="9" t="s">
        <v>346</v>
      </c>
      <c r="J128" s="9" t="s">
        <v>347</v>
      </c>
      <c r="K128" s="9" t="s">
        <v>347</v>
      </c>
      <c r="L128" s="9" t="s">
        <v>346</v>
      </c>
      <c r="M128" s="9" t="s">
        <v>346</v>
      </c>
      <c r="P128" s="9" t="s">
        <v>94</v>
      </c>
      <c r="Q128" s="9">
        <v>85187</v>
      </c>
      <c r="R128" s="9" t="str">
        <f t="shared" si="3"/>
        <v>[38891] = {true, true, false, false, true, true}, --Whirling Blades</v>
      </c>
    </row>
    <row r="129" spans="1:18" x14ac:dyDescent="0.25">
      <c r="A129" s="9" t="s">
        <v>109</v>
      </c>
      <c r="B129" s="9" t="s">
        <v>256</v>
      </c>
      <c r="C129" s="10">
        <f>VLOOKUP(B129,P:Q,2,0)</f>
        <v>28591</v>
      </c>
      <c r="D129" s="16">
        <v>28591</v>
      </c>
      <c r="E129" s="17">
        <v>1621</v>
      </c>
      <c r="F129" s="17">
        <v>2909</v>
      </c>
      <c r="G129" s="12">
        <f>F129/E129/N$2/1.52-1</f>
        <v>4.9897081117642683E-2</v>
      </c>
      <c r="H129" s="9" t="s">
        <v>346</v>
      </c>
      <c r="I129" s="9" t="s">
        <v>346</v>
      </c>
      <c r="J129" s="9" t="s">
        <v>347</v>
      </c>
      <c r="K129" s="9" t="s">
        <v>347</v>
      </c>
      <c r="L129" s="9" t="s">
        <v>346</v>
      </c>
      <c r="M129" s="9" t="s">
        <v>346</v>
      </c>
      <c r="P129" s="9" t="s">
        <v>254</v>
      </c>
      <c r="Q129" s="9">
        <v>28379</v>
      </c>
      <c r="R129" s="9" t="str">
        <f t="shared" si="3"/>
        <v>[28591] = {true, true, false, false, true, true}, --Whirlwind</v>
      </c>
    </row>
    <row r="130" spans="1:18" x14ac:dyDescent="0.25">
      <c r="A130" s="9" t="s">
        <v>197</v>
      </c>
      <c r="B130" s="9" t="s">
        <v>533</v>
      </c>
      <c r="C130" s="10">
        <f>VLOOKUP(B130,P:Q,2,0)</f>
        <v>35713</v>
      </c>
      <c r="D130" s="16">
        <v>35713</v>
      </c>
      <c r="E130" s="17">
        <v>3370</v>
      </c>
      <c r="F130" s="17">
        <v>6046</v>
      </c>
      <c r="G130" s="12">
        <f>F130/E130/N$2/1.52-1</f>
        <v>4.9601067871918314E-2</v>
      </c>
      <c r="H130" s="9" t="s">
        <v>346</v>
      </c>
      <c r="I130" s="9" t="s">
        <v>346</v>
      </c>
      <c r="J130" s="9" t="s">
        <v>347</v>
      </c>
      <c r="K130" s="9" t="s">
        <v>347</v>
      </c>
      <c r="L130" s="9" t="s">
        <v>346</v>
      </c>
      <c r="M130" s="9" t="s">
        <v>346</v>
      </c>
      <c r="R130" s="9" t="str">
        <f t="shared" si="3"/>
        <v>[35713] = {true, true, false, false, true, true}, --Dawnbreaker</v>
      </c>
    </row>
    <row r="131" spans="1:18" x14ac:dyDescent="0.25">
      <c r="A131" s="9" t="s">
        <v>197</v>
      </c>
      <c r="B131" s="9" t="s">
        <v>533</v>
      </c>
      <c r="C131" s="10">
        <f>VLOOKUP(B131,P:Q,2,0)</f>
        <v>35713</v>
      </c>
      <c r="D131" s="16">
        <v>62305</v>
      </c>
      <c r="E131" s="17">
        <v>1304</v>
      </c>
      <c r="F131" s="17">
        <v>2429</v>
      </c>
      <c r="G131" s="12">
        <f>F131/E131/N$2/1.52-1</f>
        <v>8.977275312978783E-2</v>
      </c>
      <c r="H131" s="9" t="s">
        <v>346</v>
      </c>
      <c r="I131" s="9" t="s">
        <v>347</v>
      </c>
      <c r="J131" s="9" t="s">
        <v>346</v>
      </c>
      <c r="K131" s="9" t="s">
        <v>347</v>
      </c>
      <c r="L131" s="9" t="s">
        <v>346</v>
      </c>
      <c r="M131" s="9" t="s">
        <v>346</v>
      </c>
      <c r="P131" s="9" t="s">
        <v>531</v>
      </c>
      <c r="Q131" s="9">
        <v>35721</v>
      </c>
      <c r="R131" s="9" t="str">
        <f t="shared" ref="R131:R195" si="6">CONCATENATE("[",D131,"] = {",LOWER(H131),", ",LOWER(I131),", ",LOWER(J131),", ",LOWER(K131),", ",LOWER(L131),", ",LOWER(M131),"}, --",B131)</f>
        <v>[62305] = {true, false, true, false, true, true}, --Dawnbreaker</v>
      </c>
    </row>
    <row r="132" spans="1:18" x14ac:dyDescent="0.25">
      <c r="A132" s="9" t="s">
        <v>197</v>
      </c>
      <c r="B132" s="9" t="s">
        <v>198</v>
      </c>
      <c r="C132" s="10">
        <f>VLOOKUP(B132,P:Q,2,0)</f>
        <v>40158</v>
      </c>
      <c r="D132" s="16">
        <v>40158</v>
      </c>
      <c r="E132" s="17">
        <v>4504</v>
      </c>
      <c r="F132" s="17">
        <v>8614</v>
      </c>
      <c r="G132" s="12">
        <f t="shared" ref="G132:G140" si="7">F132/E132/N$2/1.62-1</f>
        <v>4.9835080907634888E-2</v>
      </c>
      <c r="H132" s="9" t="s">
        <v>346</v>
      </c>
      <c r="I132" s="9" t="s">
        <v>346</v>
      </c>
      <c r="J132" s="9" t="s">
        <v>347</v>
      </c>
      <c r="K132" s="9" t="s">
        <v>347</v>
      </c>
      <c r="L132" s="9" t="s">
        <v>346</v>
      </c>
      <c r="M132" s="9" t="s">
        <v>346</v>
      </c>
      <c r="P132" s="9" t="s">
        <v>200</v>
      </c>
      <c r="Q132" s="9">
        <v>40372</v>
      </c>
      <c r="R132" s="9" t="str">
        <f t="shared" si="6"/>
        <v>[40158] = {true, true, false, false, true, true}, --Dawnbreaker of Smiting</v>
      </c>
    </row>
    <row r="133" spans="1:18" x14ac:dyDescent="0.25">
      <c r="A133" s="9" t="s">
        <v>197</v>
      </c>
      <c r="B133" s="9" t="s">
        <v>198</v>
      </c>
      <c r="C133" s="10">
        <f>VLOOKUP(B133,P:Q,2,0)</f>
        <v>40158</v>
      </c>
      <c r="D133" s="16">
        <v>62314</v>
      </c>
      <c r="E133" s="17">
        <v>1733</v>
      </c>
      <c r="F133" s="17">
        <v>3441</v>
      </c>
      <c r="G133" s="12">
        <f t="shared" si="7"/>
        <v>8.993526690657383E-2</v>
      </c>
      <c r="H133" s="9" t="s">
        <v>346</v>
      </c>
      <c r="I133" s="9" t="s">
        <v>347</v>
      </c>
      <c r="J133" s="9" t="s">
        <v>346</v>
      </c>
      <c r="K133" s="9" t="s">
        <v>347</v>
      </c>
      <c r="L133" s="9" t="s">
        <v>346</v>
      </c>
      <c r="M133" s="9" t="s">
        <v>346</v>
      </c>
      <c r="R133" s="9" t="str">
        <f t="shared" si="6"/>
        <v>[62314] = {true, false, true, false, true, true}, --Dawnbreaker of Smiting</v>
      </c>
    </row>
    <row r="134" spans="1:18" x14ac:dyDescent="0.25">
      <c r="A134" s="9" t="s">
        <v>197</v>
      </c>
      <c r="B134" s="9" t="s">
        <v>199</v>
      </c>
      <c r="C134" s="10">
        <f>VLOOKUP(B134,P:Q,2,0)</f>
        <v>40161</v>
      </c>
      <c r="D134" s="16">
        <v>40161</v>
      </c>
      <c r="E134" s="17">
        <v>3769</v>
      </c>
      <c r="F134" s="17">
        <v>7209</v>
      </c>
      <c r="G134" s="12">
        <f t="shared" si="7"/>
        <v>4.9937586919785337E-2</v>
      </c>
      <c r="H134" s="9" t="s">
        <v>346</v>
      </c>
      <c r="I134" s="9" t="s">
        <v>346</v>
      </c>
      <c r="J134" s="9" t="s">
        <v>347</v>
      </c>
      <c r="K134" s="9" t="s">
        <v>347</v>
      </c>
      <c r="L134" s="9" t="s">
        <v>346</v>
      </c>
      <c r="M134" s="9" t="s">
        <v>346</v>
      </c>
      <c r="P134" s="9" t="s">
        <v>532</v>
      </c>
      <c r="Q134" s="9">
        <v>35750</v>
      </c>
      <c r="R134" s="9" t="str">
        <f t="shared" si="6"/>
        <v>[40161] = {true, true, false, false, true, true}, --Flawless Dawnbreaker</v>
      </c>
    </row>
    <row r="135" spans="1:18" x14ac:dyDescent="0.25">
      <c r="A135" s="9" t="s">
        <v>197</v>
      </c>
      <c r="B135" s="9" t="s">
        <v>199</v>
      </c>
      <c r="C135" s="10">
        <f>VLOOKUP(B135,P:Q,2,0)</f>
        <v>40161</v>
      </c>
      <c r="D135" s="16">
        <v>62310</v>
      </c>
      <c r="E135" s="17">
        <v>1411</v>
      </c>
      <c r="F135" s="17">
        <v>2802</v>
      </c>
      <c r="G135" s="12">
        <f t="shared" si="7"/>
        <v>9.0073325719423725E-2</v>
      </c>
      <c r="H135" s="9" t="s">
        <v>346</v>
      </c>
      <c r="I135" s="9" t="s">
        <v>347</v>
      </c>
      <c r="J135" s="9" t="s">
        <v>346</v>
      </c>
      <c r="K135" s="9" t="s">
        <v>347</v>
      </c>
      <c r="L135" s="9" t="s">
        <v>346</v>
      </c>
      <c r="M135" s="9" t="s">
        <v>346</v>
      </c>
      <c r="P135" s="9" t="s">
        <v>202</v>
      </c>
      <c r="Q135" s="9">
        <v>40336</v>
      </c>
      <c r="R135" s="9" t="str">
        <f t="shared" si="6"/>
        <v>[62310] = {true, false, true, false, true, true}, --Flawless Dawnbreaker</v>
      </c>
    </row>
    <row r="136" spans="1:18" x14ac:dyDescent="0.25">
      <c r="A136" s="9" t="s">
        <v>197</v>
      </c>
      <c r="B136" s="9" t="s">
        <v>200</v>
      </c>
      <c r="C136" s="10">
        <f>VLOOKUP(B136,P:Q,2,0)</f>
        <v>40372</v>
      </c>
      <c r="D136" s="16">
        <v>40375</v>
      </c>
      <c r="E136" s="17">
        <v>950</v>
      </c>
      <c r="F136" s="17">
        <v>1886</v>
      </c>
      <c r="G136" s="12">
        <f t="shared" si="7"/>
        <v>8.976455555991647E-2</v>
      </c>
      <c r="H136" s="9" t="s">
        <v>346</v>
      </c>
      <c r="I136" s="9" t="s">
        <v>347</v>
      </c>
      <c r="J136" s="9" t="s">
        <v>346</v>
      </c>
      <c r="K136" s="9" t="s">
        <v>347</v>
      </c>
      <c r="L136" s="9" t="s">
        <v>346</v>
      </c>
      <c r="M136" s="9" t="s">
        <v>346</v>
      </c>
      <c r="R136" s="9" t="str">
        <f t="shared" si="6"/>
        <v>[40375] = {true, false, true, false, true, true}, --Lightweight Beast Trap</v>
      </c>
    </row>
    <row r="137" spans="1:18" x14ac:dyDescent="0.25">
      <c r="A137" s="9" t="s">
        <v>197</v>
      </c>
      <c r="B137" s="9" t="s">
        <v>200</v>
      </c>
      <c r="C137" s="10">
        <f>VLOOKUP(B137,P:Q,2,0)</f>
        <v>40372</v>
      </c>
      <c r="D137" s="16">
        <v>40376</v>
      </c>
      <c r="E137" s="17">
        <v>1046</v>
      </c>
      <c r="F137" s="17">
        <v>2075</v>
      </c>
      <c r="G137" s="12">
        <f t="shared" si="7"/>
        <v>8.8932630364568777E-2</v>
      </c>
      <c r="H137" s="9" t="s">
        <v>346</v>
      </c>
      <c r="I137" s="9" t="s">
        <v>347</v>
      </c>
      <c r="J137" s="9" t="s">
        <v>346</v>
      </c>
      <c r="K137" s="9" t="s">
        <v>347</v>
      </c>
      <c r="L137" s="9" t="s">
        <v>346</v>
      </c>
      <c r="M137" s="9" t="s">
        <v>346</v>
      </c>
      <c r="R137" s="9" t="str">
        <f t="shared" si="6"/>
        <v>[40376] = {true, false, true, false, true, true}, --Lightweight Beast Trap</v>
      </c>
    </row>
    <row r="138" spans="1:18" x14ac:dyDescent="0.25">
      <c r="A138" s="9" t="s">
        <v>197</v>
      </c>
      <c r="B138" s="9" t="s">
        <v>201</v>
      </c>
      <c r="C138" s="10">
        <f>VLOOKUP(B138,P:Q,2,0)</f>
        <v>40382</v>
      </c>
      <c r="D138" s="16">
        <v>40385</v>
      </c>
      <c r="E138" s="17">
        <v>667</v>
      </c>
      <c r="F138" s="17">
        <v>1324</v>
      </c>
      <c r="G138" s="12">
        <f t="shared" si="7"/>
        <v>8.9624215980500965E-2</v>
      </c>
      <c r="H138" s="9" t="s">
        <v>346</v>
      </c>
      <c r="I138" s="9" t="s">
        <v>347</v>
      </c>
      <c r="J138" s="9" t="s">
        <v>346</v>
      </c>
      <c r="K138" s="9" t="s">
        <v>347</v>
      </c>
      <c r="L138" s="9" t="s">
        <v>346</v>
      </c>
      <c r="M138" s="9" t="s">
        <v>346</v>
      </c>
      <c r="P138" s="9" t="s">
        <v>203</v>
      </c>
      <c r="Q138" s="9">
        <v>40300</v>
      </c>
      <c r="R138" s="9" t="str">
        <f t="shared" si="6"/>
        <v>[40385] = {true, false, true, false, true, true}, --Rearming Trap</v>
      </c>
    </row>
    <row r="139" spans="1:18" x14ac:dyDescent="0.25">
      <c r="A139" s="9" t="s">
        <v>197</v>
      </c>
      <c r="B139" s="9" t="s">
        <v>201</v>
      </c>
      <c r="C139" s="10">
        <f>VLOOKUP(B139,P:Q,2,0)</f>
        <v>40382</v>
      </c>
      <c r="D139" s="16">
        <v>40389</v>
      </c>
      <c r="E139" s="17">
        <v>752</v>
      </c>
      <c r="F139" s="17">
        <v>1492</v>
      </c>
      <c r="G139" s="12">
        <f t="shared" si="7"/>
        <v>8.9094532678234861E-2</v>
      </c>
      <c r="H139" s="9" t="s">
        <v>346</v>
      </c>
      <c r="I139" s="9" t="s">
        <v>347</v>
      </c>
      <c r="J139" s="9" t="s">
        <v>346</v>
      </c>
      <c r="K139" s="9" t="s">
        <v>347</v>
      </c>
      <c r="L139" s="9" t="s">
        <v>346</v>
      </c>
      <c r="M139" s="9" t="s">
        <v>346</v>
      </c>
      <c r="P139" s="9" t="s">
        <v>201</v>
      </c>
      <c r="Q139" s="9">
        <v>40382</v>
      </c>
      <c r="R139" s="9" t="str">
        <f t="shared" si="6"/>
        <v>[40389] = {true, false, true, false, true, true}, --Rearming Trap</v>
      </c>
    </row>
    <row r="140" spans="1:18" x14ac:dyDescent="0.25">
      <c r="A140" s="9" t="s">
        <v>197</v>
      </c>
      <c r="B140" s="9" t="s">
        <v>201</v>
      </c>
      <c r="C140" s="10">
        <f>VLOOKUP(B140,P:Q,2,0)</f>
        <v>40382</v>
      </c>
      <c r="D140" s="16">
        <v>40392</v>
      </c>
      <c r="E140" s="17">
        <v>732</v>
      </c>
      <c r="F140" s="17">
        <v>1453</v>
      </c>
      <c r="G140" s="12">
        <f t="shared" si="7"/>
        <v>8.9605103079877235E-2</v>
      </c>
      <c r="H140" s="9" t="s">
        <v>346</v>
      </c>
      <c r="I140" s="9" t="s">
        <v>347</v>
      </c>
      <c r="J140" s="9" t="s">
        <v>346</v>
      </c>
      <c r="K140" s="9" t="s">
        <v>347</v>
      </c>
      <c r="L140" s="9" t="s">
        <v>346</v>
      </c>
      <c r="M140" s="9" t="s">
        <v>346</v>
      </c>
      <c r="P140" s="9" t="s">
        <v>199</v>
      </c>
      <c r="Q140" s="9">
        <v>40161</v>
      </c>
      <c r="R140" s="9" t="str">
        <f t="shared" si="6"/>
        <v>[40392] = {true, false, true, false, true, true}, --Rearming Trap</v>
      </c>
    </row>
    <row r="141" spans="1:18" x14ac:dyDescent="0.25">
      <c r="A141" s="9" t="s">
        <v>197</v>
      </c>
      <c r="B141" s="9" t="s">
        <v>531</v>
      </c>
      <c r="C141" s="10">
        <f>VLOOKUP(B141,P:Q,2,0)</f>
        <v>35721</v>
      </c>
      <c r="D141" s="16">
        <v>35721</v>
      </c>
      <c r="E141" s="17">
        <v>1600</v>
      </c>
      <c r="F141" s="17">
        <v>2871</v>
      </c>
      <c r="G141" s="12">
        <f>F141/E141/N$2/1.52-1</f>
        <v>4.9782265542211324E-2</v>
      </c>
      <c r="H141" s="9" t="s">
        <v>346</v>
      </c>
      <c r="I141" s="9" t="s">
        <v>346</v>
      </c>
      <c r="J141" s="9" t="s">
        <v>347</v>
      </c>
      <c r="K141" s="9" t="s">
        <v>347</v>
      </c>
      <c r="L141" s="9" t="s">
        <v>346</v>
      </c>
      <c r="M141" s="9" t="s">
        <v>346</v>
      </c>
      <c r="R141" s="9" t="str">
        <f t="shared" si="6"/>
        <v>[35721] = {true, true, false, false, true, true}, --Silver Bolts</v>
      </c>
    </row>
    <row r="142" spans="1:18" x14ac:dyDescent="0.25">
      <c r="A142" s="9" t="s">
        <v>197</v>
      </c>
      <c r="B142" s="9" t="s">
        <v>202</v>
      </c>
      <c r="C142" s="10">
        <f>VLOOKUP(B142,P:Q,2,0)</f>
        <v>40336</v>
      </c>
      <c r="D142" s="16">
        <v>40336</v>
      </c>
      <c r="E142" s="17">
        <v>1786</v>
      </c>
      <c r="F142" s="17">
        <v>3205</v>
      </c>
      <c r="G142" s="12">
        <f>F142/E142/N$2/1.52-1</f>
        <v>4.9862929737670925E-2</v>
      </c>
      <c r="H142" s="9" t="s">
        <v>346</v>
      </c>
      <c r="I142" s="9" t="s">
        <v>346</v>
      </c>
      <c r="J142" s="9" t="s">
        <v>347</v>
      </c>
      <c r="K142" s="9" t="s">
        <v>347</v>
      </c>
      <c r="L142" s="9" t="s">
        <v>346</v>
      </c>
      <c r="M142" s="9" t="s">
        <v>346</v>
      </c>
      <c r="P142" s="9" t="s">
        <v>198</v>
      </c>
      <c r="Q142" s="9">
        <v>40158</v>
      </c>
      <c r="R142" s="9" t="str">
        <f t="shared" si="6"/>
        <v>[40336] = {true, true, false, false, true, true}, --Silver Leash</v>
      </c>
    </row>
    <row r="143" spans="1:18" x14ac:dyDescent="0.25">
      <c r="A143" s="9" t="s">
        <v>197</v>
      </c>
      <c r="B143" s="9" t="s">
        <v>203</v>
      </c>
      <c r="C143" s="10">
        <f>VLOOKUP(B143,P:Q,2,0)</f>
        <v>40300</v>
      </c>
      <c r="D143" s="16">
        <v>40300</v>
      </c>
      <c r="E143" s="17">
        <v>974</v>
      </c>
      <c r="F143" s="17">
        <v>1747</v>
      </c>
      <c r="G143" s="12">
        <f>F143/E143/N$2/1.52-1</f>
        <v>4.9349041159877594E-2</v>
      </c>
      <c r="H143" s="9" t="s">
        <v>346</v>
      </c>
      <c r="I143" s="9" t="s">
        <v>346</v>
      </c>
      <c r="J143" s="9" t="s">
        <v>347</v>
      </c>
      <c r="K143" s="9" t="s">
        <v>347</v>
      </c>
      <c r="L143" s="9" t="s">
        <v>346</v>
      </c>
      <c r="M143" s="9" t="s">
        <v>346</v>
      </c>
      <c r="P143" s="9" t="s">
        <v>533</v>
      </c>
      <c r="Q143" s="9">
        <v>35713</v>
      </c>
      <c r="R143" s="9" t="str">
        <f t="shared" si="6"/>
        <v>[40300] = {true, true, false, false, true, true}, --Silver Shards</v>
      </c>
    </row>
    <row r="144" spans="1:18" x14ac:dyDescent="0.25">
      <c r="A144" s="9" t="s">
        <v>197</v>
      </c>
      <c r="B144" s="9" t="s">
        <v>205</v>
      </c>
      <c r="C144" s="10">
        <f>VLOOKUP(B144,P:Q,2,0)</f>
        <v>40452</v>
      </c>
      <c r="D144" s="16">
        <v>40452</v>
      </c>
      <c r="E144" s="17">
        <v>338</v>
      </c>
      <c r="F144" s="17">
        <v>629</v>
      </c>
      <c r="G144" s="12">
        <f>F144/E144/N$2/1.52-1</f>
        <v>8.8729440952765248E-2</v>
      </c>
      <c r="H144" s="9" t="s">
        <v>346</v>
      </c>
      <c r="I144" s="9" t="s">
        <v>347</v>
      </c>
      <c r="J144" s="9" t="s">
        <v>346</v>
      </c>
      <c r="K144" s="9" t="s">
        <v>347</v>
      </c>
      <c r="L144" s="9" t="s">
        <v>346</v>
      </c>
      <c r="M144" s="9" t="s">
        <v>346</v>
      </c>
      <c r="R144" s="9" t="str">
        <f t="shared" si="6"/>
        <v>[40452] = {true, false, true, false, true, true}, --Structured Entropy</v>
      </c>
    </row>
    <row r="145" spans="1:18" x14ac:dyDescent="0.25">
      <c r="A145" s="9" t="s">
        <v>197</v>
      </c>
      <c r="B145" s="9" t="s">
        <v>532</v>
      </c>
      <c r="C145" s="10">
        <f>VLOOKUP(B145,P:Q,2,0)</f>
        <v>35750</v>
      </c>
      <c r="D145" s="16">
        <v>35754</v>
      </c>
      <c r="E145" s="17">
        <v>967</v>
      </c>
      <c r="F145" s="17">
        <v>1919</v>
      </c>
      <c r="G145" s="12">
        <f>F145/E145/N$2/1.62-1</f>
        <v>8.9339109496472391E-2</v>
      </c>
      <c r="H145" s="9" t="s">
        <v>346</v>
      </c>
      <c r="I145" s="9" t="s">
        <v>347</v>
      </c>
      <c r="J145" s="9" t="s">
        <v>346</v>
      </c>
      <c r="K145" s="9" t="s">
        <v>347</v>
      </c>
      <c r="L145" s="9" t="s">
        <v>346</v>
      </c>
      <c r="M145" s="9" t="s">
        <v>346</v>
      </c>
      <c r="R145" s="9" t="str">
        <f t="shared" si="6"/>
        <v>[35754] = {true, false, true, false, true, true}, --Trap Beast</v>
      </c>
    </row>
    <row r="146" spans="1:18" x14ac:dyDescent="0.25">
      <c r="A146" s="9" t="s">
        <v>197</v>
      </c>
      <c r="B146" s="9" t="s">
        <v>532</v>
      </c>
      <c r="C146" s="10">
        <f>VLOOKUP(B146,P:Q,2,0)</f>
        <v>35750</v>
      </c>
      <c r="D146" s="16">
        <v>35756</v>
      </c>
      <c r="E146" s="17">
        <v>851</v>
      </c>
      <c r="F146" s="17">
        <v>1689</v>
      </c>
      <c r="G146" s="12">
        <f>F146/E146/N$2/1.62-1</f>
        <v>8.9468517247916157E-2</v>
      </c>
      <c r="H146" s="9" t="s">
        <v>346</v>
      </c>
      <c r="I146" s="9" t="s">
        <v>347</v>
      </c>
      <c r="J146" s="9" t="s">
        <v>346</v>
      </c>
      <c r="K146" s="9" t="s">
        <v>347</v>
      </c>
      <c r="L146" s="9" t="s">
        <v>346</v>
      </c>
      <c r="M146" s="9" t="s">
        <v>346</v>
      </c>
      <c r="R146" s="9" t="str">
        <f t="shared" si="6"/>
        <v>[35756] = {true, false, true, false, true, true}, --Trap Beast</v>
      </c>
    </row>
    <row r="147" spans="1:18" x14ac:dyDescent="0.25">
      <c r="A147" s="9" t="s">
        <v>509</v>
      </c>
      <c r="B147" s="9" t="s">
        <v>152</v>
      </c>
      <c r="C147" s="10">
        <f>VLOOKUP(B147,P:Q,2,0)</f>
        <v>39028</v>
      </c>
      <c r="D147" s="16">
        <v>62951</v>
      </c>
      <c r="E147" s="17">
        <v>652</v>
      </c>
      <c r="F147" s="17">
        <v>1214</v>
      </c>
      <c r="G147" s="12">
        <f t="shared" ref="G147:G187" si="8">F147/E147/N$2/1.52-1</f>
        <v>8.9324102346284295E-2</v>
      </c>
      <c r="H147" s="9" t="s">
        <v>346</v>
      </c>
      <c r="I147" s="9" t="s">
        <v>347</v>
      </c>
      <c r="J147" s="9" t="s">
        <v>346</v>
      </c>
      <c r="K147" s="9" t="s">
        <v>347</v>
      </c>
      <c r="L147" s="9" t="s">
        <v>346</v>
      </c>
      <c r="M147" s="9" t="s">
        <v>346</v>
      </c>
      <c r="P147" s="9" t="s">
        <v>163</v>
      </c>
      <c r="Q147" s="9">
        <v>39163</v>
      </c>
      <c r="R147" s="9" t="str">
        <f t="shared" si="6"/>
        <v>[62951] = {true, false, true, false, true, true}, --Blockade of Frost</v>
      </c>
    </row>
    <row r="148" spans="1:18" x14ac:dyDescent="0.25">
      <c r="A148" s="9" t="s">
        <v>509</v>
      </c>
      <c r="B148" s="9" t="s">
        <v>155</v>
      </c>
      <c r="C148" s="10">
        <f>VLOOKUP(B148,P:Q,2,0)</f>
        <v>83684</v>
      </c>
      <c r="D148" s="16">
        <v>83685</v>
      </c>
      <c r="E148" s="17">
        <v>2086</v>
      </c>
      <c r="F148" s="17">
        <v>3886</v>
      </c>
      <c r="G148" s="12">
        <f t="shared" si="8"/>
        <v>8.986953781462792E-2</v>
      </c>
      <c r="H148" s="9" t="s">
        <v>346</v>
      </c>
      <c r="I148" s="9" t="s">
        <v>347</v>
      </c>
      <c r="J148" s="9" t="s">
        <v>346</v>
      </c>
      <c r="K148" s="9" t="s">
        <v>347</v>
      </c>
      <c r="L148" s="9" t="s">
        <v>346</v>
      </c>
      <c r="M148" s="9" t="s">
        <v>346</v>
      </c>
      <c r="P148" s="9" t="s">
        <v>155</v>
      </c>
      <c r="Q148" s="9">
        <v>83684</v>
      </c>
      <c r="R148" s="9" t="str">
        <f t="shared" si="6"/>
        <v>[83685] = {true, false, true, false, true, true}, --Eye of Frost</v>
      </c>
    </row>
    <row r="149" spans="1:18" x14ac:dyDescent="0.25">
      <c r="A149" s="9" t="s">
        <v>509</v>
      </c>
      <c r="B149" s="9" t="s">
        <v>162</v>
      </c>
      <c r="C149" s="10">
        <f>VLOOKUP(B149,P:Q,2,0)</f>
        <v>38989</v>
      </c>
      <c r="D149" s="16">
        <v>38989</v>
      </c>
      <c r="E149" s="17">
        <v>1565</v>
      </c>
      <c r="F149" s="17">
        <v>2808</v>
      </c>
      <c r="G149" s="12">
        <f t="shared" si="8"/>
        <v>4.9708668179658577E-2</v>
      </c>
      <c r="H149" s="9" t="s">
        <v>346</v>
      </c>
      <c r="I149" s="9" t="s">
        <v>346</v>
      </c>
      <c r="J149" s="9" t="s">
        <v>347</v>
      </c>
      <c r="K149" s="9" t="s">
        <v>347</v>
      </c>
      <c r="L149" s="9" t="s">
        <v>346</v>
      </c>
      <c r="M149" s="9" t="s">
        <v>346</v>
      </c>
      <c r="P149" s="9" t="s">
        <v>507</v>
      </c>
      <c r="Q149" s="9">
        <v>28798</v>
      </c>
      <c r="R149" s="9" t="str">
        <f t="shared" si="6"/>
        <v>[38989] = {true, true, false, false, true, true}, --Frost Clench</v>
      </c>
    </row>
    <row r="150" spans="1:18" x14ac:dyDescent="0.25">
      <c r="A150" s="9" t="s">
        <v>509</v>
      </c>
      <c r="B150" s="9" t="s">
        <v>162</v>
      </c>
      <c r="C150" s="10">
        <f>VLOOKUP(B150,P:Q,2,0)</f>
        <v>38989</v>
      </c>
      <c r="D150" s="16">
        <v>62702</v>
      </c>
      <c r="E150" s="17">
        <v>415</v>
      </c>
      <c r="F150" s="17">
        <v>773</v>
      </c>
      <c r="G150" s="12">
        <f t="shared" si="8"/>
        <v>8.9726266422099465E-2</v>
      </c>
      <c r="H150" s="9" t="s">
        <v>346</v>
      </c>
      <c r="I150" s="9" t="s">
        <v>347</v>
      </c>
      <c r="J150" s="9" t="s">
        <v>346</v>
      </c>
      <c r="K150" s="9" t="s">
        <v>347</v>
      </c>
      <c r="L150" s="9" t="s">
        <v>346</v>
      </c>
      <c r="M150" s="9" t="s">
        <v>346</v>
      </c>
      <c r="P150" s="9" t="s">
        <v>162</v>
      </c>
      <c r="Q150" s="9">
        <v>38989</v>
      </c>
      <c r="R150" s="9" t="str">
        <f t="shared" si="6"/>
        <v>[62702] = {true, false, true, false, true, true}, --Frost Clench</v>
      </c>
    </row>
    <row r="151" spans="1:18" x14ac:dyDescent="0.25">
      <c r="A151" s="9" t="s">
        <v>509</v>
      </c>
      <c r="B151" s="9" t="s">
        <v>507</v>
      </c>
      <c r="C151" s="10">
        <f>VLOOKUP(B151,P:Q,2,0)</f>
        <v>28798</v>
      </c>
      <c r="D151" s="16">
        <v>28798</v>
      </c>
      <c r="E151" s="17">
        <v>2022</v>
      </c>
      <c r="F151" s="17">
        <v>3628</v>
      </c>
      <c r="G151" s="12">
        <f t="shared" si="8"/>
        <v>4.9716802910827917E-2</v>
      </c>
      <c r="H151" s="9" t="s">
        <v>346</v>
      </c>
      <c r="I151" s="9" t="s">
        <v>346</v>
      </c>
      <c r="J151" s="9" t="s">
        <v>347</v>
      </c>
      <c r="K151" s="9" t="s">
        <v>347</v>
      </c>
      <c r="L151" s="9" t="s">
        <v>346</v>
      </c>
      <c r="M151" s="9" t="s">
        <v>346</v>
      </c>
      <c r="R151" s="9" t="str">
        <f t="shared" si="6"/>
        <v>[28798] = {true, true, false, false, true, true}, --Frost Impulse</v>
      </c>
    </row>
    <row r="152" spans="1:18" x14ac:dyDescent="0.25">
      <c r="A152" s="9" t="s">
        <v>509</v>
      </c>
      <c r="B152" s="9" t="s">
        <v>163</v>
      </c>
      <c r="C152" s="10">
        <f>VLOOKUP(B152,P:Q,2,0)</f>
        <v>39163</v>
      </c>
      <c r="D152" s="16">
        <v>39163</v>
      </c>
      <c r="E152" s="17">
        <v>2022</v>
      </c>
      <c r="F152" s="17">
        <v>3628</v>
      </c>
      <c r="G152" s="12">
        <f t="shared" si="8"/>
        <v>4.9716802910827917E-2</v>
      </c>
      <c r="H152" s="9" t="s">
        <v>346</v>
      </c>
      <c r="I152" s="9" t="s">
        <v>346</v>
      </c>
      <c r="J152" s="9" t="s">
        <v>347</v>
      </c>
      <c r="K152" s="9" t="s">
        <v>347</v>
      </c>
      <c r="L152" s="9" t="s">
        <v>346</v>
      </c>
      <c r="M152" s="9" t="s">
        <v>346</v>
      </c>
      <c r="P152" s="9" t="s">
        <v>152</v>
      </c>
      <c r="Q152" s="9">
        <v>39028</v>
      </c>
      <c r="R152" s="9" t="str">
        <f t="shared" si="6"/>
        <v>[39163] = {true, true, false, false, true, true}, --Frost Pulsar</v>
      </c>
    </row>
    <row r="153" spans="1:18" x14ac:dyDescent="0.25">
      <c r="A153" s="9" t="s">
        <v>509</v>
      </c>
      <c r="B153" s="9" t="s">
        <v>164</v>
      </c>
      <c r="C153" s="10">
        <f>VLOOKUP(B153,P:Q,2,0)</f>
        <v>38970</v>
      </c>
      <c r="D153" s="16">
        <v>38970</v>
      </c>
      <c r="E153" s="17">
        <v>1565</v>
      </c>
      <c r="F153" s="17">
        <v>2808</v>
      </c>
      <c r="G153" s="12">
        <f t="shared" si="8"/>
        <v>4.9708668179658577E-2</v>
      </c>
      <c r="H153" s="9" t="s">
        <v>346</v>
      </c>
      <c r="I153" s="9" t="s">
        <v>346</v>
      </c>
      <c r="J153" s="9" t="s">
        <v>347</v>
      </c>
      <c r="K153" s="9" t="s">
        <v>347</v>
      </c>
      <c r="L153" s="9" t="s">
        <v>346</v>
      </c>
      <c r="M153" s="9" t="s">
        <v>346</v>
      </c>
      <c r="P153" s="9" t="s">
        <v>167</v>
      </c>
      <c r="Q153" s="9">
        <v>85128</v>
      </c>
      <c r="R153" s="9" t="str">
        <f t="shared" si="6"/>
        <v>[38970] = {true, true, false, false, true, true}, --Frost Reach</v>
      </c>
    </row>
    <row r="154" spans="1:18" x14ac:dyDescent="0.25">
      <c r="A154" s="9" t="s">
        <v>509</v>
      </c>
      <c r="B154" s="9" t="s">
        <v>164</v>
      </c>
      <c r="C154" s="10">
        <f>VLOOKUP(B154,P:Q,2,0)</f>
        <v>38970</v>
      </c>
      <c r="D154" s="16">
        <v>62712</v>
      </c>
      <c r="E154" s="17">
        <v>415</v>
      </c>
      <c r="F154" s="17">
        <v>773</v>
      </c>
      <c r="G154" s="12">
        <f t="shared" si="8"/>
        <v>8.9726266422099465E-2</v>
      </c>
      <c r="H154" s="9" t="s">
        <v>346</v>
      </c>
      <c r="I154" s="9" t="s">
        <v>347</v>
      </c>
      <c r="J154" s="9" t="s">
        <v>346</v>
      </c>
      <c r="K154" s="9" t="s">
        <v>347</v>
      </c>
      <c r="L154" s="9" t="s">
        <v>346</v>
      </c>
      <c r="M154" s="9" t="s">
        <v>346</v>
      </c>
      <c r="P154" s="9" t="s">
        <v>164</v>
      </c>
      <c r="Q154" s="9">
        <v>38970</v>
      </c>
      <c r="R154" s="9" t="str">
        <f t="shared" si="6"/>
        <v>[62712] = {true, false, true, false, true, true}, --Frost Reach</v>
      </c>
    </row>
    <row r="155" spans="1:18" x14ac:dyDescent="0.25">
      <c r="A155" s="9" t="s">
        <v>509</v>
      </c>
      <c r="B155" s="9" t="s">
        <v>165</v>
      </c>
      <c r="C155" s="10">
        <f>VLOOKUP(B155,P:Q,2,0)</f>
        <v>39146</v>
      </c>
      <c r="D155" s="16">
        <v>39151</v>
      </c>
      <c r="E155" s="17">
        <v>2088</v>
      </c>
      <c r="F155" s="17">
        <v>3747</v>
      </c>
      <c r="G155" s="12">
        <f t="shared" si="8"/>
        <v>4.9878931736886845E-2</v>
      </c>
      <c r="H155" s="9" t="s">
        <v>346</v>
      </c>
      <c r="I155" s="9" t="s">
        <v>346</v>
      </c>
      <c r="J155" s="9" t="s">
        <v>347</v>
      </c>
      <c r="K155" s="9" t="s">
        <v>347</v>
      </c>
      <c r="L155" s="9" t="s">
        <v>346</v>
      </c>
      <c r="M155" s="9" t="s">
        <v>346</v>
      </c>
      <c r="P155" s="9" t="s">
        <v>172</v>
      </c>
      <c r="Q155" s="9">
        <v>39067</v>
      </c>
      <c r="R155" s="9" t="str">
        <f t="shared" si="6"/>
        <v>[39151] = {true, true, false, false, true, true}, --Frost Ring</v>
      </c>
    </row>
    <row r="156" spans="1:18" x14ac:dyDescent="0.25">
      <c r="A156" s="9" t="s">
        <v>509</v>
      </c>
      <c r="B156" s="9" t="s">
        <v>234</v>
      </c>
      <c r="C156" s="10">
        <f>VLOOKUP(B156,P:Q,2,0)</f>
        <v>29078</v>
      </c>
      <c r="D156" s="16">
        <v>29078</v>
      </c>
      <c r="E156" s="17">
        <v>1565</v>
      </c>
      <c r="F156" s="17">
        <v>2808</v>
      </c>
      <c r="G156" s="12">
        <f t="shared" si="8"/>
        <v>4.9708668179658577E-2</v>
      </c>
      <c r="H156" s="9" t="s">
        <v>346</v>
      </c>
      <c r="I156" s="9" t="s">
        <v>346</v>
      </c>
      <c r="J156" s="9" t="s">
        <v>347</v>
      </c>
      <c r="K156" s="9" t="s">
        <v>347</v>
      </c>
      <c r="L156" s="9" t="s">
        <v>346</v>
      </c>
      <c r="M156" s="9" t="s">
        <v>346</v>
      </c>
      <c r="P156" s="9" t="s">
        <v>293</v>
      </c>
      <c r="Q156" s="9">
        <v>16277</v>
      </c>
      <c r="R156" s="9" t="str">
        <f t="shared" si="6"/>
        <v>[29078] = {true, true, false, false, true, true}, --Frost Touch</v>
      </c>
    </row>
    <row r="157" spans="1:18" x14ac:dyDescent="0.25">
      <c r="A157" s="9" t="s">
        <v>509</v>
      </c>
      <c r="B157" s="9" t="s">
        <v>234</v>
      </c>
      <c r="C157" s="10">
        <f>VLOOKUP(B157,P:Q,2,0)</f>
        <v>29078</v>
      </c>
      <c r="D157" s="16">
        <v>62692</v>
      </c>
      <c r="E157" s="17">
        <v>403</v>
      </c>
      <c r="F157" s="17">
        <v>751</v>
      </c>
      <c r="G157" s="12">
        <f t="shared" si="8"/>
        <v>9.0236989796589118E-2</v>
      </c>
      <c r="H157" s="9" t="s">
        <v>346</v>
      </c>
      <c r="I157" s="9" t="s">
        <v>347</v>
      </c>
      <c r="J157" s="9" t="s">
        <v>346</v>
      </c>
      <c r="K157" s="9" t="s">
        <v>347</v>
      </c>
      <c r="L157" s="9" t="s">
        <v>346</v>
      </c>
      <c r="M157" s="9" t="s">
        <v>346</v>
      </c>
      <c r="P157" s="9" t="s">
        <v>166</v>
      </c>
      <c r="Q157" s="9">
        <v>16261</v>
      </c>
      <c r="R157" s="9" t="str">
        <f t="shared" si="6"/>
        <v>[62692] = {true, false, true, false, true, true}, --Frost Touch</v>
      </c>
    </row>
    <row r="158" spans="1:18" x14ac:dyDescent="0.25">
      <c r="A158" s="9" t="s">
        <v>509</v>
      </c>
      <c r="B158" s="9" t="s">
        <v>315</v>
      </c>
      <c r="C158" s="17">
        <v>16261</v>
      </c>
      <c r="D158" s="16">
        <v>18405</v>
      </c>
      <c r="E158" s="17">
        <v>834</v>
      </c>
      <c r="F158" s="17">
        <v>1724</v>
      </c>
      <c r="G158" s="12">
        <f t="shared" si="8"/>
        <v>0.20936454651185454</v>
      </c>
      <c r="H158" s="9" t="s">
        <v>346</v>
      </c>
      <c r="I158" s="9" t="s">
        <v>346</v>
      </c>
      <c r="J158" s="9" t="s">
        <v>347</v>
      </c>
      <c r="K158" s="9" t="s">
        <v>346</v>
      </c>
      <c r="L158" s="9" t="s">
        <v>346</v>
      </c>
      <c r="M158" s="9" t="s">
        <v>346</v>
      </c>
      <c r="R158" s="9" t="str">
        <f t="shared" si="6"/>
        <v>[18405] = {true, true, false, true, true, true}, --Heavy Attack</v>
      </c>
    </row>
    <row r="159" spans="1:18" x14ac:dyDescent="0.25">
      <c r="A159" s="9" t="s">
        <v>509</v>
      </c>
      <c r="B159" s="9" t="s">
        <v>315</v>
      </c>
      <c r="C159" s="17">
        <v>16261</v>
      </c>
      <c r="D159" s="16">
        <v>18406</v>
      </c>
      <c r="E159" s="17">
        <v>2503</v>
      </c>
      <c r="F159" s="17">
        <v>5177</v>
      </c>
      <c r="G159" s="12">
        <f t="shared" si="8"/>
        <v>0.21005005932125531</v>
      </c>
      <c r="H159" s="9" t="s">
        <v>346</v>
      </c>
      <c r="I159" s="9" t="s">
        <v>346</v>
      </c>
      <c r="J159" s="9" t="s">
        <v>347</v>
      </c>
      <c r="K159" s="9" t="s">
        <v>346</v>
      </c>
      <c r="L159" s="9" t="s">
        <v>346</v>
      </c>
      <c r="M159" s="9" t="s">
        <v>346</v>
      </c>
      <c r="R159" s="9" t="str">
        <f t="shared" si="6"/>
        <v>[18406] = {true, true, false, true, true, true}, --Heavy Attack</v>
      </c>
    </row>
    <row r="160" spans="1:18" x14ac:dyDescent="0.25">
      <c r="A160" s="9" t="s">
        <v>509</v>
      </c>
      <c r="B160" s="9" t="s">
        <v>508</v>
      </c>
      <c r="C160" s="10">
        <f>VLOOKUP(B160,P:Q,2,0)</f>
        <v>83628</v>
      </c>
      <c r="D160" s="16">
        <v>83629</v>
      </c>
      <c r="E160" s="17">
        <v>2020</v>
      </c>
      <c r="F160" s="17">
        <v>3762</v>
      </c>
      <c r="G160" s="12">
        <f t="shared" si="8"/>
        <v>8.9565751877201283E-2</v>
      </c>
      <c r="H160" s="9" t="s">
        <v>346</v>
      </c>
      <c r="I160" s="9" t="s">
        <v>347</v>
      </c>
      <c r="J160" s="9" t="s">
        <v>346</v>
      </c>
      <c r="K160" s="9" t="s">
        <v>347</v>
      </c>
      <c r="L160" s="9" t="s">
        <v>346</v>
      </c>
      <c r="M160" s="9" t="s">
        <v>346</v>
      </c>
      <c r="P160" s="9" t="s">
        <v>234</v>
      </c>
      <c r="Q160" s="9">
        <v>29078</v>
      </c>
      <c r="R160" s="9" t="str">
        <f t="shared" si="6"/>
        <v>[83629] = {true, false, true, false, true, true}, --Ice Storm</v>
      </c>
    </row>
    <row r="161" spans="1:18" x14ac:dyDescent="0.25">
      <c r="A161" s="9" t="s">
        <v>509</v>
      </c>
      <c r="B161" s="9" t="s">
        <v>167</v>
      </c>
      <c r="C161" s="10">
        <f>VLOOKUP(B161,P:Q,2,0)</f>
        <v>85128</v>
      </c>
      <c r="D161" s="16">
        <v>85129</v>
      </c>
      <c r="E161" s="17">
        <v>2636</v>
      </c>
      <c r="F161" s="17">
        <v>4912</v>
      </c>
      <c r="G161" s="12">
        <f t="shared" si="8"/>
        <v>9.0181917197899475E-2</v>
      </c>
      <c r="H161" s="9" t="s">
        <v>346</v>
      </c>
      <c r="I161" s="9" t="s">
        <v>347</v>
      </c>
      <c r="J161" s="9" t="s">
        <v>346</v>
      </c>
      <c r="K161" s="9" t="s">
        <v>347</v>
      </c>
      <c r="L161" s="9" t="s">
        <v>346</v>
      </c>
      <c r="M161" s="9" t="s">
        <v>346</v>
      </c>
      <c r="P161" s="9" t="s">
        <v>165</v>
      </c>
      <c r="Q161" s="9">
        <v>39146</v>
      </c>
      <c r="R161" s="9" t="str">
        <f t="shared" si="6"/>
        <v>[85129] = {true, false, true, false, true, true}, --Icy Rage</v>
      </c>
    </row>
    <row r="162" spans="1:18" x14ac:dyDescent="0.25">
      <c r="A162" s="9" t="s">
        <v>509</v>
      </c>
      <c r="B162" s="9" t="s">
        <v>293</v>
      </c>
      <c r="C162" s="17">
        <v>16277</v>
      </c>
      <c r="D162" s="16">
        <v>16277</v>
      </c>
      <c r="E162" s="17">
        <v>1173</v>
      </c>
      <c r="F162" s="17">
        <v>2425</v>
      </c>
      <c r="G162" s="12">
        <f t="shared" si="8"/>
        <v>0.20948295617603541</v>
      </c>
      <c r="H162" s="9" t="s">
        <v>346</v>
      </c>
      <c r="I162" s="9" t="s">
        <v>346</v>
      </c>
      <c r="J162" s="9" t="s">
        <v>347</v>
      </c>
      <c r="K162" s="9" t="s">
        <v>346</v>
      </c>
      <c r="L162" s="9" t="s">
        <v>346</v>
      </c>
      <c r="M162" s="9" t="s">
        <v>346</v>
      </c>
      <c r="R162" s="9" t="str">
        <f t="shared" si="6"/>
        <v>[16277] = {true, true, false, true, true, true}, --Light Attack</v>
      </c>
    </row>
    <row r="163" spans="1:18" x14ac:dyDescent="0.25">
      <c r="A163" s="9" t="s">
        <v>509</v>
      </c>
      <c r="B163" s="9" t="s">
        <v>172</v>
      </c>
      <c r="C163" s="10">
        <f>VLOOKUP(B163,P:Q,2,0)</f>
        <v>39067</v>
      </c>
      <c r="D163" s="16">
        <v>39071</v>
      </c>
      <c r="E163" s="17">
        <v>652</v>
      </c>
      <c r="F163" s="17">
        <v>1214</v>
      </c>
      <c r="G163" s="12">
        <f t="shared" si="8"/>
        <v>8.9324102346284295E-2</v>
      </c>
      <c r="H163" s="9" t="s">
        <v>346</v>
      </c>
      <c r="I163" s="9" t="s">
        <v>347</v>
      </c>
      <c r="J163" s="9" t="s">
        <v>346</v>
      </c>
      <c r="K163" s="9" t="s">
        <v>347</v>
      </c>
      <c r="L163" s="9" t="s">
        <v>346</v>
      </c>
      <c r="M163" s="9" t="s">
        <v>346</v>
      </c>
      <c r="P163" s="9" t="s">
        <v>508</v>
      </c>
      <c r="Q163" s="9">
        <v>83628</v>
      </c>
      <c r="R163" s="9" t="str">
        <f t="shared" si="6"/>
        <v>[39071] = {true, false, true, false, true, true}, --Unstable Wall of Frost</v>
      </c>
    </row>
    <row r="164" spans="1:18" x14ac:dyDescent="0.25">
      <c r="A164" s="9" t="s">
        <v>509</v>
      </c>
      <c r="B164" s="9" t="s">
        <v>172</v>
      </c>
      <c r="C164" s="10">
        <f>VLOOKUP(B164,P:Q,2,0)</f>
        <v>39067</v>
      </c>
      <c r="D164" s="16">
        <v>39072</v>
      </c>
      <c r="E164" s="17">
        <v>1042</v>
      </c>
      <c r="F164" s="17">
        <v>1870</v>
      </c>
      <c r="G164" s="12">
        <f t="shared" si="8"/>
        <v>4.9928946792130668E-2</v>
      </c>
      <c r="H164" s="9" t="s">
        <v>346</v>
      </c>
      <c r="I164" s="9" t="s">
        <v>346</v>
      </c>
      <c r="J164" s="9" t="s">
        <v>347</v>
      </c>
      <c r="K164" s="9" t="s">
        <v>347</v>
      </c>
      <c r="L164" s="9" t="s">
        <v>346</v>
      </c>
      <c r="M164" s="9" t="s">
        <v>346</v>
      </c>
      <c r="P164" s="9" t="s">
        <v>508</v>
      </c>
      <c r="Q164" s="9">
        <v>83628</v>
      </c>
      <c r="R164" s="9" t="str">
        <f t="shared" si="6"/>
        <v>[39072] = {true, true, false, false, true, true}, --Unstable Wall of Frost</v>
      </c>
    </row>
    <row r="165" spans="1:18" x14ac:dyDescent="0.25">
      <c r="A165" s="9" t="s">
        <v>509</v>
      </c>
      <c r="B165" s="9" t="s">
        <v>506</v>
      </c>
      <c r="C165" s="10">
        <f>VLOOKUP(B165,P:Q,2,0)</f>
        <v>28849</v>
      </c>
      <c r="D165" s="16">
        <v>62931</v>
      </c>
      <c r="E165" s="17">
        <v>652</v>
      </c>
      <c r="F165" s="17">
        <v>1214</v>
      </c>
      <c r="G165" s="12">
        <f t="shared" si="8"/>
        <v>8.9324102346284295E-2</v>
      </c>
      <c r="H165" s="9" t="s">
        <v>346</v>
      </c>
      <c r="I165" s="9" t="s">
        <v>347</v>
      </c>
      <c r="J165" s="9" t="s">
        <v>346</v>
      </c>
      <c r="K165" s="9" t="s">
        <v>347</v>
      </c>
      <c r="L165" s="9" t="s">
        <v>346</v>
      </c>
      <c r="M165" s="9" t="s">
        <v>346</v>
      </c>
      <c r="P165" s="9" t="s">
        <v>506</v>
      </c>
      <c r="Q165" s="9">
        <v>28849</v>
      </c>
      <c r="R165" s="9" t="str">
        <f t="shared" si="6"/>
        <v>[62931] = {true, false, true, false, true, true}, --Wall of Frost</v>
      </c>
    </row>
    <row r="166" spans="1:18" x14ac:dyDescent="0.25">
      <c r="A166" s="9" t="s">
        <v>427</v>
      </c>
      <c r="B166" s="9" t="s">
        <v>173</v>
      </c>
      <c r="C166" s="17" t="e">
        <f>VLOOKUP(B166,P:Q,2,0)</f>
        <v>#N/A</v>
      </c>
      <c r="D166" s="16">
        <v>46743</v>
      </c>
      <c r="E166" s="17">
        <v>1208</v>
      </c>
      <c r="F166" s="17">
        <v>2169</v>
      </c>
      <c r="G166" s="12">
        <f t="shared" si="8"/>
        <v>5.0457871227025164E-2</v>
      </c>
      <c r="H166" s="9" t="s">
        <v>346</v>
      </c>
      <c r="I166" s="9" t="s">
        <v>346</v>
      </c>
      <c r="J166" s="9" t="s">
        <v>347</v>
      </c>
      <c r="K166" s="9" t="s">
        <v>347</v>
      </c>
      <c r="L166" s="9" t="s">
        <v>346</v>
      </c>
      <c r="M166" s="9" t="s">
        <v>346</v>
      </c>
      <c r="R166" s="9" t="str">
        <f t="shared" si="6"/>
        <v>[46743] = {true, true, false, false, true, true}, --Absorb Magicka</v>
      </c>
    </row>
    <row r="167" spans="1:18" x14ac:dyDescent="0.25">
      <c r="A167" s="9" t="s">
        <v>505</v>
      </c>
      <c r="B167" s="9" t="s">
        <v>10</v>
      </c>
      <c r="C167" s="10">
        <f>VLOOKUP(B167,P:Q,2,0)</f>
        <v>39012</v>
      </c>
      <c r="D167" s="16">
        <v>62912</v>
      </c>
      <c r="E167" s="17">
        <v>652</v>
      </c>
      <c r="F167" s="17">
        <v>1214</v>
      </c>
      <c r="G167" s="12">
        <f t="shared" si="8"/>
        <v>8.9324102346284295E-2</v>
      </c>
      <c r="H167" s="9" t="s">
        <v>346</v>
      </c>
      <c r="I167" s="9" t="s">
        <v>347</v>
      </c>
      <c r="J167" s="9" t="s">
        <v>346</v>
      </c>
      <c r="K167" s="9" t="s">
        <v>347</v>
      </c>
      <c r="L167" s="9" t="s">
        <v>346</v>
      </c>
      <c r="M167" s="9" t="s">
        <v>346</v>
      </c>
      <c r="R167" s="9" t="str">
        <f t="shared" si="6"/>
        <v>[62912] = {true, false, true, false, true, true}, --Blockade of Fire</v>
      </c>
    </row>
    <row r="168" spans="1:18" x14ac:dyDescent="0.25">
      <c r="A168" s="9" t="s">
        <v>505</v>
      </c>
      <c r="B168" s="9" t="s">
        <v>154</v>
      </c>
      <c r="C168" s="10">
        <f>VLOOKUP(B168,P:Q,2,0)</f>
        <v>83682</v>
      </c>
      <c r="D168" s="16">
        <v>83683</v>
      </c>
      <c r="E168" s="17">
        <v>2086</v>
      </c>
      <c r="F168" s="17">
        <v>3886</v>
      </c>
      <c r="G168" s="12">
        <f t="shared" si="8"/>
        <v>8.986953781462792E-2</v>
      </c>
      <c r="H168" s="9" t="s">
        <v>346</v>
      </c>
      <c r="I168" s="9" t="s">
        <v>347</v>
      </c>
      <c r="J168" s="9" t="s">
        <v>346</v>
      </c>
      <c r="K168" s="9" t="s">
        <v>347</v>
      </c>
      <c r="L168" s="9" t="s">
        <v>346</v>
      </c>
      <c r="M168" s="9" t="s">
        <v>346</v>
      </c>
      <c r="R168" s="9" t="str">
        <f t="shared" si="6"/>
        <v>[83683] = {true, false, true, false, true, true}, --Eye of Flame</v>
      </c>
    </row>
    <row r="169" spans="1:18" x14ac:dyDescent="0.25">
      <c r="A169" s="9" t="s">
        <v>505</v>
      </c>
      <c r="B169" s="9" t="s">
        <v>22</v>
      </c>
      <c r="C169" s="10">
        <f>VLOOKUP(B169,P:Q,2,0)</f>
        <v>85126</v>
      </c>
      <c r="D169" s="16">
        <v>85127</v>
      </c>
      <c r="E169" s="17">
        <v>2899</v>
      </c>
      <c r="F169" s="17">
        <v>5401</v>
      </c>
      <c r="G169" s="12">
        <f t="shared" si="8"/>
        <v>8.9963572866269326E-2</v>
      </c>
      <c r="H169" s="9" t="s">
        <v>346</v>
      </c>
      <c r="I169" s="9" t="s">
        <v>347</v>
      </c>
      <c r="J169" s="9" t="s">
        <v>346</v>
      </c>
      <c r="K169" s="9" t="s">
        <v>347</v>
      </c>
      <c r="L169" s="9" t="s">
        <v>346</v>
      </c>
      <c r="M169" s="9" t="s">
        <v>346</v>
      </c>
      <c r="R169" s="9" t="str">
        <f t="shared" si="6"/>
        <v>[85127] = {true, false, true, false, true, true}, --Fiery Rage</v>
      </c>
    </row>
    <row r="170" spans="1:18" x14ac:dyDescent="0.25">
      <c r="A170" s="9" t="s">
        <v>505</v>
      </c>
      <c r="B170" s="9" t="s">
        <v>157</v>
      </c>
      <c r="C170" s="17">
        <v>38985</v>
      </c>
      <c r="D170" s="16">
        <v>62668</v>
      </c>
      <c r="E170" s="17">
        <v>448</v>
      </c>
      <c r="F170" s="17">
        <v>835</v>
      </c>
      <c r="G170" s="12">
        <f t="shared" si="8"/>
        <v>9.0421694441641165E-2</v>
      </c>
      <c r="H170" s="9" t="s">
        <v>346</v>
      </c>
      <c r="I170" s="9" t="s">
        <v>347</v>
      </c>
      <c r="J170" s="9" t="s">
        <v>346</v>
      </c>
      <c r="K170" s="9" t="s">
        <v>347</v>
      </c>
      <c r="L170" s="9" t="s">
        <v>346</v>
      </c>
      <c r="M170" s="9" t="s">
        <v>346</v>
      </c>
      <c r="P170" s="9" t="s">
        <v>154</v>
      </c>
      <c r="Q170" s="9">
        <v>83682</v>
      </c>
      <c r="R170" s="9" t="str">
        <f t="shared" si="6"/>
        <v>[62668] = {true, false, true, false, true, true}, --Fire Clench</v>
      </c>
    </row>
    <row r="171" spans="1:18" x14ac:dyDescent="0.25">
      <c r="A171" s="9" t="s">
        <v>505</v>
      </c>
      <c r="B171" s="9" t="s">
        <v>502</v>
      </c>
      <c r="C171" s="10">
        <f>VLOOKUP(B171,P:Q,2,0)</f>
        <v>28794</v>
      </c>
      <c r="D171" s="16">
        <v>28794</v>
      </c>
      <c r="E171" s="17">
        <v>2022</v>
      </c>
      <c r="F171" s="17">
        <v>3628</v>
      </c>
      <c r="G171" s="12">
        <f t="shared" si="8"/>
        <v>4.9716802910827917E-2</v>
      </c>
      <c r="H171" s="9" t="s">
        <v>346</v>
      </c>
      <c r="I171" s="9" t="s">
        <v>346</v>
      </c>
      <c r="J171" s="9" t="s">
        <v>347</v>
      </c>
      <c r="K171" s="9" t="s">
        <v>347</v>
      </c>
      <c r="L171" s="9" t="s">
        <v>346</v>
      </c>
      <c r="M171" s="9" t="s">
        <v>346</v>
      </c>
      <c r="P171" s="9" t="s">
        <v>499</v>
      </c>
      <c r="Q171" s="9">
        <v>15383</v>
      </c>
      <c r="R171" s="9" t="str">
        <f t="shared" si="6"/>
        <v>[28794] = {true, true, false, false, true, true}, --Fire Impulse</v>
      </c>
    </row>
    <row r="172" spans="1:18" x14ac:dyDescent="0.25">
      <c r="A172" s="9" t="s">
        <v>505</v>
      </c>
      <c r="B172" s="9" t="s">
        <v>158</v>
      </c>
      <c r="C172" s="10">
        <f>VLOOKUP(B172,P:Q,2,0)</f>
        <v>39145</v>
      </c>
      <c r="D172" s="16">
        <v>39149</v>
      </c>
      <c r="E172" s="17">
        <v>2088</v>
      </c>
      <c r="F172" s="17">
        <v>3747</v>
      </c>
      <c r="G172" s="12">
        <f t="shared" si="8"/>
        <v>4.9878931736886845E-2</v>
      </c>
      <c r="H172" s="9" t="s">
        <v>346</v>
      </c>
      <c r="I172" s="9" t="s">
        <v>346</v>
      </c>
      <c r="J172" s="9" t="s">
        <v>347</v>
      </c>
      <c r="K172" s="9" t="s">
        <v>347</v>
      </c>
      <c r="L172" s="9" t="s">
        <v>346</v>
      </c>
      <c r="M172" s="9" t="s">
        <v>346</v>
      </c>
      <c r="P172" s="9" t="s">
        <v>515</v>
      </c>
      <c r="Q172" s="9">
        <v>46356</v>
      </c>
      <c r="R172" s="9" t="str">
        <f t="shared" si="6"/>
        <v>[39149] = {true, true, false, false, true, true}, --Fire Ring</v>
      </c>
    </row>
    <row r="173" spans="1:18" x14ac:dyDescent="0.25">
      <c r="A173" s="9" t="s">
        <v>505</v>
      </c>
      <c r="B173" s="9" t="s">
        <v>503</v>
      </c>
      <c r="C173" s="10">
        <f>VLOOKUP(B173,P:Q,2,0)</f>
        <v>83625</v>
      </c>
      <c r="D173" s="16">
        <v>83626</v>
      </c>
      <c r="E173" s="17">
        <v>2020</v>
      </c>
      <c r="F173" s="17">
        <v>3762</v>
      </c>
      <c r="G173" s="12">
        <f t="shared" si="8"/>
        <v>8.9565751877201283E-2</v>
      </c>
      <c r="H173" s="9" t="s">
        <v>346</v>
      </c>
      <c r="I173" s="9" t="s">
        <v>347</v>
      </c>
      <c r="J173" s="9" t="s">
        <v>346</v>
      </c>
      <c r="K173" s="9" t="s">
        <v>347</v>
      </c>
      <c r="L173" s="9" t="s">
        <v>346</v>
      </c>
      <c r="M173" s="9" t="s">
        <v>346</v>
      </c>
      <c r="P173" s="9" t="s">
        <v>171</v>
      </c>
      <c r="Q173" s="9">
        <v>39053</v>
      </c>
      <c r="R173" s="9" t="str">
        <f t="shared" si="6"/>
        <v>[83626] = {true, false, true, false, true, true}, --Fire Storm</v>
      </c>
    </row>
    <row r="174" spans="1:18" x14ac:dyDescent="0.25">
      <c r="A174" s="9" t="s">
        <v>505</v>
      </c>
      <c r="B174" s="9" t="s">
        <v>504</v>
      </c>
      <c r="C174" s="17">
        <v>29073</v>
      </c>
      <c r="D174" s="16">
        <v>62648</v>
      </c>
      <c r="E174" s="17">
        <v>403</v>
      </c>
      <c r="F174" s="17">
        <v>751</v>
      </c>
      <c r="G174" s="12">
        <f t="shared" si="8"/>
        <v>9.0236989796589118E-2</v>
      </c>
      <c r="H174" s="9" t="s">
        <v>346</v>
      </c>
      <c r="I174" s="9" t="s">
        <v>347</v>
      </c>
      <c r="J174" s="9" t="s">
        <v>346</v>
      </c>
      <c r="K174" s="9" t="s">
        <v>347</v>
      </c>
      <c r="L174" s="9" t="s">
        <v>346</v>
      </c>
      <c r="M174" s="9" t="s">
        <v>346</v>
      </c>
      <c r="P174" s="9" t="s">
        <v>503</v>
      </c>
      <c r="Q174" s="9">
        <v>83625</v>
      </c>
      <c r="R174" s="9" t="str">
        <f t="shared" si="6"/>
        <v>[62648] = {true, false, true, false, true, true}, --Fire Touch</v>
      </c>
    </row>
    <row r="175" spans="1:18" x14ac:dyDescent="0.25">
      <c r="A175" s="9" t="s">
        <v>505</v>
      </c>
      <c r="B175" s="9" t="s">
        <v>159</v>
      </c>
      <c r="C175" s="10">
        <f>VLOOKUP(B175,P:Q,2,0)</f>
        <v>38985</v>
      </c>
      <c r="D175" s="16">
        <v>38985</v>
      </c>
      <c r="E175" s="17">
        <v>1565</v>
      </c>
      <c r="F175" s="17">
        <v>2808</v>
      </c>
      <c r="G175" s="12">
        <f t="shared" si="8"/>
        <v>4.9708668179658577E-2</v>
      </c>
      <c r="H175" s="9" t="s">
        <v>346</v>
      </c>
      <c r="I175" s="9" t="s">
        <v>346</v>
      </c>
      <c r="J175" s="9" t="s">
        <v>347</v>
      </c>
      <c r="K175" s="9" t="s">
        <v>347</v>
      </c>
      <c r="L175" s="9" t="s">
        <v>346</v>
      </c>
      <c r="M175" s="9" t="s">
        <v>346</v>
      </c>
      <c r="P175" s="9" t="s">
        <v>159</v>
      </c>
      <c r="Q175" s="9">
        <v>38985</v>
      </c>
      <c r="R175" s="9" t="str">
        <f t="shared" si="6"/>
        <v>[38985] = {true, true, false, false, true, true}, --Flame Clench</v>
      </c>
    </row>
    <row r="176" spans="1:18" x14ac:dyDescent="0.25">
      <c r="A176" s="9" t="s">
        <v>505</v>
      </c>
      <c r="B176" s="9" t="s">
        <v>160</v>
      </c>
      <c r="C176" s="10">
        <f>VLOOKUP(B176,P:Q,2,0)</f>
        <v>39162</v>
      </c>
      <c r="D176" s="16">
        <v>39162</v>
      </c>
      <c r="E176" s="17">
        <v>2022</v>
      </c>
      <c r="F176" s="17">
        <v>3628</v>
      </c>
      <c r="G176" s="12">
        <f t="shared" si="8"/>
        <v>4.9716802910827917E-2</v>
      </c>
      <c r="H176" s="9" t="s">
        <v>346</v>
      </c>
      <c r="I176" s="9" t="s">
        <v>346</v>
      </c>
      <c r="J176" s="9" t="s">
        <v>347</v>
      </c>
      <c r="K176" s="9" t="s">
        <v>347</v>
      </c>
      <c r="L176" s="9" t="s">
        <v>346</v>
      </c>
      <c r="M176" s="9" t="s">
        <v>346</v>
      </c>
      <c r="R176" s="9" t="str">
        <f t="shared" si="6"/>
        <v>[39162] = {true, true, false, false, true, true}, --Flame Pulsar</v>
      </c>
    </row>
    <row r="177" spans="1:18" x14ac:dyDescent="0.25">
      <c r="A177" s="9" t="s">
        <v>505</v>
      </c>
      <c r="B177" s="9" t="s">
        <v>161</v>
      </c>
      <c r="C177" s="10">
        <f>VLOOKUP(B177,P:Q,2,0)</f>
        <v>38944</v>
      </c>
      <c r="D177" s="16">
        <v>38944</v>
      </c>
      <c r="E177" s="17">
        <v>1565</v>
      </c>
      <c r="F177" s="17">
        <v>2808</v>
      </c>
      <c r="G177" s="12">
        <f t="shared" si="8"/>
        <v>4.9708668179658577E-2</v>
      </c>
      <c r="H177" s="9" t="s">
        <v>346</v>
      </c>
      <c r="I177" s="9" t="s">
        <v>346</v>
      </c>
      <c r="J177" s="9" t="s">
        <v>347</v>
      </c>
      <c r="K177" s="9" t="s">
        <v>347</v>
      </c>
      <c r="L177" s="9" t="s">
        <v>346</v>
      </c>
      <c r="M177" s="9" t="s">
        <v>346</v>
      </c>
      <c r="R177" s="9" t="str">
        <f t="shared" si="6"/>
        <v>[38944] = {true, true, false, false, true, true}, --Flame Reach</v>
      </c>
    </row>
    <row r="178" spans="1:18" x14ac:dyDescent="0.25">
      <c r="A178" s="9" t="s">
        <v>505</v>
      </c>
      <c r="B178" s="9" t="s">
        <v>161</v>
      </c>
      <c r="C178" s="10">
        <f>VLOOKUP(B178,P:Q,2,0)</f>
        <v>38944</v>
      </c>
      <c r="D178" s="16">
        <v>62682</v>
      </c>
      <c r="E178" s="17">
        <v>415</v>
      </c>
      <c r="F178" s="17">
        <v>773</v>
      </c>
      <c r="G178" s="12">
        <f t="shared" si="8"/>
        <v>8.9726266422099465E-2</v>
      </c>
      <c r="H178" s="9" t="s">
        <v>346</v>
      </c>
      <c r="I178" s="9" t="s">
        <v>347</v>
      </c>
      <c r="J178" s="9" t="s">
        <v>346</v>
      </c>
      <c r="K178" s="9" t="s">
        <v>347</v>
      </c>
      <c r="L178" s="9" t="s">
        <v>346</v>
      </c>
      <c r="M178" s="9" t="s">
        <v>346</v>
      </c>
      <c r="R178" s="9" t="str">
        <f t="shared" si="6"/>
        <v>[62682] = {true, false, true, false, true, true}, --Flame Reach</v>
      </c>
    </row>
    <row r="179" spans="1:18" x14ac:dyDescent="0.25">
      <c r="A179" s="9" t="s">
        <v>505</v>
      </c>
      <c r="B179" s="9" t="s">
        <v>233</v>
      </c>
      <c r="C179" s="10">
        <f>VLOOKUP(B179,P:Q,2,0)</f>
        <v>29073</v>
      </c>
      <c r="D179" s="16">
        <v>29073</v>
      </c>
      <c r="E179" s="17">
        <v>1565</v>
      </c>
      <c r="F179" s="17">
        <v>2808</v>
      </c>
      <c r="G179" s="12">
        <f t="shared" si="8"/>
        <v>4.9708668179658577E-2</v>
      </c>
      <c r="H179" s="9" t="s">
        <v>346</v>
      </c>
      <c r="I179" s="9" t="s">
        <v>346</v>
      </c>
      <c r="J179" s="9" t="s">
        <v>347</v>
      </c>
      <c r="K179" s="9" t="s">
        <v>347</v>
      </c>
      <c r="L179" s="9" t="s">
        <v>346</v>
      </c>
      <c r="M179" s="9" t="s">
        <v>346</v>
      </c>
      <c r="P179" s="9" t="s">
        <v>500</v>
      </c>
      <c r="Q179" s="9">
        <v>46340</v>
      </c>
      <c r="R179" s="9" t="str">
        <f t="shared" si="6"/>
        <v>[29073] = {true, true, false, false, true, true}, --Flame Touch</v>
      </c>
    </row>
    <row r="180" spans="1:18" x14ac:dyDescent="0.25">
      <c r="A180" s="9" t="s">
        <v>505</v>
      </c>
      <c r="B180" s="9" t="s">
        <v>315</v>
      </c>
      <c r="C180" s="17">
        <v>15383</v>
      </c>
      <c r="D180" s="16">
        <v>15385</v>
      </c>
      <c r="E180" s="17">
        <v>851</v>
      </c>
      <c r="F180" s="17">
        <v>1753</v>
      </c>
      <c r="G180" s="12">
        <f t="shared" si="8"/>
        <v>0.20514243222074224</v>
      </c>
      <c r="H180" s="9" t="s">
        <v>346</v>
      </c>
      <c r="I180" s="9" t="s">
        <v>346</v>
      </c>
      <c r="J180" s="9" t="s">
        <v>347</v>
      </c>
      <c r="K180" s="9" t="s">
        <v>346</v>
      </c>
      <c r="L180" s="9" t="s">
        <v>346</v>
      </c>
      <c r="M180" s="9" t="s">
        <v>346</v>
      </c>
      <c r="R180" s="9" t="str">
        <f t="shared" si="6"/>
        <v>[15385] = {true, true, false, true, true, true}, --Heavy Attack</v>
      </c>
    </row>
    <row r="181" spans="1:18" x14ac:dyDescent="0.25">
      <c r="A181" s="9" t="s">
        <v>505</v>
      </c>
      <c r="B181" s="9" t="s">
        <v>315</v>
      </c>
      <c r="C181" s="17">
        <v>15383</v>
      </c>
      <c r="D181" s="16">
        <v>16321</v>
      </c>
      <c r="E181" s="17">
        <v>2503</v>
      </c>
      <c r="F181" s="17">
        <v>5177</v>
      </c>
      <c r="G181" s="12">
        <f t="shared" si="8"/>
        <v>0.21005005932125531</v>
      </c>
      <c r="H181" s="9" t="s">
        <v>346</v>
      </c>
      <c r="I181" s="9" t="s">
        <v>346</v>
      </c>
      <c r="J181" s="9" t="s">
        <v>347</v>
      </c>
      <c r="K181" s="9" t="s">
        <v>346</v>
      </c>
      <c r="L181" s="9" t="s">
        <v>346</v>
      </c>
      <c r="M181" s="9" t="s">
        <v>346</v>
      </c>
      <c r="R181" s="9" t="str">
        <f t="shared" si="6"/>
        <v>[16321] = {true, true, false, true, true, true}, --Heavy Attack</v>
      </c>
    </row>
    <row r="182" spans="1:18" x14ac:dyDescent="0.25">
      <c r="A182" s="9" t="s">
        <v>505</v>
      </c>
      <c r="B182" s="9" t="s">
        <v>293</v>
      </c>
      <c r="C182" s="17">
        <v>16165</v>
      </c>
      <c r="D182" s="16">
        <v>16165</v>
      </c>
      <c r="E182" s="17">
        <v>1173</v>
      </c>
      <c r="F182" s="17">
        <v>2425</v>
      </c>
      <c r="G182" s="12">
        <f t="shared" si="8"/>
        <v>0.20948295617603541</v>
      </c>
      <c r="H182" s="9" t="s">
        <v>346</v>
      </c>
      <c r="I182" s="9" t="s">
        <v>346</v>
      </c>
      <c r="J182" s="9" t="s">
        <v>347</v>
      </c>
      <c r="K182" s="9" t="s">
        <v>346</v>
      </c>
      <c r="L182" s="9" t="s">
        <v>346</v>
      </c>
      <c r="M182" s="9" t="s">
        <v>346</v>
      </c>
      <c r="R182" s="9" t="str">
        <f t="shared" si="6"/>
        <v>[16165] = {true, true, false, true, true, true}, --Light Attack</v>
      </c>
    </row>
    <row r="183" spans="1:18" x14ac:dyDescent="0.25">
      <c r="A183" s="9" t="s">
        <v>505</v>
      </c>
      <c r="B183" s="9" t="s">
        <v>171</v>
      </c>
      <c r="C183" s="10">
        <f>VLOOKUP(B183,P:Q,2,0)</f>
        <v>39053</v>
      </c>
      <c r="D183" s="16">
        <v>39054</v>
      </c>
      <c r="E183" s="17">
        <v>652</v>
      </c>
      <c r="F183" s="17">
        <v>1214</v>
      </c>
      <c r="G183" s="12">
        <f t="shared" si="8"/>
        <v>8.9324102346284295E-2</v>
      </c>
      <c r="H183" s="9" t="s">
        <v>346</v>
      </c>
      <c r="I183" s="9" t="s">
        <v>347</v>
      </c>
      <c r="J183" s="9" t="s">
        <v>346</v>
      </c>
      <c r="K183" s="9" t="s">
        <v>347</v>
      </c>
      <c r="L183" s="9" t="s">
        <v>346</v>
      </c>
      <c r="M183" s="9" t="s">
        <v>346</v>
      </c>
      <c r="P183" s="9" t="s">
        <v>158</v>
      </c>
      <c r="Q183" s="9">
        <v>39145</v>
      </c>
      <c r="R183" s="9" t="str">
        <f t="shared" si="6"/>
        <v>[39054] = {true, false, true, false, true, true}, --Unstable Wall of Fire</v>
      </c>
    </row>
    <row r="184" spans="1:18" x14ac:dyDescent="0.25">
      <c r="A184" s="9" t="s">
        <v>505</v>
      </c>
      <c r="B184" s="9" t="s">
        <v>171</v>
      </c>
      <c r="C184" s="10">
        <f>VLOOKUP(B184,P:Q,2,0)</f>
        <v>39053</v>
      </c>
      <c r="D184" s="16">
        <v>39056</v>
      </c>
      <c r="E184" s="17">
        <v>1042</v>
      </c>
      <c r="F184" s="17">
        <v>1870</v>
      </c>
      <c r="G184" s="12">
        <f t="shared" si="8"/>
        <v>4.9928946792130668E-2</v>
      </c>
      <c r="H184" s="9" t="s">
        <v>346</v>
      </c>
      <c r="I184" s="9" t="s">
        <v>346</v>
      </c>
      <c r="J184" s="9" t="s">
        <v>347</v>
      </c>
      <c r="K184" s="9" t="s">
        <v>347</v>
      </c>
      <c r="L184" s="9" t="s">
        <v>346</v>
      </c>
      <c r="M184" s="9" t="s">
        <v>346</v>
      </c>
      <c r="P184" s="9" t="s">
        <v>22</v>
      </c>
      <c r="Q184" s="9">
        <v>85126</v>
      </c>
      <c r="R184" s="9" t="str">
        <f t="shared" si="6"/>
        <v>[39056] = {true, true, false, false, true, true}, --Unstable Wall of Fire</v>
      </c>
    </row>
    <row r="185" spans="1:18" x14ac:dyDescent="0.25">
      <c r="A185" s="9" t="s">
        <v>505</v>
      </c>
      <c r="B185" s="9" t="s">
        <v>501</v>
      </c>
      <c r="C185" s="10">
        <f>VLOOKUP(B185,P:Q,2,0)</f>
        <v>28807</v>
      </c>
      <c r="D185" s="16">
        <v>62896</v>
      </c>
      <c r="E185" s="17">
        <v>652</v>
      </c>
      <c r="F185" s="17">
        <v>1214</v>
      </c>
      <c r="G185" s="12">
        <f t="shared" si="8"/>
        <v>8.9324102346284295E-2</v>
      </c>
      <c r="H185" s="9" t="s">
        <v>346</v>
      </c>
      <c r="I185" s="9" t="s">
        <v>347</v>
      </c>
      <c r="J185" s="9" t="s">
        <v>346</v>
      </c>
      <c r="K185" s="9" t="s">
        <v>347</v>
      </c>
      <c r="L185" s="9" t="s">
        <v>346</v>
      </c>
      <c r="M185" s="9" t="s">
        <v>346</v>
      </c>
      <c r="P185" s="9" t="s">
        <v>513</v>
      </c>
      <c r="Q185" s="9">
        <v>46348</v>
      </c>
      <c r="R185" s="9" t="str">
        <f t="shared" si="6"/>
        <v>[62896] = {true, false, true, false, true, true}, --Wall of Fire</v>
      </c>
    </row>
    <row r="186" spans="1:18" x14ac:dyDescent="0.25">
      <c r="A186" s="9" t="s">
        <v>141</v>
      </c>
      <c r="B186" s="9" t="s">
        <v>143</v>
      </c>
      <c r="C186" s="10" t="s">
        <v>24</v>
      </c>
      <c r="D186" s="16">
        <v>46746</v>
      </c>
      <c r="H186" s="9" t="s">
        <v>346</v>
      </c>
      <c r="I186" s="9" t="s">
        <v>346</v>
      </c>
      <c r="J186" s="9" t="s">
        <v>347</v>
      </c>
      <c r="K186" s="9" t="s">
        <v>347</v>
      </c>
      <c r="L186" s="9" t="s">
        <v>346</v>
      </c>
      <c r="M186" s="9" t="s">
        <v>346</v>
      </c>
      <c r="N186" s="9" t="s">
        <v>538</v>
      </c>
      <c r="P186" s="9" t="s">
        <v>151</v>
      </c>
      <c r="Q186" s="9">
        <v>40242</v>
      </c>
      <c r="R186" s="9" t="str">
        <f>CONCATENATE("[",D186,"] = {",LOWER(H186),", ",LOWER(I186),", ",LOWER(J186),", ",LOWER(K186),", ",LOWER(L186),", ",LOWER(M186),"}, --",B186)</f>
        <v>[46746] = {true, true, false, false, true, true}, --Absorb Stamina</v>
      </c>
    </row>
    <row r="187" spans="1:18" x14ac:dyDescent="0.25">
      <c r="A187" s="9" t="s">
        <v>141</v>
      </c>
      <c r="B187" s="9" t="s">
        <v>547</v>
      </c>
      <c r="C187" s="10" t="s">
        <v>24</v>
      </c>
      <c r="D187" s="16">
        <v>133494</v>
      </c>
      <c r="E187" s="17">
        <v>2372</v>
      </c>
      <c r="F187" s="17">
        <v>2908</v>
      </c>
      <c r="G187" s="12">
        <f>F187/E187/N$2-1</f>
        <v>9.0207906560883844E-2</v>
      </c>
      <c r="H187" s="9" t="s">
        <v>346</v>
      </c>
      <c r="I187" s="9" t="s">
        <v>347</v>
      </c>
      <c r="J187" s="9" t="s">
        <v>346</v>
      </c>
      <c r="K187" s="9" t="s">
        <v>347</v>
      </c>
      <c r="L187" s="9" t="s">
        <v>347</v>
      </c>
      <c r="M187" s="9" t="s">
        <v>346</v>
      </c>
      <c r="R187" s="9" t="str">
        <f t="shared" si="6"/>
        <v>[133494] = {true, false, true, false, false, true}, --Aegis Caller</v>
      </c>
    </row>
    <row r="188" spans="1:18" x14ac:dyDescent="0.25">
      <c r="A188" s="9" t="s">
        <v>141</v>
      </c>
      <c r="B188" s="9" t="s">
        <v>338</v>
      </c>
      <c r="C188" s="10" t="s">
        <v>24</v>
      </c>
      <c r="D188" s="16">
        <v>107203</v>
      </c>
      <c r="H188" s="9" t="s">
        <v>346</v>
      </c>
      <c r="I188" s="9" t="s">
        <v>347</v>
      </c>
      <c r="J188" s="9" t="s">
        <v>346</v>
      </c>
      <c r="K188" s="9" t="s">
        <v>347</v>
      </c>
      <c r="L188" s="9" t="s">
        <v>347</v>
      </c>
      <c r="M188" s="9" t="s">
        <v>346</v>
      </c>
      <c r="N188" s="9" t="s">
        <v>538</v>
      </c>
      <c r="P188" s="9" t="s">
        <v>150</v>
      </c>
      <c r="Q188" s="9">
        <v>61500</v>
      </c>
      <c r="R188" s="9" t="str">
        <f t="shared" si="6"/>
        <v>[107203] = {true, false, true, false, false, true}, --Arms of Relequen</v>
      </c>
    </row>
    <row r="189" spans="1:18" x14ac:dyDescent="0.25">
      <c r="A189" s="9" t="s">
        <v>141</v>
      </c>
      <c r="B189" s="9" t="s">
        <v>148</v>
      </c>
      <c r="C189" s="10" t="s">
        <v>24</v>
      </c>
      <c r="D189" s="16">
        <v>17904</v>
      </c>
      <c r="H189" s="9" t="s">
        <v>346</v>
      </c>
      <c r="I189" s="9" t="s">
        <v>346</v>
      </c>
      <c r="J189" s="9" t="s">
        <v>347</v>
      </c>
      <c r="K189" s="9" t="s">
        <v>347</v>
      </c>
      <c r="L189" s="9" t="s">
        <v>346</v>
      </c>
      <c r="M189" s="9" t="s">
        <v>346</v>
      </c>
      <c r="N189" s="9" t="s">
        <v>538</v>
      </c>
      <c r="R189" s="9" t="str">
        <f t="shared" si="6"/>
        <v>[17904] = {true, true, false, false, true, true}, --Befouled Weapon</v>
      </c>
    </row>
    <row r="190" spans="1:18" x14ac:dyDescent="0.25">
      <c r="A190" s="9" t="s">
        <v>141</v>
      </c>
      <c r="B190" s="9" t="s">
        <v>20</v>
      </c>
      <c r="C190" s="10" t="s">
        <v>24</v>
      </c>
      <c r="D190" s="16">
        <v>17899</v>
      </c>
      <c r="H190" s="9" t="s">
        <v>346</v>
      </c>
      <c r="I190" s="9" t="s">
        <v>346</v>
      </c>
      <c r="J190" s="9" t="s">
        <v>347</v>
      </c>
      <c r="K190" s="9" t="s">
        <v>347</v>
      </c>
      <c r="L190" s="9" t="s">
        <v>346</v>
      </c>
      <c r="M190" s="9" t="s">
        <v>346</v>
      </c>
      <c r="N190" s="9" t="s">
        <v>538</v>
      </c>
      <c r="R190" s="9" t="str">
        <f t="shared" si="6"/>
        <v>[17899] = {true, true, false, false, true, true}, --Charged Weapon</v>
      </c>
    </row>
    <row r="191" spans="1:18" x14ac:dyDescent="0.25">
      <c r="A191" s="9" t="s">
        <v>141</v>
      </c>
      <c r="B191" s="9" t="s">
        <v>144</v>
      </c>
      <c r="C191" s="10" t="s">
        <v>24</v>
      </c>
      <c r="D191" s="16">
        <v>46749</v>
      </c>
      <c r="H191" s="9" t="s">
        <v>346</v>
      </c>
      <c r="I191" s="9" t="s">
        <v>346</v>
      </c>
      <c r="J191" s="9" t="s">
        <v>347</v>
      </c>
      <c r="K191" s="9" t="s">
        <v>347</v>
      </c>
      <c r="L191" s="9" t="s">
        <v>346</v>
      </c>
      <c r="M191" s="9" t="s">
        <v>346</v>
      </c>
      <c r="N191" s="9" t="s">
        <v>538</v>
      </c>
      <c r="R191" s="9" t="str">
        <f t="shared" si="6"/>
        <v>[46749] = {true, true, false, false, true, true}, --Damage Health</v>
      </c>
    </row>
    <row r="192" spans="1:18" x14ac:dyDescent="0.25">
      <c r="A192" s="9" t="s">
        <v>141</v>
      </c>
      <c r="B192" s="9" t="s">
        <v>232</v>
      </c>
      <c r="C192" s="10" t="s">
        <v>24</v>
      </c>
      <c r="D192" s="16">
        <v>93307</v>
      </c>
      <c r="H192" s="9" t="s">
        <v>346</v>
      </c>
      <c r="I192" s="9" t="s">
        <v>346</v>
      </c>
      <c r="J192" s="9" t="s">
        <v>347</v>
      </c>
      <c r="K192" s="9" t="s">
        <v>347</v>
      </c>
      <c r="L192" s="9" t="s">
        <v>347</v>
      </c>
      <c r="M192" s="9" t="s">
        <v>346</v>
      </c>
      <c r="N192" s="9" t="s">
        <v>538</v>
      </c>
      <c r="R192" s="9" t="str">
        <f t="shared" si="6"/>
        <v>[93307] = {true, true, false, false, false, true}, --Defiler</v>
      </c>
    </row>
    <row r="193" spans="1:18" x14ac:dyDescent="0.25">
      <c r="A193" s="9" t="s">
        <v>141</v>
      </c>
      <c r="B193" s="9" t="s">
        <v>257</v>
      </c>
      <c r="C193" s="10" t="s">
        <v>24</v>
      </c>
      <c r="D193" s="16">
        <v>97883</v>
      </c>
      <c r="H193" s="9" t="s">
        <v>346</v>
      </c>
      <c r="I193" s="9" t="s">
        <v>347</v>
      </c>
      <c r="J193" s="9" t="s">
        <v>346</v>
      </c>
      <c r="K193" s="9" t="s">
        <v>347</v>
      </c>
      <c r="L193" s="9" t="s">
        <v>347</v>
      </c>
      <c r="M193" s="9" t="s">
        <v>346</v>
      </c>
      <c r="N193" s="9" t="s">
        <v>538</v>
      </c>
      <c r="R193" s="9" t="str">
        <f t="shared" si="6"/>
        <v>[97883] = {true, false, true, false, false, true}, --Domihaus (fire)</v>
      </c>
    </row>
    <row r="194" spans="1:18" x14ac:dyDescent="0.25">
      <c r="A194" s="9" t="s">
        <v>141</v>
      </c>
      <c r="B194" s="9" t="s">
        <v>342</v>
      </c>
      <c r="C194" s="10" t="s">
        <v>24</v>
      </c>
      <c r="D194" s="16">
        <v>60972</v>
      </c>
      <c r="H194" s="9" t="s">
        <v>346</v>
      </c>
      <c r="I194" s="9" t="s">
        <v>347</v>
      </c>
      <c r="J194" s="9" t="s">
        <v>346</v>
      </c>
      <c r="K194" s="9" t="s">
        <v>347</v>
      </c>
      <c r="L194" s="9" t="s">
        <v>347</v>
      </c>
      <c r="M194" s="9" t="s">
        <v>346</v>
      </c>
      <c r="N194" s="9" t="s">
        <v>538</v>
      </c>
      <c r="R194" s="9" t="str">
        <f t="shared" si="6"/>
        <v>[60972] = {true, false, true, false, false, true}, --Fiery Breath</v>
      </c>
    </row>
    <row r="195" spans="1:18" x14ac:dyDescent="0.25">
      <c r="A195" s="9" t="s">
        <v>141</v>
      </c>
      <c r="B195" s="9" t="s">
        <v>344</v>
      </c>
      <c r="C195" s="10" t="s">
        <v>24</v>
      </c>
      <c r="D195" s="16">
        <v>60973</v>
      </c>
      <c r="H195" s="9" t="s">
        <v>346</v>
      </c>
      <c r="I195" s="9" t="s">
        <v>346</v>
      </c>
      <c r="J195" s="9" t="s">
        <v>347</v>
      </c>
      <c r="K195" s="9" t="s">
        <v>347</v>
      </c>
      <c r="L195" s="9" t="s">
        <v>347</v>
      </c>
      <c r="M195" s="9" t="s">
        <v>346</v>
      </c>
      <c r="N195" s="9" t="s">
        <v>538</v>
      </c>
      <c r="R195" s="9" t="str">
        <f t="shared" si="6"/>
        <v>[60973] = {true, true, false, false, false, true}, --Fiery Jaws</v>
      </c>
    </row>
    <row r="196" spans="1:18" x14ac:dyDescent="0.25">
      <c r="A196" s="9" t="s">
        <v>141</v>
      </c>
      <c r="B196" s="9" t="s">
        <v>12</v>
      </c>
      <c r="C196" s="10" t="s">
        <v>24</v>
      </c>
      <c r="D196" s="16">
        <v>17895</v>
      </c>
      <c r="H196" s="9" t="s">
        <v>346</v>
      </c>
      <c r="I196" s="9" t="s">
        <v>346</v>
      </c>
      <c r="J196" s="9" t="s">
        <v>347</v>
      </c>
      <c r="K196" s="9" t="s">
        <v>347</v>
      </c>
      <c r="L196" s="9" t="s">
        <v>346</v>
      </c>
      <c r="M196" s="9" t="s">
        <v>346</v>
      </c>
      <c r="N196" s="9" t="s">
        <v>538</v>
      </c>
      <c r="R196" s="9" t="str">
        <f t="shared" ref="R196:R259" si="9">CONCATENATE("[",D196,"] = {",LOWER(H196),", ",LOWER(I196),", ",LOWER(J196),", ",LOWER(K196),", ",LOWER(L196),", ",LOWER(M196),"}, --",B196)</f>
        <v>[17895] = {true, true, false, false, true, true}, --Fiery Weapon</v>
      </c>
    </row>
    <row r="197" spans="1:18" x14ac:dyDescent="0.25">
      <c r="A197" s="9" t="s">
        <v>141</v>
      </c>
      <c r="B197" s="9" t="s">
        <v>147</v>
      </c>
      <c r="C197" s="10" t="s">
        <v>24</v>
      </c>
      <c r="D197" s="16">
        <v>17897</v>
      </c>
      <c r="H197" s="9" t="s">
        <v>346</v>
      </c>
      <c r="I197" s="9" t="s">
        <v>346</v>
      </c>
      <c r="J197" s="9" t="s">
        <v>347</v>
      </c>
      <c r="K197" s="9" t="s">
        <v>347</v>
      </c>
      <c r="L197" s="9" t="s">
        <v>346</v>
      </c>
      <c r="M197" s="9" t="s">
        <v>346</v>
      </c>
      <c r="N197" s="9" t="s">
        <v>538</v>
      </c>
      <c r="R197" s="9" t="str">
        <f t="shared" si="9"/>
        <v>[17897] = {true, true, false, false, true, true}, --Frozen Weapon</v>
      </c>
    </row>
    <row r="198" spans="1:18" x14ac:dyDescent="0.25">
      <c r="A198" s="9" t="s">
        <v>141</v>
      </c>
      <c r="B198" s="9" t="s">
        <v>5</v>
      </c>
      <c r="C198" s="10" t="s">
        <v>24</v>
      </c>
      <c r="D198" s="16">
        <v>84502</v>
      </c>
      <c r="H198" s="9" t="s">
        <v>346</v>
      </c>
      <c r="I198" s="9" t="s">
        <v>347</v>
      </c>
      <c r="J198" s="9" t="s">
        <v>346</v>
      </c>
      <c r="K198" s="9" t="s">
        <v>347</v>
      </c>
      <c r="L198" s="9" t="s">
        <v>347</v>
      </c>
      <c r="M198" s="9" t="s">
        <v>346</v>
      </c>
      <c r="N198" s="9" t="s">
        <v>538</v>
      </c>
      <c r="R198" s="9" t="str">
        <f t="shared" si="9"/>
        <v>[84502] = {true, false, true, false, false, true}, --Grothdarr</v>
      </c>
    </row>
    <row r="199" spans="1:18" x14ac:dyDescent="0.25">
      <c r="A199" s="9" t="s">
        <v>141</v>
      </c>
      <c r="B199" s="9" t="s">
        <v>215</v>
      </c>
      <c r="C199" s="10" t="s">
        <v>24</v>
      </c>
      <c r="D199" s="16">
        <v>80561</v>
      </c>
      <c r="H199" s="9" t="s">
        <v>346</v>
      </c>
      <c r="I199" s="9" t="s">
        <v>347</v>
      </c>
      <c r="J199" s="9" t="s">
        <v>346</v>
      </c>
      <c r="K199" s="9" t="s">
        <v>347</v>
      </c>
      <c r="L199" s="9" t="s">
        <v>347</v>
      </c>
      <c r="M199" s="9" t="s">
        <v>346</v>
      </c>
      <c r="N199" s="9" t="s">
        <v>538</v>
      </c>
      <c r="R199" s="9" t="str">
        <f t="shared" si="9"/>
        <v>[80561] = {true, false, true, false, false, true}, --Iceheart</v>
      </c>
    </row>
    <row r="200" spans="1:18" x14ac:dyDescent="0.25">
      <c r="A200" s="9" t="s">
        <v>141</v>
      </c>
      <c r="B200" s="9" t="s">
        <v>339</v>
      </c>
      <c r="C200" s="10" t="s">
        <v>24</v>
      </c>
      <c r="D200" s="16">
        <v>109086</v>
      </c>
      <c r="H200" s="9" t="s">
        <v>346</v>
      </c>
      <c r="I200" s="9" t="s">
        <v>346</v>
      </c>
      <c r="J200" s="9" t="s">
        <v>346</v>
      </c>
      <c r="K200" s="9" t="s">
        <v>347</v>
      </c>
      <c r="L200" s="9" t="s">
        <v>346</v>
      </c>
      <c r="M200" s="9" t="s">
        <v>346</v>
      </c>
      <c r="N200" s="9" t="s">
        <v>538</v>
      </c>
      <c r="R200" s="9" t="str">
        <f t="shared" si="9"/>
        <v>[109086] = {true, true, true, false, true, true}, --Ideal Arms of Relequen</v>
      </c>
    </row>
    <row r="201" spans="1:18" x14ac:dyDescent="0.25">
      <c r="A201" s="9" t="s">
        <v>141</v>
      </c>
      <c r="B201" s="9" t="s">
        <v>216</v>
      </c>
      <c r="C201" s="10" t="s">
        <v>24</v>
      </c>
      <c r="D201" s="16">
        <v>80525</v>
      </c>
      <c r="H201" s="9" t="s">
        <v>346</v>
      </c>
      <c r="I201" s="9" t="s">
        <v>347</v>
      </c>
      <c r="J201" s="9" t="s">
        <v>346</v>
      </c>
      <c r="K201" s="9" t="s">
        <v>347</v>
      </c>
      <c r="L201" s="9" t="s">
        <v>347</v>
      </c>
      <c r="M201" s="9" t="s">
        <v>346</v>
      </c>
      <c r="N201" s="9" t="s">
        <v>538</v>
      </c>
      <c r="R201" s="9" t="str">
        <f t="shared" si="9"/>
        <v>[80525] = {true, false, true, false, false, true}, --Illambris (fire)</v>
      </c>
    </row>
    <row r="202" spans="1:18" x14ac:dyDescent="0.25">
      <c r="A202" s="9" t="s">
        <v>141</v>
      </c>
      <c r="B202" s="9" t="s">
        <v>217</v>
      </c>
      <c r="C202" s="10" t="s">
        <v>24</v>
      </c>
      <c r="D202" s="16">
        <v>80526</v>
      </c>
      <c r="H202" s="9" t="s">
        <v>346</v>
      </c>
      <c r="I202" s="9" t="s">
        <v>347</v>
      </c>
      <c r="J202" s="9" t="s">
        <v>346</v>
      </c>
      <c r="K202" s="9" t="s">
        <v>347</v>
      </c>
      <c r="L202" s="9" t="s">
        <v>347</v>
      </c>
      <c r="M202" s="9" t="s">
        <v>346</v>
      </c>
      <c r="N202" s="9" t="s">
        <v>538</v>
      </c>
      <c r="R202" s="9" t="str">
        <f t="shared" si="9"/>
        <v>[80526] = {true, false, true, false, false, true}, --Illambris (lightning)</v>
      </c>
    </row>
    <row r="203" spans="1:18" x14ac:dyDescent="0.25">
      <c r="A203" s="9" t="s">
        <v>141</v>
      </c>
      <c r="B203" s="9" t="s">
        <v>218</v>
      </c>
      <c r="C203" s="10" t="s">
        <v>24</v>
      </c>
      <c r="D203" s="16">
        <v>83409</v>
      </c>
      <c r="H203" s="9" t="s">
        <v>346</v>
      </c>
      <c r="I203" s="9" t="s">
        <v>346</v>
      </c>
      <c r="J203" s="9" t="s">
        <v>347</v>
      </c>
      <c r="K203" s="9" t="s">
        <v>347</v>
      </c>
      <c r="L203" s="9" t="s">
        <v>347</v>
      </c>
      <c r="M203" s="9" t="s">
        <v>346</v>
      </c>
      <c r="N203" s="9" t="s">
        <v>538</v>
      </c>
      <c r="R203" s="9" t="str">
        <f t="shared" si="9"/>
        <v>[83409] = {true, true, false, false, false, true}, --Infernal Guardian</v>
      </c>
    </row>
    <row r="204" spans="1:18" x14ac:dyDescent="0.25">
      <c r="A204" s="9" t="s">
        <v>141</v>
      </c>
      <c r="B204" s="9" t="s">
        <v>343</v>
      </c>
      <c r="C204" s="10" t="s">
        <v>24</v>
      </c>
      <c r="D204" s="16">
        <v>60974</v>
      </c>
      <c r="H204" s="9" t="s">
        <v>346</v>
      </c>
      <c r="I204" s="9" t="s">
        <v>346</v>
      </c>
      <c r="J204" s="9" t="s">
        <v>347</v>
      </c>
      <c r="K204" s="9" t="s">
        <v>347</v>
      </c>
      <c r="L204" s="9" t="s">
        <v>347</v>
      </c>
      <c r="M204" s="9" t="s">
        <v>346</v>
      </c>
      <c r="N204" s="9" t="s">
        <v>538</v>
      </c>
      <c r="R204" s="9" t="str">
        <f t="shared" si="9"/>
        <v>[60974] = {true, true, false, false, false, true}, --Jagged Claw</v>
      </c>
    </row>
    <row r="205" spans="1:18" x14ac:dyDescent="0.25">
      <c r="A205" s="9" t="s">
        <v>141</v>
      </c>
      <c r="B205" s="9" t="s">
        <v>219</v>
      </c>
      <c r="C205" s="10" t="s">
        <v>24</v>
      </c>
      <c r="D205" s="16">
        <v>80565</v>
      </c>
      <c r="H205" s="9" t="s">
        <v>346</v>
      </c>
      <c r="I205" s="9" t="s">
        <v>347</v>
      </c>
      <c r="J205" s="9" t="s">
        <v>346</v>
      </c>
      <c r="K205" s="9" t="s">
        <v>347</v>
      </c>
      <c r="L205" s="9" t="s">
        <v>347</v>
      </c>
      <c r="M205" s="9" t="s">
        <v>346</v>
      </c>
      <c r="N205" s="9" t="s">
        <v>538</v>
      </c>
      <c r="R205" s="9" t="str">
        <f t="shared" si="9"/>
        <v>[80565] = {true, false, true, false, false, true}, --Kra'gh</v>
      </c>
    </row>
    <row r="206" spans="1:18" x14ac:dyDescent="0.25">
      <c r="A206" s="9" t="s">
        <v>141</v>
      </c>
      <c r="B206" s="9" t="s">
        <v>142</v>
      </c>
      <c r="C206" s="10" t="s">
        <v>24</v>
      </c>
      <c r="D206" s="16">
        <v>28919</v>
      </c>
      <c r="H206" s="9" t="s">
        <v>346</v>
      </c>
      <c r="I206" s="9" t="s">
        <v>346</v>
      </c>
      <c r="J206" s="9" t="s">
        <v>347</v>
      </c>
      <c r="K206" s="9" t="s">
        <v>347</v>
      </c>
      <c r="L206" s="9" t="s">
        <v>346</v>
      </c>
      <c r="M206" s="9" t="s">
        <v>346</v>
      </c>
      <c r="N206" s="9" t="s">
        <v>538</v>
      </c>
      <c r="R206" s="9" t="str">
        <f t="shared" si="9"/>
        <v>[28919] = {true, true, false, false, true, true}, --Life Drain</v>
      </c>
    </row>
    <row r="207" spans="1:18" x14ac:dyDescent="0.25">
      <c r="A207" s="9" t="s">
        <v>141</v>
      </c>
      <c r="B207" s="9" t="s">
        <v>258</v>
      </c>
      <c r="C207" s="10" t="s">
        <v>24</v>
      </c>
      <c r="D207" s="16">
        <v>107094</v>
      </c>
      <c r="H207" s="9" t="s">
        <v>346</v>
      </c>
      <c r="I207" s="9" t="s">
        <v>347</v>
      </c>
      <c r="J207" s="9" t="s">
        <v>346</v>
      </c>
      <c r="K207" s="9" t="s">
        <v>347</v>
      </c>
      <c r="L207" s="9" t="s">
        <v>347</v>
      </c>
      <c r="M207" s="9" t="s">
        <v>346</v>
      </c>
      <c r="N207" s="9" t="s">
        <v>538</v>
      </c>
      <c r="R207" s="9" t="str">
        <f t="shared" si="9"/>
        <v>[107094] = {true, false, true, false, false, true}, --Mantle of Siroria</v>
      </c>
    </row>
    <row r="208" spans="1:18" x14ac:dyDescent="0.25">
      <c r="A208" s="9" t="s">
        <v>141</v>
      </c>
      <c r="B208" s="9" t="s">
        <v>224</v>
      </c>
      <c r="C208" s="10" t="s">
        <v>24</v>
      </c>
      <c r="D208" s="16">
        <v>59498</v>
      </c>
      <c r="H208" s="9" t="s">
        <v>346</v>
      </c>
      <c r="I208" s="9" t="s">
        <v>347</v>
      </c>
      <c r="J208" s="9" t="s">
        <v>346</v>
      </c>
      <c r="K208" s="9" t="s">
        <v>347</v>
      </c>
      <c r="L208" s="9" t="s">
        <v>347</v>
      </c>
      <c r="M208" s="9" t="s">
        <v>346</v>
      </c>
      <c r="N208" s="9" t="s">
        <v>538</v>
      </c>
      <c r="R208" s="9" t="str">
        <f t="shared" si="9"/>
        <v>[59498] = {true, false, true, false, false, true}, --Mephala's Web</v>
      </c>
    </row>
    <row r="209" spans="1:18" x14ac:dyDescent="0.25">
      <c r="A209" s="9" t="s">
        <v>141</v>
      </c>
      <c r="B209" s="9" t="s">
        <v>542</v>
      </c>
      <c r="C209" s="10" t="s">
        <v>24</v>
      </c>
      <c r="D209" s="16">
        <v>99789</v>
      </c>
      <c r="E209" s="17">
        <v>763</v>
      </c>
      <c r="F209" s="17">
        <v>935</v>
      </c>
      <c r="G209" s="12">
        <f>F209/E209/N$2-1</f>
        <v>8.9724418798983185E-2</v>
      </c>
      <c r="H209" s="9" t="s">
        <v>346</v>
      </c>
      <c r="I209" s="9" t="s">
        <v>347</v>
      </c>
      <c r="J209" s="9" t="s">
        <v>346</v>
      </c>
      <c r="K209" s="9" t="s">
        <v>347</v>
      </c>
      <c r="L209" s="9" t="s">
        <v>346</v>
      </c>
      <c r="M209" s="9" t="s">
        <v>346</v>
      </c>
      <c r="N209" s="9" t="s">
        <v>543</v>
      </c>
      <c r="P209" s="9" t="s">
        <v>303</v>
      </c>
      <c r="Q209" s="9">
        <v>58879</v>
      </c>
      <c r="R209" s="9" t="str">
        <f t="shared" si="9"/>
        <v>[99789] = {true, false, true, false, true, true}, --Merciless Charge</v>
      </c>
    </row>
    <row r="210" spans="1:18" x14ac:dyDescent="0.25">
      <c r="A210" s="9" t="s">
        <v>141</v>
      </c>
      <c r="B210" s="9" t="s">
        <v>231</v>
      </c>
      <c r="C210" s="10" t="s">
        <v>24</v>
      </c>
      <c r="D210" s="16">
        <v>59593</v>
      </c>
      <c r="H210" s="9" t="s">
        <v>346</v>
      </c>
      <c r="I210" s="9" t="s">
        <v>346</v>
      </c>
      <c r="J210" s="9" t="s">
        <v>347</v>
      </c>
      <c r="K210" s="9" t="s">
        <v>347</v>
      </c>
      <c r="L210" s="9" t="s">
        <v>347</v>
      </c>
      <c r="M210" s="9" t="s">
        <v>346</v>
      </c>
      <c r="N210" s="9" t="s">
        <v>538</v>
      </c>
      <c r="R210" s="9" t="str">
        <f t="shared" si="9"/>
        <v>[59593] = {true, true, false, false, false, true}, --Nerien'eth</v>
      </c>
    </row>
    <row r="211" spans="1:18" x14ac:dyDescent="0.25">
      <c r="A211" s="9" t="s">
        <v>141</v>
      </c>
      <c r="B211" s="9" t="s">
        <v>145</v>
      </c>
      <c r="C211" s="10" t="s">
        <v>24</v>
      </c>
      <c r="D211" s="16">
        <v>17902</v>
      </c>
      <c r="H211" s="9" t="s">
        <v>346</v>
      </c>
      <c r="I211" s="9" t="s">
        <v>346</v>
      </c>
      <c r="J211" s="9" t="s">
        <v>347</v>
      </c>
      <c r="K211" s="9" t="s">
        <v>347</v>
      </c>
      <c r="L211" s="9" t="s">
        <v>346</v>
      </c>
      <c r="M211" s="9" t="s">
        <v>346</v>
      </c>
      <c r="N211" s="9" t="s">
        <v>538</v>
      </c>
      <c r="R211" s="9" t="str">
        <f t="shared" si="9"/>
        <v>[17902] = {true, true, false, false, true, true}, --Poisoned Weapon</v>
      </c>
    </row>
    <row r="212" spans="1:18" x14ac:dyDescent="0.25">
      <c r="A212" s="9" t="s">
        <v>141</v>
      </c>
      <c r="B212" s="9" t="s">
        <v>146</v>
      </c>
      <c r="C212" s="10" t="s">
        <v>24</v>
      </c>
      <c r="D212" s="16">
        <v>40337</v>
      </c>
      <c r="H212" s="9" t="s">
        <v>346</v>
      </c>
      <c r="I212" s="9" t="s">
        <v>346</v>
      </c>
      <c r="J212" s="9" t="s">
        <v>347</v>
      </c>
      <c r="K212" s="9" t="s">
        <v>347</v>
      </c>
      <c r="L212" s="9" t="s">
        <v>346</v>
      </c>
      <c r="M212" s="9" t="s">
        <v>346</v>
      </c>
      <c r="N212" s="9" t="s">
        <v>538</v>
      </c>
      <c r="R212" s="9" t="str">
        <f t="shared" si="9"/>
        <v>[40337] = {true, true, false, false, true, true}, --Prismatic Weapon</v>
      </c>
    </row>
    <row r="213" spans="1:18" x14ac:dyDescent="0.25">
      <c r="A213" s="9" t="s">
        <v>141</v>
      </c>
      <c r="B213" s="9" t="s">
        <v>220</v>
      </c>
      <c r="C213" s="10" t="s">
        <v>24</v>
      </c>
      <c r="D213" s="16">
        <v>80606</v>
      </c>
      <c r="H213" s="9" t="s">
        <v>346</v>
      </c>
      <c r="I213" s="9" t="s">
        <v>346</v>
      </c>
      <c r="J213" s="9" t="s">
        <v>347</v>
      </c>
      <c r="K213" s="9" t="s">
        <v>347</v>
      </c>
      <c r="L213" s="9" t="s">
        <v>347</v>
      </c>
      <c r="M213" s="9" t="s">
        <v>346</v>
      </c>
      <c r="N213" s="9" t="s">
        <v>538</v>
      </c>
      <c r="R213" s="9" t="str">
        <f t="shared" si="9"/>
        <v>[80606] = {true, true, false, false, false, true}, --Selene</v>
      </c>
    </row>
    <row r="214" spans="1:18" x14ac:dyDescent="0.25">
      <c r="A214" s="9" t="s">
        <v>141</v>
      </c>
      <c r="B214" s="9" t="s">
        <v>221</v>
      </c>
      <c r="C214" s="10" t="s">
        <v>24</v>
      </c>
      <c r="D214" s="16">
        <v>80544</v>
      </c>
      <c r="H214" s="9" t="s">
        <v>346</v>
      </c>
      <c r="I214" s="9" t="s">
        <v>346</v>
      </c>
      <c r="J214" s="9" t="s">
        <v>347</v>
      </c>
      <c r="K214" s="9" t="s">
        <v>347</v>
      </c>
      <c r="L214" s="9" t="s">
        <v>347</v>
      </c>
      <c r="M214" s="9" t="s">
        <v>346</v>
      </c>
      <c r="N214" s="9" t="s">
        <v>538</v>
      </c>
      <c r="R214" s="9" t="str">
        <f t="shared" si="9"/>
        <v>[80544] = {true, true, false, false, false, true}, --Sellistrix</v>
      </c>
    </row>
    <row r="215" spans="1:18" x14ac:dyDescent="0.25">
      <c r="A215" s="9" t="s">
        <v>141</v>
      </c>
      <c r="B215" s="9" t="s">
        <v>222</v>
      </c>
      <c r="C215" s="10" t="s">
        <v>24</v>
      </c>
      <c r="D215" s="16">
        <v>80980</v>
      </c>
      <c r="H215" s="9" t="s">
        <v>346</v>
      </c>
      <c r="I215" s="9" t="s">
        <v>346</v>
      </c>
      <c r="J215" s="9" t="s">
        <v>347</v>
      </c>
      <c r="K215" s="9" t="s">
        <v>347</v>
      </c>
      <c r="L215" s="9" t="s">
        <v>347</v>
      </c>
      <c r="M215" s="9" t="s">
        <v>346</v>
      </c>
      <c r="N215" s="9" t="s">
        <v>538</v>
      </c>
      <c r="R215" s="9" t="str">
        <f t="shared" si="9"/>
        <v>[80980] = {true, true, false, false, false, true}, --Shadowrend (base attack)</v>
      </c>
    </row>
    <row r="216" spans="1:18" x14ac:dyDescent="0.25">
      <c r="A216" s="9" t="s">
        <v>141</v>
      </c>
      <c r="B216" s="9" t="s">
        <v>223</v>
      </c>
      <c r="C216" s="10" t="s">
        <v>24</v>
      </c>
      <c r="D216" s="16">
        <v>80989</v>
      </c>
      <c r="H216" s="9" t="s">
        <v>346</v>
      </c>
      <c r="I216" s="9" t="s">
        <v>346</v>
      </c>
      <c r="J216" s="9" t="s">
        <v>347</v>
      </c>
      <c r="K216" s="9" t="s">
        <v>347</v>
      </c>
      <c r="L216" s="9" t="s">
        <v>347</v>
      </c>
      <c r="M216" s="9" t="s">
        <v>346</v>
      </c>
      <c r="N216" s="9" t="s">
        <v>538</v>
      </c>
      <c r="R216" s="9" t="str">
        <f t="shared" si="9"/>
        <v>[80989] = {true, true, false, false, false, true}, --Shadowrend (tail sweep)</v>
      </c>
    </row>
    <row r="217" spans="1:18" x14ac:dyDescent="0.25">
      <c r="A217" s="9" t="s">
        <v>141</v>
      </c>
      <c r="B217" s="9" t="s">
        <v>225</v>
      </c>
      <c r="C217" s="10" t="s">
        <v>24</v>
      </c>
      <c r="D217" s="16">
        <v>80522</v>
      </c>
      <c r="H217" s="9" t="s">
        <v>346</v>
      </c>
      <c r="I217" s="9" t="s">
        <v>347</v>
      </c>
      <c r="J217" s="9" t="s">
        <v>346</v>
      </c>
      <c r="K217" s="9" t="s">
        <v>347</v>
      </c>
      <c r="L217" s="9" t="s">
        <v>347</v>
      </c>
      <c r="M217" s="9" t="s">
        <v>346</v>
      </c>
      <c r="N217" s="9" t="s">
        <v>538</v>
      </c>
      <c r="R217" s="9" t="str">
        <f t="shared" si="9"/>
        <v>[80522] = {true, false, true, false, false, true}, --Stormfist (lightning)</v>
      </c>
    </row>
    <row r="218" spans="1:18" x14ac:dyDescent="0.25">
      <c r="A218" s="9" t="s">
        <v>141</v>
      </c>
      <c r="B218" s="9" t="s">
        <v>226</v>
      </c>
      <c r="C218" s="10" t="s">
        <v>24</v>
      </c>
      <c r="D218" s="16">
        <v>80521</v>
      </c>
      <c r="H218" s="9" t="s">
        <v>346</v>
      </c>
      <c r="I218" s="9" t="s">
        <v>346</v>
      </c>
      <c r="J218" s="9" t="s">
        <v>347</v>
      </c>
      <c r="K218" s="9" t="s">
        <v>347</v>
      </c>
      <c r="L218" s="9" t="s">
        <v>347</v>
      </c>
      <c r="M218" s="9" t="s">
        <v>346</v>
      </c>
      <c r="N218" s="9" t="s">
        <v>538</v>
      </c>
      <c r="R218" s="9" t="str">
        <f t="shared" si="9"/>
        <v>[80521] = {true, true, false, false, false, true}, --Stormfist (physical)</v>
      </c>
    </row>
    <row r="219" spans="1:18" x14ac:dyDescent="0.25">
      <c r="A219" s="9" t="s">
        <v>141</v>
      </c>
      <c r="B219" s="9" t="s">
        <v>227</v>
      </c>
      <c r="C219" s="10" t="s">
        <v>24</v>
      </c>
      <c r="D219" s="16">
        <v>80865</v>
      </c>
      <c r="H219" s="9" t="s">
        <v>346</v>
      </c>
      <c r="I219" s="9" t="s">
        <v>346</v>
      </c>
      <c r="J219" s="9" t="s">
        <v>347</v>
      </c>
      <c r="K219" s="9" t="s">
        <v>347</v>
      </c>
      <c r="L219" s="9" t="s">
        <v>347</v>
      </c>
      <c r="M219" s="9" t="s">
        <v>346</v>
      </c>
      <c r="N219" s="9" t="s">
        <v>538</v>
      </c>
      <c r="R219" s="9" t="str">
        <f t="shared" si="9"/>
        <v>[80865] = {true, true, false, false, false, true}, --Tremorscale</v>
      </c>
    </row>
    <row r="220" spans="1:18" x14ac:dyDescent="0.25">
      <c r="A220" s="9" t="s">
        <v>141</v>
      </c>
      <c r="B220" s="9" t="s">
        <v>228</v>
      </c>
      <c r="C220" s="10" t="s">
        <v>24</v>
      </c>
      <c r="D220" s="16">
        <v>61273</v>
      </c>
      <c r="H220" s="9" t="s">
        <v>346</v>
      </c>
      <c r="I220" s="9" t="s">
        <v>346</v>
      </c>
      <c r="J220" s="9" t="s">
        <v>347</v>
      </c>
      <c r="K220" s="9" t="s">
        <v>347</v>
      </c>
      <c r="L220" s="9" t="s">
        <v>347</v>
      </c>
      <c r="M220" s="9" t="s">
        <v>346</v>
      </c>
      <c r="N220" s="9" t="s">
        <v>538</v>
      </c>
      <c r="R220" s="9" t="str">
        <f t="shared" si="9"/>
        <v>[61273] = {true, true, false, false, false, true}, --Valkyn Skoria (splash)</v>
      </c>
    </row>
    <row r="221" spans="1:18" x14ac:dyDescent="0.25">
      <c r="A221" s="9" t="s">
        <v>141</v>
      </c>
      <c r="B221" s="9" t="s">
        <v>229</v>
      </c>
      <c r="C221" s="10" t="s">
        <v>24</v>
      </c>
      <c r="D221" s="16">
        <v>59596</v>
      </c>
      <c r="H221" s="9" t="s">
        <v>346</v>
      </c>
      <c r="I221" s="9" t="s">
        <v>346</v>
      </c>
      <c r="J221" s="9" t="s">
        <v>347</v>
      </c>
      <c r="K221" s="9" t="s">
        <v>347</v>
      </c>
      <c r="L221" s="9" t="s">
        <v>347</v>
      </c>
      <c r="M221" s="9" t="s">
        <v>346</v>
      </c>
      <c r="N221" s="9" t="s">
        <v>538</v>
      </c>
      <c r="R221" s="9" t="str">
        <f t="shared" si="9"/>
        <v>[59596] = {true, true, false, false, false, true}, --Valkyn Skoria (target hit)</v>
      </c>
    </row>
    <row r="222" spans="1:18" x14ac:dyDescent="0.25">
      <c r="A222" s="9" t="s">
        <v>141</v>
      </c>
      <c r="B222" s="9" t="s">
        <v>230</v>
      </c>
      <c r="C222" s="10" t="s">
        <v>24</v>
      </c>
      <c r="D222" s="16">
        <v>80490</v>
      </c>
      <c r="H222" s="9" t="s">
        <v>346</v>
      </c>
      <c r="I222" s="9" t="s">
        <v>346</v>
      </c>
      <c r="J222" s="9" t="s">
        <v>347</v>
      </c>
      <c r="K222" s="9" t="s">
        <v>347</v>
      </c>
      <c r="L222" s="9" t="s">
        <v>347</v>
      </c>
      <c r="M222" s="9" t="s">
        <v>346</v>
      </c>
      <c r="N222" s="9" t="s">
        <v>538</v>
      </c>
      <c r="R222" s="9" t="str">
        <f t="shared" si="9"/>
        <v>[80490] = {true, true, false, false, false, true}, --Velidreth</v>
      </c>
    </row>
    <row r="223" spans="1:18" x14ac:dyDescent="0.25">
      <c r="A223" s="9" t="s">
        <v>141</v>
      </c>
      <c r="B223" s="9" t="s">
        <v>345</v>
      </c>
      <c r="C223" s="10" t="s">
        <v>24</v>
      </c>
      <c r="D223" s="16">
        <v>113627</v>
      </c>
      <c r="H223" s="9" t="s">
        <v>346</v>
      </c>
      <c r="I223" s="9" t="s">
        <v>346</v>
      </c>
      <c r="J223" s="9" t="s">
        <v>347</v>
      </c>
      <c r="K223" s="9" t="s">
        <v>347</v>
      </c>
      <c r="L223" s="9" t="s">
        <v>346</v>
      </c>
      <c r="M223" s="9" t="s">
        <v>346</v>
      </c>
      <c r="N223" s="9" t="s">
        <v>538</v>
      </c>
      <c r="R223" s="9" t="str">
        <f t="shared" si="9"/>
        <v>[113627] = {true, true, false, false, true, true}, --Virulent Shot</v>
      </c>
    </row>
    <row r="224" spans="1:18" x14ac:dyDescent="0.25">
      <c r="A224" s="9" t="s">
        <v>141</v>
      </c>
      <c r="B224" s="9" t="s">
        <v>259</v>
      </c>
      <c r="C224" s="10" t="s">
        <v>24</v>
      </c>
      <c r="D224" s="16">
        <v>102136</v>
      </c>
      <c r="H224" s="9" t="s">
        <v>346</v>
      </c>
      <c r="I224" s="9" t="s">
        <v>347</v>
      </c>
      <c r="J224" s="9" t="s">
        <v>346</v>
      </c>
      <c r="K224" s="9" t="s">
        <v>347</v>
      </c>
      <c r="L224" s="9" t="s">
        <v>347</v>
      </c>
      <c r="M224" s="9" t="s">
        <v>346</v>
      </c>
      <c r="N224" s="9" t="s">
        <v>538</v>
      </c>
      <c r="R224" s="9" t="str">
        <f t="shared" si="9"/>
        <v>[102136] = {true, false, true, false, false, true}, --Zaan</v>
      </c>
    </row>
    <row r="225" spans="1:18" x14ac:dyDescent="0.25">
      <c r="A225" s="9" t="s">
        <v>514</v>
      </c>
      <c r="B225" s="9" t="s">
        <v>4</v>
      </c>
      <c r="C225" s="10">
        <f>VLOOKUP(B225,P:Q,2,0)</f>
        <v>39018</v>
      </c>
      <c r="D225" s="16">
        <v>62990</v>
      </c>
      <c r="E225" s="17">
        <v>652</v>
      </c>
      <c r="F225" s="17">
        <v>1214</v>
      </c>
      <c r="G225" s="12">
        <f t="shared" ref="G225:G241" si="10">F225/E225/N$2/1.52-1</f>
        <v>8.9324102346284295E-2</v>
      </c>
      <c r="H225" s="9" t="s">
        <v>346</v>
      </c>
      <c r="I225" s="9" t="s">
        <v>347</v>
      </c>
      <c r="J225" s="9" t="s">
        <v>346</v>
      </c>
      <c r="K225" s="9" t="s">
        <v>347</v>
      </c>
      <c r="L225" s="9" t="s">
        <v>346</v>
      </c>
      <c r="M225" s="9" t="s">
        <v>346</v>
      </c>
      <c r="R225" s="9" t="str">
        <f t="shared" si="9"/>
        <v>[62990] = {true, false, true, false, true, true}, --Blockade of Storms</v>
      </c>
    </row>
    <row r="226" spans="1:18" x14ac:dyDescent="0.25">
      <c r="A226" s="9" t="s">
        <v>514</v>
      </c>
      <c r="B226" s="9" t="s">
        <v>156</v>
      </c>
      <c r="C226" s="10">
        <f>VLOOKUP(B226,P:Q,2,0)</f>
        <v>83686</v>
      </c>
      <c r="D226" s="16">
        <v>83687</v>
      </c>
      <c r="E226" s="17">
        <v>2086</v>
      </c>
      <c r="F226" s="17">
        <v>3886</v>
      </c>
      <c r="G226" s="12">
        <f t="shared" si="10"/>
        <v>8.986953781462792E-2</v>
      </c>
      <c r="H226" s="9" t="s">
        <v>346</v>
      </c>
      <c r="I226" s="9" t="s">
        <v>347</v>
      </c>
      <c r="J226" s="9" t="s">
        <v>346</v>
      </c>
      <c r="K226" s="9" t="s">
        <v>347</v>
      </c>
      <c r="L226" s="9" t="s">
        <v>346</v>
      </c>
      <c r="M226" s="9" t="s">
        <v>346</v>
      </c>
      <c r="R226" s="9" t="str">
        <f t="shared" si="9"/>
        <v>[83687] = {true, false, true, false, true, true}, --Eye of Lightning</v>
      </c>
    </row>
    <row r="227" spans="1:18" x14ac:dyDescent="0.25">
      <c r="A227" s="9" t="s">
        <v>514</v>
      </c>
      <c r="B227" s="9" t="s">
        <v>14</v>
      </c>
      <c r="C227" s="17">
        <v>18396</v>
      </c>
      <c r="D227" s="16">
        <v>18396</v>
      </c>
      <c r="E227" s="17">
        <v>625</v>
      </c>
      <c r="F227" s="17">
        <v>1335</v>
      </c>
      <c r="G227" s="12">
        <f t="shared" si="10"/>
        <v>0.24964676792652774</v>
      </c>
      <c r="H227" s="9" t="s">
        <v>346</v>
      </c>
      <c r="I227" s="9" t="s">
        <v>347</v>
      </c>
      <c r="J227" s="9" t="s">
        <v>346</v>
      </c>
      <c r="K227" s="9" t="s">
        <v>346</v>
      </c>
      <c r="L227" s="9" t="s">
        <v>346</v>
      </c>
      <c r="M227" s="9" t="s">
        <v>346</v>
      </c>
      <c r="R227" s="9" t="str">
        <f t="shared" si="9"/>
        <v>[18396] = {true, false, true, true, true, true}, --Heavy Attack (Shock)</v>
      </c>
    </row>
    <row r="228" spans="1:18" x14ac:dyDescent="0.25">
      <c r="A228" s="9" t="s">
        <v>514</v>
      </c>
      <c r="B228" s="9" t="s">
        <v>293</v>
      </c>
      <c r="C228" s="17">
        <v>18350</v>
      </c>
      <c r="D228" s="16">
        <v>18350</v>
      </c>
      <c r="E228" s="17">
        <v>1173</v>
      </c>
      <c r="F228" s="17">
        <v>2425</v>
      </c>
      <c r="G228" s="12">
        <f t="shared" si="10"/>
        <v>0.20948295617603541</v>
      </c>
      <c r="H228" s="9" t="s">
        <v>346</v>
      </c>
      <c r="I228" s="9" t="s">
        <v>346</v>
      </c>
      <c r="J228" s="9" t="s">
        <v>347</v>
      </c>
      <c r="K228" s="9" t="s">
        <v>346</v>
      </c>
      <c r="L228" s="9" t="s">
        <v>346</v>
      </c>
      <c r="M228" s="9" t="s">
        <v>346</v>
      </c>
      <c r="R228" s="9" t="str">
        <f t="shared" si="9"/>
        <v>[18350] = {true, true, false, true, true, true}, --Light Attack</v>
      </c>
    </row>
    <row r="229" spans="1:18" x14ac:dyDescent="0.25">
      <c r="A229" s="9" t="s">
        <v>514</v>
      </c>
      <c r="B229" s="9" t="s">
        <v>168</v>
      </c>
      <c r="C229" s="10">
        <f>VLOOKUP(B229,P:Q,2,0)</f>
        <v>38993</v>
      </c>
      <c r="D229" s="16">
        <v>38993</v>
      </c>
      <c r="E229" s="17">
        <v>1565</v>
      </c>
      <c r="F229" s="17">
        <v>2808</v>
      </c>
      <c r="G229" s="12">
        <f t="shared" si="10"/>
        <v>4.9708668179658577E-2</v>
      </c>
      <c r="H229" s="9" t="s">
        <v>346</v>
      </c>
      <c r="I229" s="9" t="s">
        <v>346</v>
      </c>
      <c r="J229" s="9" t="s">
        <v>347</v>
      </c>
      <c r="K229" s="9" t="s">
        <v>347</v>
      </c>
      <c r="L229" s="9" t="s">
        <v>346</v>
      </c>
      <c r="M229" s="9" t="s">
        <v>346</v>
      </c>
      <c r="P229" s="9" t="s">
        <v>511</v>
      </c>
      <c r="Q229" s="9">
        <v>28799</v>
      </c>
      <c r="R229" s="9" t="str">
        <f t="shared" si="9"/>
        <v>[38993] = {true, true, false, false, true, true}, --Shock Clench</v>
      </c>
    </row>
    <row r="230" spans="1:18" x14ac:dyDescent="0.25">
      <c r="A230" s="9" t="s">
        <v>514</v>
      </c>
      <c r="B230" s="9" t="s">
        <v>168</v>
      </c>
      <c r="C230" s="10">
        <f>VLOOKUP(B230,P:Q,2,0)</f>
        <v>38993</v>
      </c>
      <c r="D230" s="16">
        <v>62733</v>
      </c>
      <c r="E230" s="17">
        <v>415</v>
      </c>
      <c r="F230" s="17">
        <v>773</v>
      </c>
      <c r="G230" s="12">
        <f t="shared" si="10"/>
        <v>8.9726266422099465E-2</v>
      </c>
      <c r="H230" s="9" t="s">
        <v>346</v>
      </c>
      <c r="I230" s="9" t="s">
        <v>347</v>
      </c>
      <c r="J230" s="9" t="s">
        <v>346</v>
      </c>
      <c r="K230" s="9" t="s">
        <v>347</v>
      </c>
      <c r="L230" s="9" t="s">
        <v>346</v>
      </c>
      <c r="M230" s="9" t="s">
        <v>346</v>
      </c>
      <c r="P230" s="9" t="s">
        <v>25</v>
      </c>
      <c r="Q230" s="9">
        <v>39147</v>
      </c>
      <c r="R230" s="9" t="str">
        <f t="shared" si="9"/>
        <v>[62733] = {true, false, true, false, true, true}, --Shock Clench</v>
      </c>
    </row>
    <row r="231" spans="1:18" x14ac:dyDescent="0.25">
      <c r="A231" s="9" t="s">
        <v>514</v>
      </c>
      <c r="B231" s="9" t="s">
        <v>235</v>
      </c>
      <c r="C231" s="17">
        <v>38993</v>
      </c>
      <c r="D231" s="16">
        <v>62734</v>
      </c>
      <c r="E231" s="17">
        <v>1345</v>
      </c>
      <c r="F231" s="17">
        <v>2412</v>
      </c>
      <c r="G231" s="12">
        <f t="shared" si="10"/>
        <v>4.9158349079955199E-2</v>
      </c>
      <c r="H231" s="9" t="s">
        <v>346</v>
      </c>
      <c r="I231" s="9" t="s">
        <v>346</v>
      </c>
      <c r="J231" s="9" t="s">
        <v>347</v>
      </c>
      <c r="K231" s="9" t="s">
        <v>347</v>
      </c>
      <c r="L231" s="9" t="s">
        <v>346</v>
      </c>
      <c r="M231" s="9" t="s">
        <v>346</v>
      </c>
      <c r="R231" s="9" t="str">
        <f t="shared" si="9"/>
        <v>[62734] = {true, true, false, false, true, true}, --Shock Clench Explosion</v>
      </c>
    </row>
    <row r="232" spans="1:18" x14ac:dyDescent="0.25">
      <c r="A232" s="9" t="s">
        <v>514</v>
      </c>
      <c r="B232" s="9" t="s">
        <v>511</v>
      </c>
      <c r="C232" s="10">
        <f>VLOOKUP(B232,P:Q,2,0)</f>
        <v>28799</v>
      </c>
      <c r="D232" s="16">
        <v>28799</v>
      </c>
      <c r="E232" s="17">
        <v>2022</v>
      </c>
      <c r="F232" s="17">
        <v>3628</v>
      </c>
      <c r="G232" s="12">
        <f t="shared" si="10"/>
        <v>4.9716802910827917E-2</v>
      </c>
      <c r="H232" s="9" t="s">
        <v>346</v>
      </c>
      <c r="I232" s="9" t="s">
        <v>346</v>
      </c>
      <c r="J232" s="9" t="s">
        <v>347</v>
      </c>
      <c r="K232" s="9" t="s">
        <v>347</v>
      </c>
      <c r="L232" s="9" t="s">
        <v>346</v>
      </c>
      <c r="M232" s="9" t="s">
        <v>346</v>
      </c>
      <c r="R232" s="9" t="str">
        <f t="shared" si="9"/>
        <v>[28799] = {true, true, false, false, true, true}, --Shock Impulse</v>
      </c>
    </row>
    <row r="233" spans="1:18" x14ac:dyDescent="0.25">
      <c r="A233" s="9" t="s">
        <v>514</v>
      </c>
      <c r="B233" s="9" t="s">
        <v>15</v>
      </c>
      <c r="C233" s="17">
        <v>18396</v>
      </c>
      <c r="D233" s="16">
        <v>19277</v>
      </c>
      <c r="E233" s="17">
        <v>1042</v>
      </c>
      <c r="F233" s="17">
        <v>2156</v>
      </c>
      <c r="G233" s="12">
        <f t="shared" si="10"/>
        <v>0.21050631512504503</v>
      </c>
      <c r="H233" s="9" t="s">
        <v>346</v>
      </c>
      <c r="I233" s="9" t="s">
        <v>346</v>
      </c>
      <c r="J233" s="9" t="s">
        <v>347</v>
      </c>
      <c r="K233" s="9" t="s">
        <v>346</v>
      </c>
      <c r="L233" s="9" t="s">
        <v>346</v>
      </c>
      <c r="M233" s="9" t="s">
        <v>346</v>
      </c>
      <c r="P233" s="9" t="s">
        <v>4</v>
      </c>
      <c r="Q233" s="9">
        <v>39018</v>
      </c>
      <c r="R233" s="9" t="str">
        <f t="shared" si="9"/>
        <v>[19277] = {true, true, false, true, true, true}, --Shock Pulse</v>
      </c>
    </row>
    <row r="234" spans="1:18" x14ac:dyDescent="0.25">
      <c r="A234" s="9" t="s">
        <v>514</v>
      </c>
      <c r="B234" s="9" t="s">
        <v>169</v>
      </c>
      <c r="C234" s="10">
        <f>VLOOKUP(B234,P:Q,2,0)</f>
        <v>38978</v>
      </c>
      <c r="D234" s="16">
        <v>38978</v>
      </c>
      <c r="E234" s="17">
        <v>1565</v>
      </c>
      <c r="F234" s="17">
        <v>2808</v>
      </c>
      <c r="G234" s="12">
        <f t="shared" si="10"/>
        <v>4.9708668179658577E-2</v>
      </c>
      <c r="H234" s="9" t="s">
        <v>346</v>
      </c>
      <c r="I234" s="9" t="s">
        <v>346</v>
      </c>
      <c r="J234" s="9" t="s">
        <v>347</v>
      </c>
      <c r="K234" s="9" t="s">
        <v>347</v>
      </c>
      <c r="L234" s="9" t="s">
        <v>346</v>
      </c>
      <c r="M234" s="9" t="s">
        <v>346</v>
      </c>
      <c r="P234" s="9" t="s">
        <v>169</v>
      </c>
      <c r="Q234" s="9">
        <v>38978</v>
      </c>
      <c r="R234" s="9" t="str">
        <f t="shared" si="9"/>
        <v>[38978] = {true, true, false, false, true, true}, --Shock Reach</v>
      </c>
    </row>
    <row r="235" spans="1:18" x14ac:dyDescent="0.25">
      <c r="A235" s="9" t="s">
        <v>514</v>
      </c>
      <c r="B235" s="9" t="s">
        <v>169</v>
      </c>
      <c r="C235" s="10">
        <f>VLOOKUP(B235,P:Q,2,0)</f>
        <v>38978</v>
      </c>
      <c r="D235" s="16">
        <v>62745</v>
      </c>
      <c r="E235" s="17">
        <v>415</v>
      </c>
      <c r="F235" s="17">
        <v>773</v>
      </c>
      <c r="G235" s="12">
        <f t="shared" si="10"/>
        <v>8.9726266422099465E-2</v>
      </c>
      <c r="H235" s="9" t="s">
        <v>346</v>
      </c>
      <c r="I235" s="9" t="s">
        <v>347</v>
      </c>
      <c r="J235" s="9" t="s">
        <v>346</v>
      </c>
      <c r="K235" s="9" t="s">
        <v>347</v>
      </c>
      <c r="L235" s="9" t="s">
        <v>346</v>
      </c>
      <c r="M235" s="9" t="s">
        <v>346</v>
      </c>
      <c r="P235" s="9" t="s">
        <v>156</v>
      </c>
      <c r="Q235" s="9">
        <v>83686</v>
      </c>
      <c r="R235" s="9" t="str">
        <f t="shared" si="9"/>
        <v>[62745] = {true, false, true, false, true, true}, --Shock Reach</v>
      </c>
    </row>
    <row r="236" spans="1:18" x14ac:dyDescent="0.25">
      <c r="A236" s="9" t="s">
        <v>514</v>
      </c>
      <c r="B236" s="9" t="s">
        <v>25</v>
      </c>
      <c r="C236" s="10">
        <f>VLOOKUP(B236,P:Q,2,0)</f>
        <v>39147</v>
      </c>
      <c r="D236" s="16">
        <v>39153</v>
      </c>
      <c r="E236" s="17">
        <v>2088</v>
      </c>
      <c r="F236" s="17">
        <v>3747</v>
      </c>
      <c r="G236" s="12">
        <f t="shared" si="10"/>
        <v>4.9878931736886845E-2</v>
      </c>
      <c r="H236" s="9" t="s">
        <v>346</v>
      </c>
      <c r="I236" s="9" t="s">
        <v>346</v>
      </c>
      <c r="J236" s="9" t="s">
        <v>347</v>
      </c>
      <c r="K236" s="9" t="s">
        <v>347</v>
      </c>
      <c r="L236" s="9" t="s">
        <v>346</v>
      </c>
      <c r="M236" s="9" t="s">
        <v>346</v>
      </c>
      <c r="P236" s="9" t="s">
        <v>168</v>
      </c>
      <c r="Q236" s="9">
        <v>38993</v>
      </c>
      <c r="R236" s="9" t="str">
        <f t="shared" si="9"/>
        <v>[39153] = {true, true, false, false, true, true}, --Shock Ring</v>
      </c>
    </row>
    <row r="237" spans="1:18" x14ac:dyDescent="0.25">
      <c r="A237" s="9" t="s">
        <v>514</v>
      </c>
      <c r="B237" s="9" t="s">
        <v>236</v>
      </c>
      <c r="C237" s="10">
        <f>VLOOKUP(B237,P:Q,2,0)</f>
        <v>29089</v>
      </c>
      <c r="D237" s="16">
        <v>29089</v>
      </c>
      <c r="E237" s="17">
        <v>1565</v>
      </c>
      <c r="F237" s="17">
        <v>2808</v>
      </c>
      <c r="G237" s="12">
        <f t="shared" si="10"/>
        <v>4.9708668179658577E-2</v>
      </c>
      <c r="H237" s="9" t="s">
        <v>346</v>
      </c>
      <c r="I237" s="9" t="s">
        <v>346</v>
      </c>
      <c r="J237" s="9" t="s">
        <v>347</v>
      </c>
      <c r="K237" s="9" t="s">
        <v>347</v>
      </c>
      <c r="L237" s="9" t="s">
        <v>346</v>
      </c>
      <c r="M237" s="9" t="s">
        <v>346</v>
      </c>
      <c r="P237" s="9" t="s">
        <v>293</v>
      </c>
      <c r="Q237" s="9">
        <v>18350</v>
      </c>
      <c r="R237" s="9" t="str">
        <f t="shared" si="9"/>
        <v>[29089] = {true, true, false, false, true, true}, --Shock Touch</v>
      </c>
    </row>
    <row r="238" spans="1:18" x14ac:dyDescent="0.25">
      <c r="A238" s="9" t="s">
        <v>514</v>
      </c>
      <c r="B238" s="9" t="s">
        <v>236</v>
      </c>
      <c r="C238" s="10">
        <f>VLOOKUP(B238,P:Q,2,0)</f>
        <v>29089</v>
      </c>
      <c r="D238" s="16">
        <v>62722</v>
      </c>
      <c r="E238" s="17">
        <v>403</v>
      </c>
      <c r="F238" s="17">
        <v>751</v>
      </c>
      <c r="G238" s="12">
        <f t="shared" si="10"/>
        <v>9.0236989796589118E-2</v>
      </c>
      <c r="H238" s="9" t="s">
        <v>346</v>
      </c>
      <c r="I238" s="9" t="s">
        <v>347</v>
      </c>
      <c r="J238" s="9" t="s">
        <v>346</v>
      </c>
      <c r="K238" s="9" t="s">
        <v>347</v>
      </c>
      <c r="L238" s="9" t="s">
        <v>346</v>
      </c>
      <c r="M238" s="9" t="s">
        <v>346</v>
      </c>
      <c r="P238" s="9" t="s">
        <v>14</v>
      </c>
      <c r="Q238" s="9">
        <v>18396</v>
      </c>
      <c r="R238" s="9" t="str">
        <f t="shared" si="9"/>
        <v>[62722] = {true, false, true, false, true, true}, --Shock Touch</v>
      </c>
    </row>
    <row r="239" spans="1:18" x14ac:dyDescent="0.25">
      <c r="A239" s="9" t="s">
        <v>514</v>
      </c>
      <c r="B239" s="9" t="s">
        <v>170</v>
      </c>
      <c r="C239" s="10">
        <f>VLOOKUP(B239,P:Q,2,0)</f>
        <v>39167</v>
      </c>
      <c r="D239" s="16">
        <v>39167</v>
      </c>
      <c r="E239" s="17">
        <v>2022</v>
      </c>
      <c r="F239" s="17">
        <v>3628</v>
      </c>
      <c r="G239" s="12">
        <f t="shared" si="10"/>
        <v>4.9716802910827917E-2</v>
      </c>
      <c r="H239" s="9" t="s">
        <v>346</v>
      </c>
      <c r="I239" s="9" t="s">
        <v>346</v>
      </c>
      <c r="J239" s="9" t="s">
        <v>347</v>
      </c>
      <c r="K239" s="9" t="s">
        <v>347</v>
      </c>
      <c r="L239" s="9" t="s">
        <v>346</v>
      </c>
      <c r="M239" s="9" t="s">
        <v>346</v>
      </c>
      <c r="P239" s="9" t="s">
        <v>170</v>
      </c>
      <c r="Q239" s="9">
        <v>39167</v>
      </c>
      <c r="R239" s="9" t="str">
        <f t="shared" si="9"/>
        <v>[39167] = {true, true, false, false, true, true}, --Storm Pulsar</v>
      </c>
    </row>
    <row r="240" spans="1:18" x14ac:dyDescent="0.25">
      <c r="A240" s="9" t="s">
        <v>514</v>
      </c>
      <c r="B240" s="9" t="s">
        <v>512</v>
      </c>
      <c r="C240" s="10">
        <f>VLOOKUP(B240,P:Q,2,0)</f>
        <v>83630</v>
      </c>
      <c r="D240" s="16">
        <v>83631</v>
      </c>
      <c r="E240" s="17">
        <v>2020</v>
      </c>
      <c r="F240" s="17">
        <v>3762</v>
      </c>
      <c r="G240" s="12">
        <f t="shared" si="10"/>
        <v>8.9565751877201283E-2</v>
      </c>
      <c r="H240" s="9" t="s">
        <v>346</v>
      </c>
      <c r="I240" s="9" t="s">
        <v>347</v>
      </c>
      <c r="J240" s="9" t="s">
        <v>346</v>
      </c>
      <c r="K240" s="9" t="s">
        <v>347</v>
      </c>
      <c r="L240" s="9" t="s">
        <v>346</v>
      </c>
      <c r="M240" s="9" t="s">
        <v>346</v>
      </c>
      <c r="P240" s="9" t="s">
        <v>236</v>
      </c>
      <c r="Q240" s="9">
        <v>29089</v>
      </c>
      <c r="R240" s="9" t="str">
        <f t="shared" si="9"/>
        <v>[83631] = {true, false, true, false, true, true}, --Thunder Storm</v>
      </c>
    </row>
    <row r="241" spans="1:18" x14ac:dyDescent="0.25">
      <c r="A241" s="9" t="s">
        <v>514</v>
      </c>
      <c r="B241" s="9" t="s">
        <v>23</v>
      </c>
      <c r="C241" s="10">
        <f>VLOOKUP(B241,P:Q,2,0)</f>
        <v>85130</v>
      </c>
      <c r="D241" s="16">
        <v>85131</v>
      </c>
      <c r="E241" s="17">
        <v>2636</v>
      </c>
      <c r="F241" s="17">
        <v>4912</v>
      </c>
      <c r="G241" s="12">
        <f t="shared" si="10"/>
        <v>9.0181917197899475E-2</v>
      </c>
      <c r="H241" s="9" t="s">
        <v>346</v>
      </c>
      <c r="I241" s="9" t="s">
        <v>347</v>
      </c>
      <c r="J241" s="9" t="s">
        <v>346</v>
      </c>
      <c r="K241" s="9" t="s">
        <v>347</v>
      </c>
      <c r="L241" s="9" t="s">
        <v>346</v>
      </c>
      <c r="M241" s="9" t="s">
        <v>346</v>
      </c>
      <c r="P241" s="9" t="s">
        <v>23</v>
      </c>
      <c r="Q241" s="9">
        <v>85130</v>
      </c>
      <c r="R241" s="9" t="str">
        <f t="shared" si="9"/>
        <v>[85131] = {true, false, true, false, true, true}, --Thunderous Rage</v>
      </c>
    </row>
    <row r="242" spans="1:18" x14ac:dyDescent="0.25">
      <c r="A242" s="9" t="s">
        <v>514</v>
      </c>
      <c r="B242" s="9" t="s">
        <v>516</v>
      </c>
      <c r="C242" s="17">
        <v>18396</v>
      </c>
      <c r="D242" s="16">
        <v>45505</v>
      </c>
      <c r="E242" s="17">
        <v>398</v>
      </c>
      <c r="F242" s="17">
        <v>955</v>
      </c>
      <c r="G242" s="12">
        <f>F242/E242/N$2/N$2/1.52-1</f>
        <v>0.24834875159188829</v>
      </c>
      <c r="H242" s="9" t="s">
        <v>346</v>
      </c>
      <c r="I242" s="9" t="s">
        <v>347</v>
      </c>
      <c r="J242" s="9" t="s">
        <v>346</v>
      </c>
      <c r="K242" s="9" t="s">
        <v>346</v>
      </c>
      <c r="L242" s="9" t="s">
        <v>346</v>
      </c>
      <c r="M242" s="9" t="s">
        <v>517</v>
      </c>
      <c r="R242" s="9" t="str">
        <f t="shared" si="9"/>
        <v>[45505] = {true, false, true, true, true, double}, --Tri Focus</v>
      </c>
    </row>
    <row r="243" spans="1:18" x14ac:dyDescent="0.25">
      <c r="A243" s="9" t="s">
        <v>514</v>
      </c>
      <c r="B243" s="9" t="s">
        <v>26</v>
      </c>
      <c r="C243" s="10">
        <f>VLOOKUP(B243,P:Q,2,0)</f>
        <v>39073</v>
      </c>
      <c r="D243" s="16">
        <v>39079</v>
      </c>
      <c r="E243" s="17">
        <v>652</v>
      </c>
      <c r="F243" s="17">
        <v>1214</v>
      </c>
      <c r="G243" s="12">
        <f t="shared" ref="G243:G271" si="11">F243/E243/N$2/1.52-1</f>
        <v>8.9324102346284295E-2</v>
      </c>
      <c r="H243" s="9" t="s">
        <v>346</v>
      </c>
      <c r="I243" s="9" t="s">
        <v>347</v>
      </c>
      <c r="J243" s="9" t="s">
        <v>346</v>
      </c>
      <c r="K243" s="9" t="s">
        <v>347</v>
      </c>
      <c r="L243" s="9" t="s">
        <v>346</v>
      </c>
      <c r="M243" s="9" t="s">
        <v>346</v>
      </c>
      <c r="P243" s="9" t="s">
        <v>512</v>
      </c>
      <c r="Q243" s="9">
        <v>83630</v>
      </c>
      <c r="R243" s="9" t="str">
        <f t="shared" si="9"/>
        <v>[39079] = {true, false, true, false, true, true}, --Unstable Wall of Storms</v>
      </c>
    </row>
    <row r="244" spans="1:18" x14ac:dyDescent="0.25">
      <c r="A244" s="9" t="s">
        <v>514</v>
      </c>
      <c r="B244" s="9" t="s">
        <v>26</v>
      </c>
      <c r="C244" s="10">
        <f>VLOOKUP(B244,P:Q,2,0)</f>
        <v>39073</v>
      </c>
      <c r="D244" s="16">
        <v>39080</v>
      </c>
      <c r="E244" s="17">
        <v>1042</v>
      </c>
      <c r="F244" s="17">
        <v>1870</v>
      </c>
      <c r="G244" s="12">
        <f t="shared" si="11"/>
        <v>4.9928946792130668E-2</v>
      </c>
      <c r="H244" s="9" t="s">
        <v>346</v>
      </c>
      <c r="I244" s="9" t="s">
        <v>346</v>
      </c>
      <c r="J244" s="9" t="s">
        <v>347</v>
      </c>
      <c r="K244" s="9" t="s">
        <v>347</v>
      </c>
      <c r="L244" s="9" t="s">
        <v>346</v>
      </c>
      <c r="M244" s="9" t="s">
        <v>346</v>
      </c>
      <c r="P244" s="9" t="s">
        <v>26</v>
      </c>
      <c r="Q244" s="9">
        <v>39073</v>
      </c>
      <c r="R244" s="9" t="str">
        <f t="shared" si="9"/>
        <v>[39080] = {true, true, false, false, true, true}, --Unstable Wall of Storms</v>
      </c>
    </row>
    <row r="245" spans="1:18" x14ac:dyDescent="0.25">
      <c r="A245" s="9" t="s">
        <v>514</v>
      </c>
      <c r="B245" s="9" t="s">
        <v>510</v>
      </c>
      <c r="C245" s="10">
        <f>VLOOKUP(B245,P:Q,2,0)</f>
        <v>28854</v>
      </c>
      <c r="D245" s="16">
        <v>62971</v>
      </c>
      <c r="E245" s="17">
        <v>652</v>
      </c>
      <c r="F245" s="17">
        <v>1214</v>
      </c>
      <c r="G245" s="12">
        <f t="shared" si="11"/>
        <v>8.9324102346284295E-2</v>
      </c>
      <c r="H245" s="9" t="s">
        <v>346</v>
      </c>
      <c r="I245" s="9" t="s">
        <v>347</v>
      </c>
      <c r="J245" s="9" t="s">
        <v>346</v>
      </c>
      <c r="K245" s="9" t="s">
        <v>347</v>
      </c>
      <c r="L245" s="9" t="s">
        <v>346</v>
      </c>
      <c r="M245" s="9" t="s">
        <v>346</v>
      </c>
      <c r="P245" s="9" t="s">
        <v>510</v>
      </c>
      <c r="Q245" s="9">
        <v>28854</v>
      </c>
      <c r="R245" s="9" t="str">
        <f t="shared" si="9"/>
        <v>[62971] = {true, false, true, false, true, true}, --Wall of Storms</v>
      </c>
    </row>
    <row r="246" spans="1:18" x14ac:dyDescent="0.25">
      <c r="A246" s="9" t="s">
        <v>71</v>
      </c>
      <c r="B246" s="9" t="s">
        <v>36</v>
      </c>
      <c r="C246" s="10">
        <f>VLOOKUP(B246,P:Q,2,0)</f>
        <v>40457</v>
      </c>
      <c r="D246" s="16">
        <v>126374</v>
      </c>
      <c r="E246" s="17">
        <v>1057</v>
      </c>
      <c r="F246" s="17">
        <v>1969</v>
      </c>
      <c r="G246" s="12">
        <f t="shared" si="11"/>
        <v>8.9824961309892704E-2</v>
      </c>
      <c r="H246" s="9" t="s">
        <v>346</v>
      </c>
      <c r="I246" s="9" t="s">
        <v>347</v>
      </c>
      <c r="J246" s="9" t="s">
        <v>346</v>
      </c>
      <c r="K246" s="9" t="s">
        <v>347</v>
      </c>
      <c r="L246" s="9" t="s">
        <v>346</v>
      </c>
      <c r="M246" s="9" t="s">
        <v>346</v>
      </c>
      <c r="R246" s="9" t="str">
        <f t="shared" si="9"/>
        <v>[126374] = {true, false, true, false, true, true}, --Degeneration</v>
      </c>
    </row>
    <row r="247" spans="1:18" x14ac:dyDescent="0.25">
      <c r="A247" s="9" t="s">
        <v>71</v>
      </c>
      <c r="B247" s="9" t="s">
        <v>528</v>
      </c>
      <c r="C247" s="10">
        <f>VLOOKUP(B247,P:Q,2,0)</f>
        <v>28567</v>
      </c>
      <c r="D247" s="16">
        <v>126370</v>
      </c>
      <c r="E247" s="17">
        <v>980</v>
      </c>
      <c r="F247" s="17">
        <v>1825</v>
      </c>
      <c r="G247" s="12">
        <f t="shared" si="11"/>
        <v>8.9488912838183721E-2</v>
      </c>
      <c r="H247" s="9" t="s">
        <v>346</v>
      </c>
      <c r="I247" s="9" t="s">
        <v>347</v>
      </c>
      <c r="J247" s="9" t="s">
        <v>346</v>
      </c>
      <c r="K247" s="9" t="s">
        <v>347</v>
      </c>
      <c r="L247" s="9" t="s">
        <v>346</v>
      </c>
      <c r="M247" s="9" t="s">
        <v>346</v>
      </c>
      <c r="P247" s="9" t="s">
        <v>527</v>
      </c>
      <c r="Q247" s="9">
        <v>42012</v>
      </c>
      <c r="R247" s="9" t="str">
        <f t="shared" si="9"/>
        <v>[126370] = {true, false, true, false, true, true}, --Entropy</v>
      </c>
    </row>
    <row r="248" spans="1:18" x14ac:dyDescent="0.25">
      <c r="A248" s="9" t="s">
        <v>71</v>
      </c>
      <c r="B248" s="9" t="s">
        <v>529</v>
      </c>
      <c r="C248" s="10">
        <f>VLOOKUP(B248,P:Q,2,0)</f>
        <v>31632</v>
      </c>
      <c r="D248" s="16">
        <v>31635</v>
      </c>
      <c r="E248" s="17">
        <v>2536</v>
      </c>
      <c r="F248" s="17">
        <v>4552</v>
      </c>
      <c r="G248" s="12">
        <f t="shared" si="11"/>
        <v>5.0120232620591842E-2</v>
      </c>
      <c r="H248" s="9" t="s">
        <v>346</v>
      </c>
      <c r="I248" s="9" t="s">
        <v>346</v>
      </c>
      <c r="J248" s="9" t="s">
        <v>347</v>
      </c>
      <c r="K248" s="9" t="s">
        <v>347</v>
      </c>
      <c r="L248" s="9" t="s">
        <v>346</v>
      </c>
      <c r="M248" s="9" t="s">
        <v>346</v>
      </c>
      <c r="R248" s="9" t="str">
        <f t="shared" si="9"/>
        <v>[31635] = {true, true, false, false, true, true}, --Fire Rune</v>
      </c>
    </row>
    <row r="249" spans="1:18" x14ac:dyDescent="0.25">
      <c r="A249" s="9" t="s">
        <v>71</v>
      </c>
      <c r="B249" s="9" t="s">
        <v>37</v>
      </c>
      <c r="C249" s="10">
        <f>VLOOKUP(B249,P:Q,2,0)</f>
        <v>40489</v>
      </c>
      <c r="D249" s="16">
        <v>63454</v>
      </c>
      <c r="E249" s="17">
        <v>1499</v>
      </c>
      <c r="F249" s="17">
        <v>2793</v>
      </c>
      <c r="G249" s="12">
        <f t="shared" si="11"/>
        <v>9.0072352485549567E-2</v>
      </c>
      <c r="H249" s="9" t="s">
        <v>346</v>
      </c>
      <c r="I249" s="9" t="s">
        <v>347</v>
      </c>
      <c r="J249" s="9" t="s">
        <v>346</v>
      </c>
      <c r="K249" s="9" t="s">
        <v>347</v>
      </c>
      <c r="L249" s="9" t="s">
        <v>346</v>
      </c>
      <c r="M249" s="9" t="s">
        <v>346</v>
      </c>
      <c r="P249" s="9" t="s">
        <v>38</v>
      </c>
      <c r="Q249" s="9">
        <v>40470</v>
      </c>
      <c r="R249" s="9" t="str">
        <f t="shared" si="9"/>
        <v>[63454] = {true, false, true, false, true, true}, --Ice Comet</v>
      </c>
    </row>
    <row r="250" spans="1:18" x14ac:dyDescent="0.25">
      <c r="A250" s="9" t="s">
        <v>71</v>
      </c>
      <c r="B250" s="9" t="s">
        <v>37</v>
      </c>
      <c r="C250" s="10">
        <f>VLOOKUP(B250,P:Q,2,0)</f>
        <v>40489</v>
      </c>
      <c r="D250" s="16">
        <v>63457</v>
      </c>
      <c r="E250" s="17">
        <v>5174</v>
      </c>
      <c r="F250" s="17">
        <v>9285</v>
      </c>
      <c r="G250" s="12">
        <f t="shared" si="11"/>
        <v>4.988445542660469E-2</v>
      </c>
      <c r="H250" s="9" t="s">
        <v>346</v>
      </c>
      <c r="I250" s="9" t="s">
        <v>346</v>
      </c>
      <c r="J250" s="9" t="s">
        <v>347</v>
      </c>
      <c r="K250" s="9" t="s">
        <v>347</v>
      </c>
      <c r="L250" s="9" t="s">
        <v>346</v>
      </c>
      <c r="M250" s="9" t="s">
        <v>346</v>
      </c>
      <c r="P250" s="9" t="s">
        <v>37</v>
      </c>
      <c r="Q250" s="9">
        <v>40489</v>
      </c>
      <c r="R250" s="9" t="str">
        <f t="shared" si="9"/>
        <v>[63457] = {true, true, false, false, true, true}, --Ice Comet</v>
      </c>
    </row>
    <row r="251" spans="1:18" x14ac:dyDescent="0.25">
      <c r="A251" s="9" t="s">
        <v>71</v>
      </c>
      <c r="B251" s="9" t="s">
        <v>530</v>
      </c>
      <c r="C251" s="10">
        <f>VLOOKUP(B251,P:Q,2,0)</f>
        <v>16536</v>
      </c>
      <c r="D251" s="16">
        <v>17912</v>
      </c>
      <c r="E251" s="17">
        <v>4715</v>
      </c>
      <c r="F251" s="17">
        <v>8461</v>
      </c>
      <c r="G251" s="12">
        <f t="shared" si="11"/>
        <v>4.984702017093734E-2</v>
      </c>
      <c r="H251" s="9" t="s">
        <v>346</v>
      </c>
      <c r="I251" s="9" t="s">
        <v>346</v>
      </c>
      <c r="J251" s="9" t="s">
        <v>347</v>
      </c>
      <c r="K251" s="9" t="s">
        <v>347</v>
      </c>
      <c r="L251" s="9" t="s">
        <v>346</v>
      </c>
      <c r="M251" s="9" t="s">
        <v>346</v>
      </c>
      <c r="P251" s="9" t="s">
        <v>526</v>
      </c>
      <c r="Q251" s="9">
        <v>42028</v>
      </c>
      <c r="R251" s="9" t="str">
        <f t="shared" si="9"/>
        <v>[17912] = {true, true, false, false, true, true}, --Meteor</v>
      </c>
    </row>
    <row r="252" spans="1:18" x14ac:dyDescent="0.25">
      <c r="A252" s="9" t="s">
        <v>71</v>
      </c>
      <c r="B252" s="9" t="s">
        <v>530</v>
      </c>
      <c r="C252" s="10">
        <f>VLOOKUP(B252,P:Q,2,0)</f>
        <v>16536</v>
      </c>
      <c r="D252" s="16">
        <v>63429</v>
      </c>
      <c r="E252" s="17">
        <v>1501</v>
      </c>
      <c r="F252" s="17">
        <v>2796</v>
      </c>
      <c r="G252" s="12">
        <f t="shared" si="11"/>
        <v>8.9789192698803699E-2</v>
      </c>
      <c r="H252" s="9" t="s">
        <v>346</v>
      </c>
      <c r="I252" s="9" t="s">
        <v>347</v>
      </c>
      <c r="J252" s="9" t="s">
        <v>346</v>
      </c>
      <c r="K252" s="9" t="s">
        <v>347</v>
      </c>
      <c r="L252" s="9" t="s">
        <v>346</v>
      </c>
      <c r="M252" s="9" t="s">
        <v>346</v>
      </c>
      <c r="R252" s="9" t="str">
        <f t="shared" si="9"/>
        <v>[63429] = {true, false, true, false, true, true}, --Meteor</v>
      </c>
    </row>
    <row r="253" spans="1:18" x14ac:dyDescent="0.25">
      <c r="A253" s="9" t="s">
        <v>71</v>
      </c>
      <c r="B253" s="9" t="s">
        <v>204</v>
      </c>
      <c r="C253" s="10">
        <f>VLOOKUP(B253,P:Q,2,0)</f>
        <v>40465</v>
      </c>
      <c r="D253" s="16">
        <v>40468</v>
      </c>
      <c r="E253" s="17">
        <v>546</v>
      </c>
      <c r="F253" s="17">
        <v>1016</v>
      </c>
      <c r="G253" s="12">
        <f t="shared" si="11"/>
        <v>8.8647017647370818E-2</v>
      </c>
      <c r="H253" s="9" t="s">
        <v>346</v>
      </c>
      <c r="I253" s="9" t="s">
        <v>347</v>
      </c>
      <c r="J253" s="9" t="s">
        <v>346</v>
      </c>
      <c r="K253" s="9" t="s">
        <v>347</v>
      </c>
      <c r="L253" s="9" t="s">
        <v>346</v>
      </c>
      <c r="M253" s="9" t="s">
        <v>346</v>
      </c>
      <c r="P253" s="9" t="s">
        <v>330</v>
      </c>
      <c r="Q253" s="9">
        <v>38452</v>
      </c>
      <c r="R253" s="9" t="str">
        <f t="shared" si="9"/>
        <v>[40468] = {true, false, true, false, true, true}, --Scalding Rune</v>
      </c>
    </row>
    <row r="254" spans="1:18" x14ac:dyDescent="0.25">
      <c r="A254" s="9" t="s">
        <v>71</v>
      </c>
      <c r="B254" s="9" t="s">
        <v>204</v>
      </c>
      <c r="C254" s="10">
        <f>VLOOKUP(B254,P:Q,2,0)</f>
        <v>40465</v>
      </c>
      <c r="D254" s="16">
        <v>40469</v>
      </c>
      <c r="E254" s="17">
        <v>2536</v>
      </c>
      <c r="F254" s="17">
        <v>4552</v>
      </c>
      <c r="G254" s="12">
        <f t="shared" si="11"/>
        <v>5.0120232620591842E-2</v>
      </c>
      <c r="H254" s="9" t="s">
        <v>346</v>
      </c>
      <c r="I254" s="9" t="s">
        <v>346</v>
      </c>
      <c r="J254" s="9" t="s">
        <v>347</v>
      </c>
      <c r="K254" s="9" t="s">
        <v>347</v>
      </c>
      <c r="L254" s="9" t="s">
        <v>346</v>
      </c>
      <c r="M254" s="9" t="s">
        <v>346</v>
      </c>
      <c r="P254" s="9" t="s">
        <v>528</v>
      </c>
      <c r="Q254" s="9">
        <v>28567</v>
      </c>
      <c r="R254" s="9" t="str">
        <f t="shared" si="9"/>
        <v>[40469] = {true, true, false, false, true, true}, --Scalding Rune</v>
      </c>
    </row>
    <row r="255" spans="1:18" x14ac:dyDescent="0.25">
      <c r="A255" s="9" t="s">
        <v>71</v>
      </c>
      <c r="B255" s="9" t="s">
        <v>19</v>
      </c>
      <c r="C255" s="10">
        <f>VLOOKUP(B255,P:Q,2,0)</f>
        <v>40493</v>
      </c>
      <c r="D255" s="16">
        <v>63471</v>
      </c>
      <c r="E255" s="17">
        <v>1499</v>
      </c>
      <c r="F255" s="17">
        <v>2793</v>
      </c>
      <c r="G255" s="12">
        <f t="shared" si="11"/>
        <v>9.0072352485549567E-2</v>
      </c>
      <c r="H255" s="9" t="s">
        <v>346</v>
      </c>
      <c r="I255" s="9" t="s">
        <v>347</v>
      </c>
      <c r="J255" s="9" t="s">
        <v>346</v>
      </c>
      <c r="K255" s="9" t="s">
        <v>347</v>
      </c>
      <c r="L255" s="9" t="s">
        <v>346</v>
      </c>
      <c r="M255" s="9" t="s">
        <v>346</v>
      </c>
      <c r="R255" s="9" t="str">
        <f t="shared" si="9"/>
        <v>[63471] = {true, false, true, false, true, true}, --Shooting Star</v>
      </c>
    </row>
    <row r="256" spans="1:18" x14ac:dyDescent="0.25">
      <c r="A256" s="9" t="s">
        <v>71</v>
      </c>
      <c r="B256" s="9" t="s">
        <v>19</v>
      </c>
      <c r="C256" s="10">
        <f>VLOOKUP(B256,P:Q,2,0)</f>
        <v>40493</v>
      </c>
      <c r="D256" s="16">
        <v>63474</v>
      </c>
      <c r="E256" s="17">
        <v>4717</v>
      </c>
      <c r="F256" s="17">
        <v>8464</v>
      </c>
      <c r="G256" s="12">
        <f t="shared" si="11"/>
        <v>4.9773971161974906E-2</v>
      </c>
      <c r="H256" s="9" t="s">
        <v>346</v>
      </c>
      <c r="I256" s="9" t="s">
        <v>346</v>
      </c>
      <c r="J256" s="9" t="s">
        <v>347</v>
      </c>
      <c r="K256" s="9" t="s">
        <v>347</v>
      </c>
      <c r="L256" s="9" t="s">
        <v>346</v>
      </c>
      <c r="M256" s="9" t="s">
        <v>346</v>
      </c>
      <c r="R256" s="9" t="str">
        <f t="shared" si="9"/>
        <v>[63474] = {true, true, false, false, true, true}, --Shooting Star</v>
      </c>
    </row>
    <row r="257" spans="1:18" x14ac:dyDescent="0.25">
      <c r="A257" s="9" t="s">
        <v>71</v>
      </c>
      <c r="B257" s="9" t="s">
        <v>205</v>
      </c>
      <c r="C257" s="10">
        <f>VLOOKUP(B257,P:Q,2,0)</f>
        <v>40452</v>
      </c>
      <c r="D257" s="16">
        <v>126371</v>
      </c>
      <c r="E257" s="17">
        <v>980</v>
      </c>
      <c r="F257" s="17">
        <v>1825</v>
      </c>
      <c r="G257" s="12">
        <f t="shared" si="11"/>
        <v>8.9488912838183721E-2</v>
      </c>
      <c r="H257" s="9" t="s">
        <v>346</v>
      </c>
      <c r="I257" s="9" t="s">
        <v>347</v>
      </c>
      <c r="J257" s="9" t="s">
        <v>346</v>
      </c>
      <c r="K257" s="9" t="s">
        <v>347</v>
      </c>
      <c r="L257" s="9" t="s">
        <v>346</v>
      </c>
      <c r="M257" s="9" t="s">
        <v>346</v>
      </c>
      <c r="P257" s="9" t="s">
        <v>285</v>
      </c>
      <c r="Q257" s="9">
        <v>42060</v>
      </c>
      <c r="R257" s="9" t="str">
        <f t="shared" si="9"/>
        <v>[126371] = {true, false, true, false, true, true}, --Structured Entropy</v>
      </c>
    </row>
    <row r="258" spans="1:18" x14ac:dyDescent="0.25">
      <c r="A258" s="9" t="s">
        <v>71</v>
      </c>
      <c r="B258" s="9" t="s">
        <v>38</v>
      </c>
      <c r="C258" s="10">
        <f>VLOOKUP(B258,P:Q,2,0)</f>
        <v>40470</v>
      </c>
      <c r="D258" s="16">
        <v>40473</v>
      </c>
      <c r="E258" s="17">
        <v>2536</v>
      </c>
      <c r="F258" s="17">
        <v>4552</v>
      </c>
      <c r="G258" s="12">
        <f t="shared" si="11"/>
        <v>5.0120232620591842E-2</v>
      </c>
      <c r="H258" s="9" t="s">
        <v>346</v>
      </c>
      <c r="I258" s="9" t="s">
        <v>346</v>
      </c>
      <c r="J258" s="9" t="s">
        <v>347</v>
      </c>
      <c r="K258" s="9" t="s">
        <v>347</v>
      </c>
      <c r="L258" s="9" t="s">
        <v>346</v>
      </c>
      <c r="M258" s="9" t="s">
        <v>346</v>
      </c>
      <c r="R258" s="9" t="str">
        <f t="shared" si="9"/>
        <v>[40473] = {true, true, false, false, true, true}, --Volcanic Rune</v>
      </c>
    </row>
    <row r="259" spans="1:18" x14ac:dyDescent="0.25">
      <c r="A259" s="9" t="s">
        <v>469</v>
      </c>
      <c r="B259" s="9" t="s">
        <v>487</v>
      </c>
      <c r="C259" s="10">
        <f>VLOOKUP(B259,P:Q,2,0)</f>
        <v>117850</v>
      </c>
      <c r="D259" s="16">
        <v>117854</v>
      </c>
      <c r="E259" s="17">
        <v>695</v>
      </c>
      <c r="F259" s="17">
        <v>1294</v>
      </c>
      <c r="G259" s="12">
        <f t="shared" si="11"/>
        <v>8.9269876927846825E-2</v>
      </c>
      <c r="H259" s="9" t="s">
        <v>346</v>
      </c>
      <c r="I259" s="9" t="s">
        <v>347</v>
      </c>
      <c r="J259" s="9" t="s">
        <v>346</v>
      </c>
      <c r="K259" s="9" t="s">
        <v>347</v>
      </c>
      <c r="L259" s="9" t="s">
        <v>346</v>
      </c>
      <c r="M259" s="9" t="s">
        <v>346</v>
      </c>
      <c r="P259" s="9" t="s">
        <v>470</v>
      </c>
      <c r="Q259" s="9">
        <v>114108</v>
      </c>
      <c r="R259" s="9" t="str">
        <f t="shared" si="9"/>
        <v>[117854] = {true, false, true, false, true, true}, --Avid Boneyard</v>
      </c>
    </row>
    <row r="260" spans="1:18" x14ac:dyDescent="0.25">
      <c r="A260" s="9" t="s">
        <v>469</v>
      </c>
      <c r="B260" s="9" t="s">
        <v>471</v>
      </c>
      <c r="C260" s="10">
        <f>VLOOKUP(B260,P:Q,2,0)</f>
        <v>114860</v>
      </c>
      <c r="D260" s="16">
        <v>115608</v>
      </c>
      <c r="E260" s="17">
        <v>4161</v>
      </c>
      <c r="F260" s="17">
        <v>7459</v>
      </c>
      <c r="G260" s="12">
        <f t="shared" si="11"/>
        <v>4.8742609270402193E-2</v>
      </c>
      <c r="H260" s="9" t="s">
        <v>346</v>
      </c>
      <c r="I260" s="9" t="s">
        <v>346</v>
      </c>
      <c r="J260" s="9" t="s">
        <v>347</v>
      </c>
      <c r="K260" s="9" t="s">
        <v>347</v>
      </c>
      <c r="L260" s="9" t="s">
        <v>346</v>
      </c>
      <c r="M260" s="9" t="s">
        <v>346</v>
      </c>
      <c r="P260" s="9" t="s">
        <v>530</v>
      </c>
      <c r="Q260" s="9">
        <v>16536</v>
      </c>
      <c r="R260" s="9" t="str">
        <f t="shared" ref="R260:R323" si="12">CONCATENATE("[",D260,"] = {",LOWER(H260),", ",LOWER(I260),", ",LOWER(J260),", ",LOWER(K260),", ",LOWER(L260),", ",LOWER(M260),"}, --",B260)</f>
        <v>[115608] = {true, true, false, false, true, true}, --Blastbones</v>
      </c>
    </row>
    <row r="261" spans="1:18" x14ac:dyDescent="0.25">
      <c r="A261" s="9" t="s">
        <v>469</v>
      </c>
      <c r="B261" s="9" t="s">
        <v>479</v>
      </c>
      <c r="C261" s="10">
        <f>VLOOKUP(B261,P:Q,2,0)</f>
        <v>117690</v>
      </c>
      <c r="D261" s="16">
        <v>117715</v>
      </c>
      <c r="E261" s="17">
        <v>3190</v>
      </c>
      <c r="F261" s="17">
        <v>5716</v>
      </c>
      <c r="G261" s="12">
        <f t="shared" si="11"/>
        <v>4.830476287497687E-2</v>
      </c>
      <c r="H261" s="9" t="s">
        <v>346</v>
      </c>
      <c r="I261" s="9" t="s">
        <v>346</v>
      </c>
      <c r="J261" s="9" t="s">
        <v>347</v>
      </c>
      <c r="K261" s="9" t="s">
        <v>347</v>
      </c>
      <c r="L261" s="9" t="s">
        <v>346</v>
      </c>
      <c r="M261" s="9" t="s">
        <v>346</v>
      </c>
      <c r="R261" s="9" t="str">
        <f t="shared" si="12"/>
        <v>[117715] = {true, true, false, false, true, true}, --Blighted Blastbones</v>
      </c>
    </row>
    <row r="262" spans="1:18" x14ac:dyDescent="0.25">
      <c r="A262" s="9" t="s">
        <v>469</v>
      </c>
      <c r="B262" s="9" t="s">
        <v>472</v>
      </c>
      <c r="C262" s="10">
        <f>VLOOKUP(B262,P:Q,2,0)</f>
        <v>115252</v>
      </c>
      <c r="D262" s="16">
        <v>115254</v>
      </c>
      <c r="E262" s="17">
        <v>693</v>
      </c>
      <c r="F262" s="17">
        <v>1287</v>
      </c>
      <c r="G262" s="12">
        <f t="shared" si="11"/>
        <v>8.6504011707120076E-2</v>
      </c>
      <c r="H262" s="9" t="s">
        <v>346</v>
      </c>
      <c r="I262" s="9" t="s">
        <v>347</v>
      </c>
      <c r="J262" s="9" t="s">
        <v>346</v>
      </c>
      <c r="K262" s="9" t="s">
        <v>347</v>
      </c>
      <c r="L262" s="9" t="s">
        <v>346</v>
      </c>
      <c r="M262" s="9" t="s">
        <v>346</v>
      </c>
      <c r="P262" s="9" t="s">
        <v>205</v>
      </c>
      <c r="Q262" s="9">
        <v>40452</v>
      </c>
      <c r="R262" s="9" t="str">
        <f t="shared" si="12"/>
        <v>[115254] = {true, false, true, false, true, true}, --Boneyard</v>
      </c>
    </row>
    <row r="263" spans="1:18" x14ac:dyDescent="0.25">
      <c r="A263" s="9" t="s">
        <v>469</v>
      </c>
      <c r="B263" s="9" t="s">
        <v>477</v>
      </c>
      <c r="C263" s="10">
        <f>VLOOKUP(B263,P:Q,2,0)</f>
        <v>115115</v>
      </c>
      <c r="D263" s="16">
        <v>115115</v>
      </c>
      <c r="E263" s="17">
        <v>2020</v>
      </c>
      <c r="F263" s="17">
        <v>3624</v>
      </c>
      <c r="G263" s="12">
        <f t="shared" si="11"/>
        <v>4.9597630197495191E-2</v>
      </c>
      <c r="H263" s="9" t="s">
        <v>346</v>
      </c>
      <c r="I263" s="9" t="s">
        <v>346</v>
      </c>
      <c r="J263" s="9" t="s">
        <v>347</v>
      </c>
      <c r="K263" s="9" t="s">
        <v>347</v>
      </c>
      <c r="L263" s="9" t="s">
        <v>346</v>
      </c>
      <c r="M263" s="9" t="s">
        <v>346</v>
      </c>
      <c r="P263" s="9" t="s">
        <v>36</v>
      </c>
      <c r="Q263" s="9">
        <v>40457</v>
      </c>
      <c r="R263" s="9" t="str">
        <f t="shared" si="12"/>
        <v>[115115] = {true, true, false, false, true, true}, --Death Scythe</v>
      </c>
    </row>
    <row r="264" spans="1:18" x14ac:dyDescent="0.25">
      <c r="A264" s="9" t="s">
        <v>469</v>
      </c>
      <c r="B264" s="9" t="s">
        <v>476</v>
      </c>
      <c r="C264" s="17">
        <v>114317</v>
      </c>
      <c r="D264" s="16">
        <v>114461</v>
      </c>
      <c r="E264" s="17">
        <v>832</v>
      </c>
      <c r="F264" s="17">
        <v>1490</v>
      </c>
      <c r="G264" s="12">
        <f t="shared" si="11"/>
        <v>4.7728997975708509E-2</v>
      </c>
      <c r="H264" s="9" t="s">
        <v>346</v>
      </c>
      <c r="I264" s="9" t="s">
        <v>346</v>
      </c>
      <c r="J264" s="9" t="s">
        <v>347</v>
      </c>
      <c r="K264" s="9" t="s">
        <v>347</v>
      </c>
      <c r="L264" s="9" t="s">
        <v>346</v>
      </c>
      <c r="M264" s="9" t="s">
        <v>346</v>
      </c>
      <c r="R264" s="9" t="str">
        <f t="shared" si="12"/>
        <v>[114461] = {true, true, false, false, true, true}, --Deathbolt</v>
      </c>
    </row>
    <row r="265" spans="1:18" x14ac:dyDescent="0.25">
      <c r="A265" s="9" t="s">
        <v>469</v>
      </c>
      <c r="B265" s="9" t="s">
        <v>476</v>
      </c>
      <c r="C265" s="17">
        <v>118726</v>
      </c>
      <c r="D265" s="16">
        <v>118746</v>
      </c>
      <c r="E265" s="17">
        <v>859</v>
      </c>
      <c r="F265" s="17">
        <v>1538</v>
      </c>
      <c r="G265" s="12">
        <f t="shared" si="11"/>
        <v>4.748833079957504E-2</v>
      </c>
      <c r="H265" s="9" t="s">
        <v>346</v>
      </c>
      <c r="I265" s="9" t="s">
        <v>346</v>
      </c>
      <c r="J265" s="9" t="s">
        <v>347</v>
      </c>
      <c r="K265" s="9" t="s">
        <v>347</v>
      </c>
      <c r="L265" s="9" t="s">
        <v>346</v>
      </c>
      <c r="M265" s="9" t="s">
        <v>346</v>
      </c>
      <c r="P265" s="9" t="s">
        <v>492</v>
      </c>
      <c r="Q265" s="9">
        <v>118279</v>
      </c>
      <c r="R265" s="9" t="str">
        <f t="shared" si="12"/>
        <v>[118746] = {true, true, false, false, true, true}, --Deathbolt</v>
      </c>
    </row>
    <row r="266" spans="1:18" x14ac:dyDescent="0.25">
      <c r="A266" s="9" t="s">
        <v>469</v>
      </c>
      <c r="B266" s="9" t="s">
        <v>476</v>
      </c>
      <c r="C266" s="10">
        <v>118680</v>
      </c>
      <c r="D266" s="16">
        <v>122774</v>
      </c>
      <c r="E266" s="17">
        <v>637</v>
      </c>
      <c r="F266" s="17">
        <v>1141</v>
      </c>
      <c r="G266" s="12">
        <f t="shared" si="11"/>
        <v>4.7929904782607169E-2</v>
      </c>
      <c r="H266" s="9" t="s">
        <v>346</v>
      </c>
      <c r="I266" s="9" t="s">
        <v>346</v>
      </c>
      <c r="J266" s="9" t="s">
        <v>347</v>
      </c>
      <c r="K266" s="9" t="s">
        <v>347</v>
      </c>
      <c r="L266" s="9" t="s">
        <v>346</v>
      </c>
      <c r="M266" s="9" t="s">
        <v>346</v>
      </c>
      <c r="P266" s="9" t="s">
        <v>480</v>
      </c>
      <c r="Q266" s="10">
        <v>117805</v>
      </c>
      <c r="R266" s="9" t="str">
        <f t="shared" si="12"/>
        <v>[122774] = {true, true, false, false, true, true}, --Deathbolt</v>
      </c>
    </row>
    <row r="267" spans="1:18" x14ac:dyDescent="0.25">
      <c r="A267" s="9" t="s">
        <v>469</v>
      </c>
      <c r="B267" s="9" t="s">
        <v>476</v>
      </c>
      <c r="C267" s="10">
        <v>118726</v>
      </c>
      <c r="D267" s="16">
        <v>124468</v>
      </c>
      <c r="E267" s="17">
        <v>859</v>
      </c>
      <c r="F267" s="17">
        <v>1538</v>
      </c>
      <c r="G267" s="12">
        <f t="shared" si="11"/>
        <v>4.748833079957504E-2</v>
      </c>
      <c r="H267" s="9" t="s">
        <v>346</v>
      </c>
      <c r="I267" s="9" t="s">
        <v>346</v>
      </c>
      <c r="J267" s="9" t="s">
        <v>347</v>
      </c>
      <c r="K267" s="9" t="s">
        <v>347</v>
      </c>
      <c r="L267" s="9" t="s">
        <v>346</v>
      </c>
      <c r="M267" s="9" t="s">
        <v>346</v>
      </c>
      <c r="R267" s="9" t="str">
        <f t="shared" si="12"/>
        <v>[124468] = {true, true, false, false, true, true}, --Deathbolt</v>
      </c>
    </row>
    <row r="268" spans="1:18" x14ac:dyDescent="0.25">
      <c r="A268" s="9" t="s">
        <v>469</v>
      </c>
      <c r="B268" s="9" t="s">
        <v>482</v>
      </c>
      <c r="C268" s="10">
        <f>VLOOKUP(B268,P:Q,2,0)</f>
        <v>118763</v>
      </c>
      <c r="D268" s="16">
        <v>118766</v>
      </c>
      <c r="E268" s="17">
        <v>154</v>
      </c>
      <c r="F268" s="17">
        <v>286</v>
      </c>
      <c r="G268" s="12">
        <f t="shared" si="11"/>
        <v>8.6504011707120076E-2</v>
      </c>
      <c r="H268" s="9" t="s">
        <v>346</v>
      </c>
      <c r="I268" s="9" t="s">
        <v>347</v>
      </c>
      <c r="J268" s="9" t="s">
        <v>346</v>
      </c>
      <c r="K268" s="9" t="s">
        <v>347</v>
      </c>
      <c r="L268" s="9" t="s">
        <v>346</v>
      </c>
      <c r="M268" s="9" t="s">
        <v>346</v>
      </c>
      <c r="R268" s="9" t="str">
        <f t="shared" si="12"/>
        <v>[118766] = {true, false, true, false, true, true}, --Detonating Siphon</v>
      </c>
    </row>
    <row r="269" spans="1:18" x14ac:dyDescent="0.25">
      <c r="A269" s="9" t="s">
        <v>469</v>
      </c>
      <c r="B269" s="9" t="s">
        <v>482</v>
      </c>
      <c r="C269" s="10">
        <f>VLOOKUP(B269,P:Q,2,0)</f>
        <v>118763</v>
      </c>
      <c r="D269" s="16">
        <v>123082</v>
      </c>
      <c r="E269" s="17">
        <v>1593</v>
      </c>
      <c r="F269" s="17">
        <v>2856</v>
      </c>
      <c r="G269" s="12">
        <f t="shared" si="11"/>
        <v>4.888638765989417E-2</v>
      </c>
      <c r="H269" s="9" t="s">
        <v>346</v>
      </c>
      <c r="I269" s="9" t="s">
        <v>346</v>
      </c>
      <c r="J269" s="9" t="s">
        <v>347</v>
      </c>
      <c r="K269" s="9" t="s">
        <v>347</v>
      </c>
      <c r="L269" s="9" t="s">
        <v>346</v>
      </c>
      <c r="M269" s="9" t="s">
        <v>346</v>
      </c>
      <c r="P269" s="9" t="s">
        <v>481</v>
      </c>
      <c r="Q269" s="10">
        <v>118680</v>
      </c>
      <c r="R269" s="9" t="str">
        <f t="shared" si="12"/>
        <v>[123082] = {true, true, false, false, true, true}, --Detonating Siphon</v>
      </c>
    </row>
    <row r="270" spans="1:18" x14ac:dyDescent="0.25">
      <c r="A270" s="9" t="s">
        <v>469</v>
      </c>
      <c r="B270" s="9" t="s">
        <v>470</v>
      </c>
      <c r="C270" s="10">
        <v>114108</v>
      </c>
      <c r="D270" s="16">
        <v>114108</v>
      </c>
      <c r="E270" s="17">
        <v>2496</v>
      </c>
      <c r="F270" s="17">
        <v>4473</v>
      </c>
      <c r="G270" s="12">
        <f t="shared" si="11"/>
        <v>4.8432171799853263E-2</v>
      </c>
      <c r="H270" s="9" t="s">
        <v>346</v>
      </c>
      <c r="I270" s="9" t="s">
        <v>346</v>
      </c>
      <c r="J270" s="9" t="s">
        <v>347</v>
      </c>
      <c r="K270" s="9" t="s">
        <v>347</v>
      </c>
      <c r="L270" s="9" t="s">
        <v>346</v>
      </c>
      <c r="M270" s="9" t="s">
        <v>346</v>
      </c>
      <c r="P270" s="9" t="s">
        <v>529</v>
      </c>
      <c r="Q270" s="9">
        <v>31632</v>
      </c>
      <c r="R270" s="9" t="str">
        <f t="shared" si="12"/>
        <v>[114108] = {true, true, false, false, true, true}, --Flame Skull</v>
      </c>
    </row>
    <row r="271" spans="1:18" x14ac:dyDescent="0.25">
      <c r="A271" s="9" t="s">
        <v>469</v>
      </c>
      <c r="B271" s="9" t="s">
        <v>470</v>
      </c>
      <c r="C271" s="10">
        <v>123683</v>
      </c>
      <c r="D271" s="16">
        <v>123683</v>
      </c>
      <c r="E271" s="17">
        <v>2496</v>
      </c>
      <c r="F271" s="17">
        <v>4473</v>
      </c>
      <c r="G271" s="12">
        <f t="shared" si="11"/>
        <v>4.8432171799853263E-2</v>
      </c>
      <c r="H271" s="9" t="s">
        <v>346</v>
      </c>
      <c r="I271" s="9" t="s">
        <v>346</v>
      </c>
      <c r="J271" s="9" t="s">
        <v>347</v>
      </c>
      <c r="K271" s="9" t="s">
        <v>347</v>
      </c>
      <c r="L271" s="9" t="s">
        <v>346</v>
      </c>
      <c r="M271" s="9" t="s">
        <v>346</v>
      </c>
      <c r="P271" s="9" t="s">
        <v>487</v>
      </c>
      <c r="Q271" s="9">
        <v>117850</v>
      </c>
      <c r="R271" s="9" t="str">
        <f t="shared" si="12"/>
        <v>[123683] = {true, true, false, false, true, true}, --Flame Skull</v>
      </c>
    </row>
    <row r="272" spans="1:18" x14ac:dyDescent="0.25">
      <c r="A272" s="9" t="s">
        <v>469</v>
      </c>
      <c r="B272" s="9" t="s">
        <v>470</v>
      </c>
      <c r="C272" s="10">
        <v>123685</v>
      </c>
      <c r="D272" s="16">
        <v>123685</v>
      </c>
      <c r="E272" s="17">
        <v>2981</v>
      </c>
      <c r="F272" s="17">
        <v>5303</v>
      </c>
      <c r="G272" s="12">
        <f>F272/E272/N$2/1.52*1.2-1.2</f>
        <v>4.8897853128686997E-2</v>
      </c>
      <c r="H272" s="9" t="s">
        <v>346</v>
      </c>
      <c r="I272" s="9" t="s">
        <v>346</v>
      </c>
      <c r="J272" s="9" t="s">
        <v>347</v>
      </c>
      <c r="K272" s="9" t="s">
        <v>347</v>
      </c>
      <c r="L272" s="9" t="s">
        <v>346</v>
      </c>
      <c r="M272" s="9" t="s">
        <v>346</v>
      </c>
      <c r="P272" s="9" t="s">
        <v>473</v>
      </c>
      <c r="Q272" s="9">
        <v>114317</v>
      </c>
      <c r="R272" s="9" t="str">
        <f t="shared" si="12"/>
        <v>[123685] = {true, true, false, false, true, true}, --Flame Skull</v>
      </c>
    </row>
    <row r="273" spans="1:18" x14ac:dyDescent="0.25">
      <c r="A273" s="9" t="s">
        <v>469</v>
      </c>
      <c r="B273" s="9" t="s">
        <v>475</v>
      </c>
      <c r="C273" s="10">
        <f>VLOOKUP(B273,P:Q,2,0)</f>
        <v>122174</v>
      </c>
      <c r="D273" s="16">
        <v>122178</v>
      </c>
      <c r="E273" s="17">
        <v>3329</v>
      </c>
      <c r="F273" s="17">
        <v>6188</v>
      </c>
      <c r="G273" s="12">
        <f t="shared" ref="G273:G282" si="13">F273/E273/N$2/1.52-1</f>
        <v>8.7483138182073983E-2</v>
      </c>
      <c r="H273" s="9" t="s">
        <v>346</v>
      </c>
      <c r="I273" s="9" t="s">
        <v>347</v>
      </c>
      <c r="J273" s="9" t="s">
        <v>346</v>
      </c>
      <c r="K273" s="9" t="s">
        <v>347</v>
      </c>
      <c r="L273" s="9" t="s">
        <v>346</v>
      </c>
      <c r="M273" s="9" t="s">
        <v>346</v>
      </c>
      <c r="R273" s="9" t="str">
        <f t="shared" si="12"/>
        <v>[122178] = {true, false, true, false, true, true}, --Frozen Colossus</v>
      </c>
    </row>
    <row r="274" spans="1:18" x14ac:dyDescent="0.25">
      <c r="A274" s="9" t="s">
        <v>469</v>
      </c>
      <c r="B274" s="9" t="s">
        <v>490</v>
      </c>
      <c r="C274" s="10">
        <f>VLOOKUP(B274,P:Q,2,0)</f>
        <v>122388</v>
      </c>
      <c r="D274" s="16">
        <v>122392</v>
      </c>
      <c r="E274" s="17">
        <v>3329</v>
      </c>
      <c r="F274" s="17">
        <v>6188</v>
      </c>
      <c r="G274" s="12">
        <f t="shared" si="13"/>
        <v>8.7483138182073983E-2</v>
      </c>
      <c r="H274" s="9" t="s">
        <v>346</v>
      </c>
      <c r="I274" s="9" t="s">
        <v>347</v>
      </c>
      <c r="J274" s="9" t="s">
        <v>346</v>
      </c>
      <c r="K274" s="9" t="s">
        <v>347</v>
      </c>
      <c r="L274" s="9" t="s">
        <v>346</v>
      </c>
      <c r="M274" s="9" t="s">
        <v>346</v>
      </c>
      <c r="P274" s="9" t="s">
        <v>486</v>
      </c>
      <c r="Q274" s="9">
        <v>117749</v>
      </c>
      <c r="R274" s="9" t="str">
        <f t="shared" si="12"/>
        <v>[122392] = {true, false, true, false, true, true}, --Glacial Colossus</v>
      </c>
    </row>
    <row r="275" spans="1:18" x14ac:dyDescent="0.25">
      <c r="A275" s="9" t="s">
        <v>469</v>
      </c>
      <c r="B275" s="9" t="s">
        <v>491</v>
      </c>
      <c r="C275" s="10">
        <f>VLOOKUP(B275,P:Q,2,0)</f>
        <v>118223</v>
      </c>
      <c r="D275" s="16">
        <v>118223</v>
      </c>
      <c r="E275" s="17">
        <v>2020</v>
      </c>
      <c r="F275" s="17">
        <v>3729</v>
      </c>
      <c r="G275" s="12">
        <f t="shared" si="13"/>
        <v>8.0008157562488913E-2</v>
      </c>
      <c r="H275" s="9" t="s">
        <v>346</v>
      </c>
      <c r="I275" s="9" t="s">
        <v>347</v>
      </c>
      <c r="J275" s="9" t="s">
        <v>346</v>
      </c>
      <c r="K275" s="9" t="s">
        <v>347</v>
      </c>
      <c r="L275" s="9" t="s">
        <v>346</v>
      </c>
      <c r="M275" s="9" t="s">
        <v>346</v>
      </c>
      <c r="P275" s="9" t="s">
        <v>478</v>
      </c>
      <c r="Q275" s="10">
        <v>123704</v>
      </c>
      <c r="R275" s="9" t="str">
        <f t="shared" si="12"/>
        <v>[118223] = {true, false, true, false, true, true}, --Hungry Scythe</v>
      </c>
    </row>
    <row r="276" spans="1:18" x14ac:dyDescent="0.25">
      <c r="A276" s="9" t="s">
        <v>469</v>
      </c>
      <c r="B276" s="9" t="s">
        <v>489</v>
      </c>
      <c r="C276" s="10">
        <f>VLOOKUP(B276,P:Q,2,0)</f>
        <v>118008</v>
      </c>
      <c r="D276" s="16">
        <v>118011</v>
      </c>
      <c r="E276" s="17">
        <v>207</v>
      </c>
      <c r="F276" s="17">
        <v>386</v>
      </c>
      <c r="G276" s="12">
        <f t="shared" si="13"/>
        <v>9.0945313873147082E-2</v>
      </c>
      <c r="H276" s="9" t="s">
        <v>346</v>
      </c>
      <c r="I276" s="9" t="s">
        <v>347</v>
      </c>
      <c r="J276" s="9" t="s">
        <v>346</v>
      </c>
      <c r="K276" s="9" t="s">
        <v>347</v>
      </c>
      <c r="L276" s="9" t="s">
        <v>346</v>
      </c>
      <c r="M276" s="9" t="s">
        <v>346</v>
      </c>
      <c r="P276" s="9" t="s">
        <v>472</v>
      </c>
      <c r="Q276" s="9">
        <v>115252</v>
      </c>
      <c r="R276" s="9" t="str">
        <f t="shared" si="12"/>
        <v>[118011] = {true, false, true, false, true, true}, --Mystic Siphon</v>
      </c>
    </row>
    <row r="277" spans="1:18" x14ac:dyDescent="0.25">
      <c r="A277" s="9" t="s">
        <v>469</v>
      </c>
      <c r="B277" s="9" t="s">
        <v>483</v>
      </c>
      <c r="C277" s="10">
        <f>VLOOKUP(B277,P:Q,2,0)</f>
        <v>122395</v>
      </c>
      <c r="D277" s="16">
        <v>122399</v>
      </c>
      <c r="E277" s="17">
        <v>3439</v>
      </c>
      <c r="F277" s="17">
        <v>6392</v>
      </c>
      <c r="G277" s="12">
        <f t="shared" si="13"/>
        <v>8.740321425779829E-2</v>
      </c>
      <c r="H277" s="9" t="s">
        <v>346</v>
      </c>
      <c r="I277" s="9" t="s">
        <v>347</v>
      </c>
      <c r="J277" s="9" t="s">
        <v>346</v>
      </c>
      <c r="K277" s="9" t="s">
        <v>347</v>
      </c>
      <c r="L277" s="9" t="s">
        <v>346</v>
      </c>
      <c r="M277" s="9" t="s">
        <v>346</v>
      </c>
      <c r="R277" s="9" t="str">
        <f t="shared" si="12"/>
        <v>[122399] = {true, false, true, false, true, true}, --Pestilent Colossus</v>
      </c>
    </row>
    <row r="278" spans="1:18" x14ac:dyDescent="0.25">
      <c r="A278" s="9" t="s">
        <v>469</v>
      </c>
      <c r="B278" s="9" t="s">
        <v>483</v>
      </c>
      <c r="C278" s="10">
        <f>VLOOKUP(B278,P:Q,2,0)</f>
        <v>122395</v>
      </c>
      <c r="D278" s="16">
        <v>122400</v>
      </c>
      <c r="E278" s="17">
        <v>4918</v>
      </c>
      <c r="F278" s="17">
        <v>9141</v>
      </c>
      <c r="G278" s="12">
        <f t="shared" si="13"/>
        <v>8.7404701678347907E-2</v>
      </c>
      <c r="H278" s="9" t="s">
        <v>346</v>
      </c>
      <c r="I278" s="9" t="s">
        <v>347</v>
      </c>
      <c r="J278" s="9" t="s">
        <v>346</v>
      </c>
      <c r="K278" s="9" t="s">
        <v>347</v>
      </c>
      <c r="L278" s="9" t="s">
        <v>346</v>
      </c>
      <c r="M278" s="9" t="s">
        <v>346</v>
      </c>
      <c r="R278" s="9" t="str">
        <f t="shared" si="12"/>
        <v>[122400] = {true, false, true, false, true, true}, --Pestilent Colossus</v>
      </c>
    </row>
    <row r="279" spans="1:18" x14ac:dyDescent="0.25">
      <c r="A279" s="9" t="s">
        <v>469</v>
      </c>
      <c r="B279" s="9" t="s">
        <v>483</v>
      </c>
      <c r="C279" s="10">
        <f>VLOOKUP(B279,P:Q,2,0)</f>
        <v>122395</v>
      </c>
      <c r="D279" s="16">
        <v>122401</v>
      </c>
      <c r="E279" s="17">
        <v>5366</v>
      </c>
      <c r="F279" s="17">
        <v>9973</v>
      </c>
      <c r="G279" s="12">
        <f t="shared" si="13"/>
        <v>8.7329504304678451E-2</v>
      </c>
      <c r="H279" s="9" t="s">
        <v>346</v>
      </c>
      <c r="I279" s="9" t="s">
        <v>347</v>
      </c>
      <c r="J279" s="9" t="s">
        <v>346</v>
      </c>
      <c r="K279" s="9" t="s">
        <v>347</v>
      </c>
      <c r="L279" s="9" t="s">
        <v>346</v>
      </c>
      <c r="M279" s="9" t="s">
        <v>346</v>
      </c>
      <c r="P279" s="9" t="s">
        <v>482</v>
      </c>
      <c r="Q279" s="10">
        <v>118763</v>
      </c>
      <c r="R279" s="9" t="str">
        <f t="shared" si="12"/>
        <v>[122401] = {true, false, true, false, true, true}, --Pestilent Colossus</v>
      </c>
    </row>
    <row r="280" spans="1:18" x14ac:dyDescent="0.25">
      <c r="A280" s="9" t="s">
        <v>469</v>
      </c>
      <c r="B280" s="9" t="s">
        <v>492</v>
      </c>
      <c r="C280" s="10">
        <f>VLOOKUP(B280,P:Q,2,0)</f>
        <v>118279</v>
      </c>
      <c r="D280" s="16">
        <v>118289</v>
      </c>
      <c r="E280" s="17">
        <v>1467</v>
      </c>
      <c r="F280" s="17">
        <v>2733</v>
      </c>
      <c r="G280" s="12">
        <f t="shared" si="13"/>
        <v>8.9922303390955749E-2</v>
      </c>
      <c r="H280" s="9" t="s">
        <v>346</v>
      </c>
      <c r="I280" s="9" t="s">
        <v>347</v>
      </c>
      <c r="J280" s="9" t="s">
        <v>346</v>
      </c>
      <c r="K280" s="9" t="s">
        <v>347</v>
      </c>
      <c r="L280" s="9" t="s">
        <v>346</v>
      </c>
      <c r="M280" s="9" t="s">
        <v>346</v>
      </c>
      <c r="P280" s="9" t="s">
        <v>491</v>
      </c>
      <c r="Q280" s="9">
        <v>118223</v>
      </c>
      <c r="R280" s="9" t="str">
        <f t="shared" si="12"/>
        <v>[118289] = {true, false, true, false, true, true}, --Ravenous Goliath</v>
      </c>
    </row>
    <row r="281" spans="1:18" x14ac:dyDescent="0.25">
      <c r="A281" s="9" t="s">
        <v>469</v>
      </c>
      <c r="B281" s="9" t="s">
        <v>485</v>
      </c>
      <c r="C281" s="10">
        <f>VLOOKUP(B281,P:Q,2,0)</f>
        <v>123718</v>
      </c>
      <c r="D281" s="16">
        <v>117637</v>
      </c>
      <c r="E281" s="17">
        <v>2579</v>
      </c>
      <c r="F281" s="17">
        <v>4621</v>
      </c>
      <c r="G281" s="12">
        <f t="shared" si="13"/>
        <v>4.8263944483258658E-2</v>
      </c>
      <c r="H281" s="9" t="s">
        <v>346</v>
      </c>
      <c r="I281" s="9" t="s">
        <v>346</v>
      </c>
      <c r="J281" s="9" t="s">
        <v>347</v>
      </c>
      <c r="K281" s="9" t="s">
        <v>347</v>
      </c>
      <c r="L281" s="9" t="s">
        <v>346</v>
      </c>
      <c r="M281" s="9" t="s">
        <v>346</v>
      </c>
      <c r="P281" s="9" t="s">
        <v>484</v>
      </c>
      <c r="Q281" s="10">
        <v>118226</v>
      </c>
      <c r="R281" s="9" t="str">
        <f t="shared" si="12"/>
        <v>[117637] = {true, true, false, false, true, true}, --Ricochet Skull</v>
      </c>
    </row>
    <row r="282" spans="1:18" x14ac:dyDescent="0.25">
      <c r="A282" s="9" t="s">
        <v>469</v>
      </c>
      <c r="B282" s="9" t="s">
        <v>485</v>
      </c>
      <c r="C282" s="10">
        <f>VLOOKUP(B282,P:Q,2,0)</f>
        <v>123718</v>
      </c>
      <c r="D282" s="16">
        <v>123718</v>
      </c>
      <c r="E282" s="17">
        <v>2579</v>
      </c>
      <c r="F282" s="17">
        <v>4621</v>
      </c>
      <c r="G282" s="12">
        <f t="shared" si="13"/>
        <v>4.8263944483258658E-2</v>
      </c>
      <c r="H282" s="9" t="s">
        <v>346</v>
      </c>
      <c r="I282" s="9" t="s">
        <v>346</v>
      </c>
      <c r="J282" s="9" t="s">
        <v>347</v>
      </c>
      <c r="K282" s="9" t="s">
        <v>347</v>
      </c>
      <c r="L282" s="9" t="s">
        <v>346</v>
      </c>
      <c r="M282" s="9" t="s">
        <v>346</v>
      </c>
      <c r="P282" s="9" t="s">
        <v>485</v>
      </c>
      <c r="Q282" s="9">
        <v>123718</v>
      </c>
      <c r="R282" s="9" t="str">
        <f t="shared" si="12"/>
        <v>[123718] = {true, true, false, false, true, true}, --Ricochet Skull</v>
      </c>
    </row>
    <row r="283" spans="1:18" x14ac:dyDescent="0.25">
      <c r="A283" s="9" t="s">
        <v>469</v>
      </c>
      <c r="B283" s="9" t="s">
        <v>485</v>
      </c>
      <c r="C283" s="10">
        <f>VLOOKUP(B283,P:Q,2,0)</f>
        <v>123718</v>
      </c>
      <c r="D283" s="16">
        <v>123719</v>
      </c>
      <c r="E283" s="17">
        <v>3080</v>
      </c>
      <c r="F283" s="17">
        <v>5478</v>
      </c>
      <c r="G283" s="12">
        <f>F283/E283/N$2/1.52*1.2-1.2</f>
        <v>4.8643841146490452E-2</v>
      </c>
      <c r="H283" s="9" t="s">
        <v>346</v>
      </c>
      <c r="I283" s="9" t="s">
        <v>346</v>
      </c>
      <c r="J283" s="9" t="s">
        <v>347</v>
      </c>
      <c r="K283" s="9" t="s">
        <v>347</v>
      </c>
      <c r="L283" s="9" t="s">
        <v>346</v>
      </c>
      <c r="M283" s="9" t="s">
        <v>346</v>
      </c>
      <c r="P283" s="9" t="s">
        <v>475</v>
      </c>
      <c r="Q283" s="9">
        <v>122174</v>
      </c>
      <c r="R283" s="9" t="str">
        <f t="shared" si="12"/>
        <v>[123719] = {true, true, false, false, true, true}, --Ricochet Skull</v>
      </c>
    </row>
    <row r="284" spans="1:18" x14ac:dyDescent="0.25">
      <c r="A284" s="9" t="s">
        <v>469</v>
      </c>
      <c r="B284" s="9" t="s">
        <v>485</v>
      </c>
      <c r="C284" s="10">
        <f>VLOOKUP(B284,P:Q,2,0)</f>
        <v>123718</v>
      </c>
      <c r="D284" s="16">
        <v>123722</v>
      </c>
      <c r="E284" s="17">
        <v>3080</v>
      </c>
      <c r="F284" s="17">
        <v>5478</v>
      </c>
      <c r="G284" s="12">
        <f>F284/E284/N$2/1.52*1.2-1.2</f>
        <v>4.8643841146490452E-2</v>
      </c>
      <c r="H284" s="9" t="s">
        <v>346</v>
      </c>
      <c r="I284" s="9" t="s">
        <v>346</v>
      </c>
      <c r="J284" s="9" t="s">
        <v>347</v>
      </c>
      <c r="K284" s="9" t="s">
        <v>347</v>
      </c>
      <c r="L284" s="9" t="s">
        <v>346</v>
      </c>
      <c r="M284" s="9" t="s">
        <v>346</v>
      </c>
      <c r="P284" s="9" t="s">
        <v>477</v>
      </c>
      <c r="Q284" s="9">
        <v>115115</v>
      </c>
      <c r="R284" s="9" t="str">
        <f t="shared" si="12"/>
        <v>[123722] = {true, true, false, false, true, true}, --Ricochet Skull</v>
      </c>
    </row>
    <row r="285" spans="1:18" x14ac:dyDescent="0.25">
      <c r="A285" s="9" t="s">
        <v>469</v>
      </c>
      <c r="B285" s="9" t="s">
        <v>485</v>
      </c>
      <c r="C285" s="10">
        <f>VLOOKUP(B285,P:Q,2,0)</f>
        <v>123718</v>
      </c>
      <c r="D285" s="16">
        <v>123729</v>
      </c>
      <c r="E285" s="17">
        <v>3080</v>
      </c>
      <c r="F285" s="17">
        <v>5478</v>
      </c>
      <c r="G285" s="12">
        <f>F285/E285/N$2/1.52*1.2-1.2</f>
        <v>4.8643841146490452E-2</v>
      </c>
      <c r="H285" s="9" t="s">
        <v>346</v>
      </c>
      <c r="I285" s="9" t="s">
        <v>346</v>
      </c>
      <c r="J285" s="9" t="s">
        <v>347</v>
      </c>
      <c r="K285" s="9" t="s">
        <v>347</v>
      </c>
      <c r="L285" s="9" t="s">
        <v>346</v>
      </c>
      <c r="M285" s="9" t="s">
        <v>346</v>
      </c>
      <c r="P285" s="9" t="s">
        <v>488</v>
      </c>
      <c r="Q285" s="9">
        <v>118726</v>
      </c>
      <c r="R285" s="9" t="str">
        <f t="shared" si="12"/>
        <v>[123729] = {true, true, false, false, true, true}, --Ricochet Skull</v>
      </c>
    </row>
    <row r="286" spans="1:18" x14ac:dyDescent="0.25">
      <c r="A286" s="9" t="s">
        <v>469</v>
      </c>
      <c r="B286" s="9" t="s">
        <v>484</v>
      </c>
      <c r="C286" s="10">
        <f>VLOOKUP(B286,P:Q,2,0)</f>
        <v>118226</v>
      </c>
      <c r="D286" s="16">
        <v>118226</v>
      </c>
      <c r="E286" s="17">
        <v>1547</v>
      </c>
      <c r="F286" s="17">
        <v>2776</v>
      </c>
      <c r="G286" s="12">
        <f t="shared" ref="G286:G291" si="14">F286/E286/N$2/1.52-1</f>
        <v>4.9820792376945811E-2</v>
      </c>
      <c r="H286" s="9" t="s">
        <v>346</v>
      </c>
      <c r="I286" s="9" t="s">
        <v>346</v>
      </c>
      <c r="J286" s="9" t="s">
        <v>347</v>
      </c>
      <c r="K286" s="9" t="s">
        <v>347</v>
      </c>
      <c r="L286" s="9" t="s">
        <v>346</v>
      </c>
      <c r="M286" s="9" t="s">
        <v>346</v>
      </c>
      <c r="P286" s="9" t="s">
        <v>479</v>
      </c>
      <c r="Q286" s="10">
        <v>117690</v>
      </c>
      <c r="R286" s="9" t="str">
        <f t="shared" si="12"/>
        <v>[118226] = {true, true, false, false, true, true}, --Ruinous Scythe</v>
      </c>
    </row>
    <row r="287" spans="1:18" x14ac:dyDescent="0.25">
      <c r="A287" s="9" t="s">
        <v>469</v>
      </c>
      <c r="B287" s="9" t="s">
        <v>474</v>
      </c>
      <c r="C287" s="10">
        <f>VLOOKUP(B287,P:Q,2,0)</f>
        <v>115924</v>
      </c>
      <c r="D287" s="16">
        <v>116410</v>
      </c>
      <c r="E287" s="17">
        <v>207</v>
      </c>
      <c r="F287" s="17">
        <v>386</v>
      </c>
      <c r="G287" s="12">
        <f t="shared" si="14"/>
        <v>9.0945313873147082E-2</v>
      </c>
      <c r="H287" s="9" t="s">
        <v>346</v>
      </c>
      <c r="I287" s="9" t="s">
        <v>347</v>
      </c>
      <c r="J287" s="9" t="s">
        <v>346</v>
      </c>
      <c r="K287" s="9" t="s">
        <v>347</v>
      </c>
      <c r="L287" s="9" t="s">
        <v>346</v>
      </c>
      <c r="M287" s="9" t="s">
        <v>346</v>
      </c>
      <c r="P287" s="9" t="s">
        <v>204</v>
      </c>
      <c r="Q287" s="9">
        <v>40465</v>
      </c>
      <c r="R287" s="9" t="str">
        <f t="shared" si="12"/>
        <v>[116410] = {true, false, true, false, true, true}, --Shocking Siphon</v>
      </c>
    </row>
    <row r="288" spans="1:18" x14ac:dyDescent="0.25">
      <c r="A288" s="9" t="s">
        <v>469</v>
      </c>
      <c r="B288" s="9" t="s">
        <v>486</v>
      </c>
      <c r="C288" s="10">
        <f>VLOOKUP(B288,P:Q,2,0)</f>
        <v>117749</v>
      </c>
      <c r="D288" s="16">
        <v>117757</v>
      </c>
      <c r="E288" s="17">
        <v>4717</v>
      </c>
      <c r="F288" s="17">
        <v>8419</v>
      </c>
      <c r="G288" s="12">
        <f t="shared" si="14"/>
        <v>4.4192705956127787E-2</v>
      </c>
      <c r="H288" s="9" t="s">
        <v>346</v>
      </c>
      <c r="I288" s="9" t="s">
        <v>346</v>
      </c>
      <c r="J288" s="9" t="s">
        <v>347</v>
      </c>
      <c r="K288" s="9" t="s">
        <v>347</v>
      </c>
      <c r="L288" s="9" t="s">
        <v>346</v>
      </c>
      <c r="M288" s="9" t="s">
        <v>346</v>
      </c>
      <c r="P288" s="9" t="s">
        <v>471</v>
      </c>
      <c r="Q288" s="9">
        <v>114860</v>
      </c>
      <c r="R288" s="9" t="str">
        <f t="shared" si="12"/>
        <v>[117757] = {true, true, false, false, true, true}, --Stalking Blastbones</v>
      </c>
    </row>
    <row r="289" spans="1:18" x14ac:dyDescent="0.25">
      <c r="A289" s="9" t="s">
        <v>469</v>
      </c>
      <c r="B289" s="9" t="s">
        <v>480</v>
      </c>
      <c r="C289" s="10">
        <f>VLOOKUP(B289,P:Q,2,0)</f>
        <v>117805</v>
      </c>
      <c r="D289" s="16">
        <v>117809</v>
      </c>
      <c r="E289" s="17">
        <v>715</v>
      </c>
      <c r="F289" s="17">
        <v>1330</v>
      </c>
      <c r="G289" s="12">
        <f t="shared" si="14"/>
        <v>8.8257380203689006E-2</v>
      </c>
      <c r="H289" s="9" t="s">
        <v>346</v>
      </c>
      <c r="I289" s="9" t="s">
        <v>347</v>
      </c>
      <c r="J289" s="9" t="s">
        <v>346</v>
      </c>
      <c r="K289" s="9" t="s">
        <v>347</v>
      </c>
      <c r="L289" s="9" t="s">
        <v>346</v>
      </c>
      <c r="M289" s="9" t="s">
        <v>346</v>
      </c>
      <c r="R289" s="9" t="str">
        <f t="shared" si="12"/>
        <v>[117809] = {true, false, true, false, true, true}, --Unnerving Boneyard</v>
      </c>
    </row>
    <row r="290" spans="1:18" x14ac:dyDescent="0.25">
      <c r="A290" s="9" t="s">
        <v>469</v>
      </c>
      <c r="B290" s="9" t="s">
        <v>478</v>
      </c>
      <c r="C290" s="10">
        <v>117624</v>
      </c>
      <c r="D290" s="16">
        <v>117624</v>
      </c>
      <c r="E290" s="17">
        <v>1914</v>
      </c>
      <c r="F290" s="17">
        <v>3430</v>
      </c>
      <c r="G290" s="12">
        <f t="shared" si="14"/>
        <v>4.8427028417649565E-2</v>
      </c>
      <c r="H290" s="9" t="s">
        <v>346</v>
      </c>
      <c r="I290" s="9" t="s">
        <v>346</v>
      </c>
      <c r="J290" s="9" t="s">
        <v>347</v>
      </c>
      <c r="K290" s="9" t="s">
        <v>347</v>
      </c>
      <c r="L290" s="9" t="s">
        <v>346</v>
      </c>
      <c r="M290" s="9" t="s">
        <v>346</v>
      </c>
      <c r="P290" s="9" t="s">
        <v>474</v>
      </c>
      <c r="Q290" s="9">
        <v>115924</v>
      </c>
      <c r="R290" s="9" t="str">
        <f t="shared" si="12"/>
        <v>[117624] = {true, true, false, false, true, true}, --Venom Skull</v>
      </c>
    </row>
    <row r="291" spans="1:18" x14ac:dyDescent="0.25">
      <c r="A291" s="9" t="s">
        <v>469</v>
      </c>
      <c r="B291" s="9" t="s">
        <v>478</v>
      </c>
      <c r="C291" s="10">
        <v>123699</v>
      </c>
      <c r="D291" s="16">
        <v>123699</v>
      </c>
      <c r="E291" s="17">
        <v>1914</v>
      </c>
      <c r="F291" s="17">
        <v>3430</v>
      </c>
      <c r="G291" s="12">
        <f t="shared" si="14"/>
        <v>4.8427028417649565E-2</v>
      </c>
      <c r="H291" s="9" t="s">
        <v>346</v>
      </c>
      <c r="I291" s="9" t="s">
        <v>346</v>
      </c>
      <c r="J291" s="9" t="s">
        <v>347</v>
      </c>
      <c r="K291" s="9" t="s">
        <v>347</v>
      </c>
      <c r="L291" s="9" t="s">
        <v>346</v>
      </c>
      <c r="M291" s="9" t="s">
        <v>346</v>
      </c>
      <c r="R291" s="9" t="str">
        <f t="shared" si="12"/>
        <v>[123699] = {true, true, false, false, true, true}, --Venom Skull</v>
      </c>
    </row>
    <row r="292" spans="1:18" x14ac:dyDescent="0.25">
      <c r="A292" s="9" t="s">
        <v>469</v>
      </c>
      <c r="B292" s="9" t="s">
        <v>478</v>
      </c>
      <c r="C292" s="10">
        <f>VLOOKUP(B292,P:Q,2,0)</f>
        <v>123704</v>
      </c>
      <c r="D292" s="16">
        <v>123704</v>
      </c>
      <c r="E292" s="17">
        <v>2286</v>
      </c>
      <c r="F292" s="17">
        <v>4066</v>
      </c>
      <c r="G292" s="12">
        <f>F292/E292/N$2/1.52*1.2-1.2</f>
        <v>4.8700875477813543E-2</v>
      </c>
      <c r="H292" s="9" t="s">
        <v>346</v>
      </c>
      <c r="I292" s="9" t="s">
        <v>346</v>
      </c>
      <c r="J292" s="9" t="s">
        <v>347</v>
      </c>
      <c r="K292" s="9" t="s">
        <v>347</v>
      </c>
      <c r="L292" s="9" t="s">
        <v>346</v>
      </c>
      <c r="M292" s="9" t="s">
        <v>346</v>
      </c>
      <c r="P292" s="9" t="s">
        <v>483</v>
      </c>
      <c r="Q292" s="10">
        <v>122395</v>
      </c>
      <c r="R292" s="9" t="str">
        <f t="shared" si="12"/>
        <v>[123704] = {true, true, false, false, true, true}, --Venom Skull</v>
      </c>
    </row>
    <row r="293" spans="1:18" x14ac:dyDescent="0.25">
      <c r="A293" s="9" t="s">
        <v>72</v>
      </c>
      <c r="B293" s="9" t="s">
        <v>174</v>
      </c>
      <c r="C293" s="10">
        <f>VLOOKUP(B293,P:Q,2,0)</f>
        <v>25484</v>
      </c>
      <c r="D293" s="16">
        <v>25485</v>
      </c>
      <c r="E293" s="17">
        <v>1059</v>
      </c>
      <c r="F293" s="17">
        <v>1900</v>
      </c>
      <c r="G293" s="12">
        <f t="shared" ref="G293:G314" si="15">F293/E293/N$2/1.52-1</f>
        <v>4.964795203782213E-2</v>
      </c>
      <c r="H293" s="9" t="s">
        <v>346</v>
      </c>
      <c r="I293" s="9" t="s">
        <v>346</v>
      </c>
      <c r="J293" s="9" t="s">
        <v>347</v>
      </c>
      <c r="K293" s="9" t="s">
        <v>347</v>
      </c>
      <c r="L293" s="9" t="s">
        <v>346</v>
      </c>
      <c r="M293" s="9" t="s">
        <v>346</v>
      </c>
      <c r="R293" s="9" t="str">
        <f t="shared" si="12"/>
        <v>[25485] = {true, true, false, false, true, true}, --Ambush</v>
      </c>
    </row>
    <row r="294" spans="1:18" x14ac:dyDescent="0.25">
      <c r="A294" s="9" t="s">
        <v>72</v>
      </c>
      <c r="B294" s="9" t="s">
        <v>392</v>
      </c>
      <c r="C294" s="10">
        <f>VLOOKUP(B294,P:Q,2,0)</f>
        <v>33386</v>
      </c>
      <c r="D294" s="16">
        <v>33386</v>
      </c>
      <c r="E294" s="17">
        <v>1166</v>
      </c>
      <c r="F294" s="17">
        <v>2092</v>
      </c>
      <c r="G294" s="12">
        <f t="shared" si="15"/>
        <v>4.9661218329533297E-2</v>
      </c>
      <c r="H294" s="9" t="s">
        <v>346</v>
      </c>
      <c r="I294" s="9" t="s">
        <v>346</v>
      </c>
      <c r="J294" s="9" t="s">
        <v>347</v>
      </c>
      <c r="K294" s="9" t="s">
        <v>347</v>
      </c>
      <c r="L294" s="9" t="s">
        <v>346</v>
      </c>
      <c r="M294" s="9" t="s">
        <v>346</v>
      </c>
      <c r="P294" s="9" t="s">
        <v>43</v>
      </c>
      <c r="Q294" s="9">
        <v>25493</v>
      </c>
      <c r="R294" s="9" t="str">
        <f t="shared" si="12"/>
        <v>[33386] = {true, true, false, false, true, true}, --Assassin's Blade</v>
      </c>
    </row>
    <row r="295" spans="1:18" x14ac:dyDescent="0.25">
      <c r="A295" s="9" t="s">
        <v>72</v>
      </c>
      <c r="B295" s="9" t="s">
        <v>260</v>
      </c>
      <c r="C295" s="17">
        <v>61927</v>
      </c>
      <c r="D295" s="16">
        <v>61932</v>
      </c>
      <c r="E295" s="17">
        <v>3179</v>
      </c>
      <c r="F295" s="17">
        <v>5704</v>
      </c>
      <c r="G295" s="12">
        <f t="shared" si="15"/>
        <v>4.9723720072637478E-2</v>
      </c>
      <c r="H295" s="9" t="s">
        <v>346</v>
      </c>
      <c r="I295" s="9" t="s">
        <v>346</v>
      </c>
      <c r="J295" s="9" t="s">
        <v>347</v>
      </c>
      <c r="K295" s="9" t="s">
        <v>347</v>
      </c>
      <c r="L295" s="9" t="s">
        <v>346</v>
      </c>
      <c r="M295" s="9" t="s">
        <v>346</v>
      </c>
      <c r="P295" s="9" t="s">
        <v>405</v>
      </c>
      <c r="Q295" s="9">
        <v>25091</v>
      </c>
      <c r="R295" s="9" t="str">
        <f t="shared" si="12"/>
        <v>[61932] = {true, true, false, false, true, true}, --Assassin's Scourge</v>
      </c>
    </row>
    <row r="296" spans="1:18" x14ac:dyDescent="0.25">
      <c r="A296" s="9" t="s">
        <v>72</v>
      </c>
      <c r="B296" s="9" t="s">
        <v>261</v>
      </c>
      <c r="C296" s="17">
        <v>61902</v>
      </c>
      <c r="D296" s="16">
        <v>61907</v>
      </c>
      <c r="E296" s="17">
        <v>4201</v>
      </c>
      <c r="F296" s="17">
        <v>7539</v>
      </c>
      <c r="G296" s="12">
        <f t="shared" si="15"/>
        <v>4.989794023071159E-2</v>
      </c>
      <c r="H296" s="9" t="s">
        <v>346</v>
      </c>
      <c r="I296" s="9" t="s">
        <v>346</v>
      </c>
      <c r="J296" s="9" t="s">
        <v>347</v>
      </c>
      <c r="K296" s="9" t="s">
        <v>347</v>
      </c>
      <c r="L296" s="9" t="s">
        <v>346</v>
      </c>
      <c r="M296" s="9" t="s">
        <v>346</v>
      </c>
      <c r="P296" s="9" t="s">
        <v>48</v>
      </c>
      <c r="Q296" s="9">
        <v>36485</v>
      </c>
      <c r="R296" s="9" t="str">
        <f t="shared" si="12"/>
        <v>[61907] = {true, true, false, false, true, true}, --Assassin's Will</v>
      </c>
    </row>
    <row r="297" spans="1:18" x14ac:dyDescent="0.25">
      <c r="A297" s="9" t="s">
        <v>72</v>
      </c>
      <c r="B297" s="9" t="s">
        <v>261</v>
      </c>
      <c r="C297" s="17">
        <v>61919</v>
      </c>
      <c r="D297" s="16">
        <v>61930</v>
      </c>
      <c r="E297" s="17">
        <v>4773</v>
      </c>
      <c r="F297" s="17">
        <v>8566</v>
      </c>
      <c r="G297" s="12">
        <f t="shared" si="15"/>
        <v>4.99597664745981E-2</v>
      </c>
      <c r="H297" s="9" t="s">
        <v>346</v>
      </c>
      <c r="I297" s="9" t="s">
        <v>346</v>
      </c>
      <c r="J297" s="9" t="s">
        <v>347</v>
      </c>
      <c r="K297" s="9" t="s">
        <v>347</v>
      </c>
      <c r="L297" s="9" t="s">
        <v>346</v>
      </c>
      <c r="M297" s="9" t="s">
        <v>346</v>
      </c>
      <c r="R297" s="9" t="str">
        <f t="shared" si="12"/>
        <v>[61930] = {true, true, false, false, true, true}, --Assassin's Will</v>
      </c>
    </row>
    <row r="298" spans="1:18" x14ac:dyDescent="0.25">
      <c r="A298" s="9" t="s">
        <v>72</v>
      </c>
      <c r="B298" s="9" t="s">
        <v>39</v>
      </c>
      <c r="C298" s="10">
        <f>VLOOKUP(B298,P:Q,2,0)</f>
        <v>25267</v>
      </c>
      <c r="D298" s="16">
        <v>25267</v>
      </c>
      <c r="E298" s="17">
        <v>2333</v>
      </c>
      <c r="F298" s="17">
        <v>4188</v>
      </c>
      <c r="G298" s="12">
        <f t="shared" si="15"/>
        <v>5.0214369323285934E-2</v>
      </c>
      <c r="H298" s="9" t="s">
        <v>346</v>
      </c>
      <c r="I298" s="9" t="s">
        <v>346</v>
      </c>
      <c r="J298" s="9" t="s">
        <v>347</v>
      </c>
      <c r="K298" s="9" t="s">
        <v>347</v>
      </c>
      <c r="L298" s="9" t="s">
        <v>346</v>
      </c>
      <c r="M298" s="9" t="s">
        <v>346</v>
      </c>
      <c r="R298" s="9" t="str">
        <f t="shared" si="12"/>
        <v>[25267] = {true, true, false, false, true, true}, --Concealed Weapon</v>
      </c>
    </row>
    <row r="299" spans="1:18" x14ac:dyDescent="0.25">
      <c r="A299" s="9" t="s">
        <v>72</v>
      </c>
      <c r="B299" s="9" t="s">
        <v>403</v>
      </c>
      <c r="C299" s="17">
        <v>35441</v>
      </c>
      <c r="D299" s="16">
        <v>51556</v>
      </c>
      <c r="E299" s="17">
        <v>602</v>
      </c>
      <c r="F299" s="17">
        <v>1079</v>
      </c>
      <c r="G299" s="12">
        <f t="shared" si="15"/>
        <v>4.8602708973150888E-2</v>
      </c>
      <c r="H299" s="9" t="s">
        <v>346</v>
      </c>
      <c r="I299" s="9" t="s">
        <v>346</v>
      </c>
      <c r="J299" s="9" t="s">
        <v>347</v>
      </c>
      <c r="K299" s="9" t="s">
        <v>347</v>
      </c>
      <c r="L299" s="9" t="s">
        <v>346</v>
      </c>
      <c r="M299" s="9" t="s">
        <v>346</v>
      </c>
      <c r="P299" s="9" t="s">
        <v>40</v>
      </c>
      <c r="Q299" s="9">
        <v>36957</v>
      </c>
      <c r="R299" s="9" t="str">
        <f t="shared" si="12"/>
        <v>[51556] = {true, true, false, false, true, true}, --Corrosive Arrow</v>
      </c>
    </row>
    <row r="300" spans="1:18" x14ac:dyDescent="0.25">
      <c r="A300" s="9" t="s">
        <v>72</v>
      </c>
      <c r="B300" s="9" t="s">
        <v>398</v>
      </c>
      <c r="C300" s="17">
        <v>35434</v>
      </c>
      <c r="D300" s="16">
        <v>123945</v>
      </c>
      <c r="E300" s="17">
        <v>903</v>
      </c>
      <c r="F300" s="17">
        <v>1621</v>
      </c>
      <c r="G300" s="12">
        <f t="shared" si="15"/>
        <v>5.0222422765200836E-2</v>
      </c>
      <c r="H300" s="9" t="s">
        <v>346</v>
      </c>
      <c r="I300" s="9" t="s">
        <v>346</v>
      </c>
      <c r="J300" s="9" t="s">
        <v>347</v>
      </c>
      <c r="K300" s="9" t="s">
        <v>347</v>
      </c>
      <c r="L300" s="9" t="s">
        <v>346</v>
      </c>
      <c r="M300" s="9" t="s">
        <v>346</v>
      </c>
      <c r="P300" s="9" t="s">
        <v>390</v>
      </c>
      <c r="Q300" s="9">
        <v>25255</v>
      </c>
      <c r="R300" s="9" t="str">
        <f t="shared" si="12"/>
        <v>[123945] = {true, true, false, false, true, true}, --Corrosive Flurry</v>
      </c>
    </row>
    <row r="301" spans="1:18" x14ac:dyDescent="0.25">
      <c r="A301" s="9" t="s">
        <v>72</v>
      </c>
      <c r="B301" s="9" t="s">
        <v>401</v>
      </c>
      <c r="C301" s="17">
        <v>35434</v>
      </c>
      <c r="D301" s="16">
        <v>108936</v>
      </c>
      <c r="E301" s="17">
        <v>1084</v>
      </c>
      <c r="F301" s="17">
        <v>1946</v>
      </c>
      <c r="G301" s="12">
        <f t="shared" si="15"/>
        <v>5.0266651112290006E-2</v>
      </c>
      <c r="H301" s="9" t="s">
        <v>346</v>
      </c>
      <c r="I301" s="9" t="s">
        <v>346</v>
      </c>
      <c r="J301" s="9" t="s">
        <v>347</v>
      </c>
      <c r="K301" s="9" t="s">
        <v>347</v>
      </c>
      <c r="L301" s="9" t="s">
        <v>346</v>
      </c>
      <c r="M301" s="9" t="s">
        <v>346</v>
      </c>
      <c r="P301" s="11" t="s">
        <v>395</v>
      </c>
      <c r="Q301" s="9">
        <v>33398</v>
      </c>
      <c r="R301" s="9" t="str">
        <f t="shared" si="12"/>
        <v>[108936] = {true, true, false, false, true, true}, --Corrosive Slash</v>
      </c>
    </row>
    <row r="302" spans="1:18" x14ac:dyDescent="0.25">
      <c r="A302" s="9" t="s">
        <v>72</v>
      </c>
      <c r="B302" s="9" t="s">
        <v>396</v>
      </c>
      <c r="C302" s="17">
        <v>33211</v>
      </c>
      <c r="D302" s="16">
        <v>33219</v>
      </c>
      <c r="E302" s="17">
        <v>583</v>
      </c>
      <c r="F302" s="17">
        <v>1045</v>
      </c>
      <c r="G302" s="12">
        <f t="shared" si="15"/>
        <v>4.8657718120805438E-2</v>
      </c>
      <c r="H302" s="9" t="s">
        <v>346</v>
      </c>
      <c r="I302" s="9" t="s">
        <v>346</v>
      </c>
      <c r="J302" s="9" t="s">
        <v>347</v>
      </c>
      <c r="K302" s="9" t="s">
        <v>347</v>
      </c>
      <c r="L302" s="9" t="s">
        <v>346</v>
      </c>
      <c r="M302" s="9" t="s">
        <v>346</v>
      </c>
      <c r="P302" s="11" t="s">
        <v>393</v>
      </c>
      <c r="Q302" s="9">
        <v>18342</v>
      </c>
      <c r="R302" s="9" t="str">
        <f t="shared" si="12"/>
        <v>[33219] = {true, true, false, false, true, true}, --Corrosive Strike</v>
      </c>
    </row>
    <row r="303" spans="1:18" x14ac:dyDescent="0.25">
      <c r="A303" s="9" t="s">
        <v>72</v>
      </c>
      <c r="B303" s="9" t="s">
        <v>408</v>
      </c>
      <c r="C303" s="17">
        <f>VLOOKUP(B303,P:Q,2,0)</f>
        <v>33326</v>
      </c>
      <c r="D303" s="16">
        <v>33333</v>
      </c>
      <c r="E303" s="17">
        <v>826</v>
      </c>
      <c r="F303" s="17">
        <v>1537</v>
      </c>
      <c r="G303" s="12">
        <f t="shared" si="15"/>
        <v>8.8628856580080573E-2</v>
      </c>
      <c r="H303" s="9" t="s">
        <v>346</v>
      </c>
      <c r="I303" s="9" t="s">
        <v>347</v>
      </c>
      <c r="J303" s="9" t="s">
        <v>346</v>
      </c>
      <c r="K303" s="9" t="s">
        <v>347</v>
      </c>
      <c r="L303" s="9" t="s">
        <v>346</v>
      </c>
      <c r="M303" s="9" t="s">
        <v>346</v>
      </c>
      <c r="P303" s="9" t="s">
        <v>45</v>
      </c>
      <c r="Q303" s="9">
        <v>36514</v>
      </c>
      <c r="R303" s="9" t="str">
        <f t="shared" si="12"/>
        <v>[33333] = {true, false, true, false, true, true}, --Cripple</v>
      </c>
    </row>
    <row r="304" spans="1:18" x14ac:dyDescent="0.25">
      <c r="A304" s="9" t="s">
        <v>72</v>
      </c>
      <c r="B304" s="9" t="s">
        <v>40</v>
      </c>
      <c r="C304" s="17">
        <f>VLOOKUP(B304,P:Q,2,0)</f>
        <v>36957</v>
      </c>
      <c r="D304" s="16">
        <v>36960</v>
      </c>
      <c r="E304" s="17">
        <v>991</v>
      </c>
      <c r="F304" s="17">
        <v>1846</v>
      </c>
      <c r="G304" s="12">
        <f t="shared" si="15"/>
        <v>8.97931257687965E-2</v>
      </c>
      <c r="H304" s="9" t="s">
        <v>346</v>
      </c>
      <c r="I304" s="9" t="s">
        <v>347</v>
      </c>
      <c r="J304" s="9" t="s">
        <v>346</v>
      </c>
      <c r="K304" s="9" t="s">
        <v>347</v>
      </c>
      <c r="L304" s="9" t="s">
        <v>346</v>
      </c>
      <c r="M304" s="9" t="s">
        <v>346</v>
      </c>
      <c r="P304" s="9" t="s">
        <v>404</v>
      </c>
      <c r="Q304" s="9">
        <v>35441</v>
      </c>
      <c r="R304" s="9" t="str">
        <f t="shared" si="12"/>
        <v>[36960] = {true, false, true, false, true, true}, --Crippling Grasp</v>
      </c>
    </row>
    <row r="305" spans="1:18" x14ac:dyDescent="0.25">
      <c r="A305" s="9" t="s">
        <v>72</v>
      </c>
      <c r="B305" s="9" t="s">
        <v>40</v>
      </c>
      <c r="C305" s="17">
        <f>VLOOKUP(B305,P:Q,2,0)</f>
        <v>36957</v>
      </c>
      <c r="D305" s="16">
        <v>36963</v>
      </c>
      <c r="E305" s="17">
        <v>875</v>
      </c>
      <c r="F305" s="17">
        <v>1569</v>
      </c>
      <c r="G305" s="12">
        <f t="shared" si="15"/>
        <v>4.9061411919059328E-2</v>
      </c>
      <c r="H305" s="9" t="s">
        <v>346</v>
      </c>
      <c r="I305" s="9" t="s">
        <v>346</v>
      </c>
      <c r="J305" s="9" t="s">
        <v>347</v>
      </c>
      <c r="K305" s="9" t="s">
        <v>347</v>
      </c>
      <c r="L305" s="9" t="s">
        <v>346</v>
      </c>
      <c r="M305" s="9" t="s">
        <v>346</v>
      </c>
      <c r="P305" s="9" t="s">
        <v>47</v>
      </c>
      <c r="Q305" s="9">
        <v>36049</v>
      </c>
      <c r="R305" s="9" t="str">
        <f t="shared" si="12"/>
        <v>[36963] = {true, true, false, false, true, true}, --Crippling Grasp</v>
      </c>
    </row>
    <row r="306" spans="1:18" x14ac:dyDescent="0.25">
      <c r="A306" s="9" t="s">
        <v>72</v>
      </c>
      <c r="B306" s="9" t="s">
        <v>395</v>
      </c>
      <c r="C306" s="10">
        <f>VLOOKUP(B306,P:Q,2,0)</f>
        <v>33398</v>
      </c>
      <c r="D306" s="16">
        <v>33398</v>
      </c>
      <c r="E306" s="17">
        <v>3734</v>
      </c>
      <c r="F306" s="17">
        <v>6701</v>
      </c>
      <c r="G306" s="12">
        <f t="shared" si="15"/>
        <v>4.990819655444545E-2</v>
      </c>
      <c r="H306" s="9" t="s">
        <v>346</v>
      </c>
      <c r="I306" s="9" t="s">
        <v>346</v>
      </c>
      <c r="J306" s="9" t="s">
        <v>347</v>
      </c>
      <c r="K306" s="9" t="s">
        <v>347</v>
      </c>
      <c r="L306" s="9" t="s">
        <v>346</v>
      </c>
      <c r="M306" s="9" t="s">
        <v>346</v>
      </c>
      <c r="P306" s="9" t="s">
        <v>176</v>
      </c>
      <c r="Q306" s="9">
        <v>36508</v>
      </c>
      <c r="R306" s="9" t="str">
        <f t="shared" si="12"/>
        <v>[33398] = {true, true, false, false, true, true}, --Death Stroke</v>
      </c>
    </row>
    <row r="307" spans="1:18" x14ac:dyDescent="0.25">
      <c r="A307" s="9" t="s">
        <v>72</v>
      </c>
      <c r="B307" s="9" t="s">
        <v>175</v>
      </c>
      <c r="C307" s="17">
        <f>VLOOKUP(B307,P:Q,2,0)</f>
        <v>36943</v>
      </c>
      <c r="D307" s="16">
        <v>36947</v>
      </c>
      <c r="E307" s="17">
        <v>853</v>
      </c>
      <c r="F307" s="17">
        <v>1588</v>
      </c>
      <c r="G307" s="12">
        <f t="shared" si="15"/>
        <v>8.9149480939340497E-2</v>
      </c>
      <c r="H307" s="9" t="s">
        <v>346</v>
      </c>
      <c r="I307" s="9" t="s">
        <v>347</v>
      </c>
      <c r="J307" s="9" t="s">
        <v>346</v>
      </c>
      <c r="K307" s="9" t="s">
        <v>347</v>
      </c>
      <c r="L307" s="9" t="s">
        <v>346</v>
      </c>
      <c r="M307" s="9" t="s">
        <v>346</v>
      </c>
      <c r="P307" s="9" t="s">
        <v>263</v>
      </c>
      <c r="Q307" s="9">
        <v>25260</v>
      </c>
      <c r="R307" s="9" t="str">
        <f t="shared" si="12"/>
        <v>[36947] = {true, false, true, false, true, true}, --Debilitate</v>
      </c>
    </row>
    <row r="308" spans="1:18" x14ac:dyDescent="0.25">
      <c r="A308" s="9" t="s">
        <v>72</v>
      </c>
      <c r="B308" s="9" t="s">
        <v>407</v>
      </c>
      <c r="C308" s="17">
        <f>VLOOKUP(B308,P:Q,2,0)</f>
        <v>33316</v>
      </c>
      <c r="D308" s="16">
        <v>33316</v>
      </c>
      <c r="E308" s="17">
        <v>1749</v>
      </c>
      <c r="F308" s="17">
        <v>3138</v>
      </c>
      <c r="G308" s="12">
        <f t="shared" si="15"/>
        <v>4.9661218329533297E-2</v>
      </c>
      <c r="H308" s="9" t="s">
        <v>346</v>
      </c>
      <c r="I308" s="9" t="s">
        <v>346</v>
      </c>
      <c r="J308" s="9" t="s">
        <v>347</v>
      </c>
      <c r="K308" s="9" t="s">
        <v>347</v>
      </c>
      <c r="L308" s="9" t="s">
        <v>346</v>
      </c>
      <c r="M308" s="9" t="s">
        <v>346</v>
      </c>
      <c r="P308" s="9" t="s">
        <v>402</v>
      </c>
      <c r="Q308" s="9">
        <v>61919</v>
      </c>
      <c r="R308" s="9" t="str">
        <f t="shared" si="12"/>
        <v>[33316] = {true, true, false, false, true, true}, --Drain Power</v>
      </c>
    </row>
    <row r="309" spans="1:18" x14ac:dyDescent="0.25">
      <c r="A309" s="9" t="s">
        <v>72</v>
      </c>
      <c r="B309" s="9" t="s">
        <v>41</v>
      </c>
      <c r="C309" s="17">
        <f>VLOOKUP(B309,P:Q,2,0)</f>
        <v>34838</v>
      </c>
      <c r="D309" s="16">
        <v>34838</v>
      </c>
      <c r="E309" s="17">
        <v>1095</v>
      </c>
      <c r="F309" s="17">
        <v>1965</v>
      </c>
      <c r="G309" s="12">
        <f t="shared" si="15"/>
        <v>4.98674170025597E-2</v>
      </c>
      <c r="H309" s="9" t="s">
        <v>346</v>
      </c>
      <c r="I309" s="9" t="s">
        <v>346</v>
      </c>
      <c r="J309" s="9" t="s">
        <v>347</v>
      </c>
      <c r="K309" s="9" t="s">
        <v>347</v>
      </c>
      <c r="L309" s="9" t="s">
        <v>346</v>
      </c>
      <c r="M309" s="9" t="s">
        <v>346</v>
      </c>
      <c r="P309" s="9" t="s">
        <v>414</v>
      </c>
      <c r="Q309" s="9">
        <v>35508</v>
      </c>
      <c r="R309" s="9" t="str">
        <f t="shared" si="12"/>
        <v>[34838] = {true, true, false, false, true, true}, --Funnel Health</v>
      </c>
    </row>
    <row r="310" spans="1:18" x14ac:dyDescent="0.25">
      <c r="A310" s="9" t="s">
        <v>72</v>
      </c>
      <c r="B310" s="9" t="s">
        <v>42</v>
      </c>
      <c r="C310" s="10">
        <f>VLOOKUP(B310,P:Q,2,0)</f>
        <v>34851</v>
      </c>
      <c r="D310" s="16">
        <v>34851</v>
      </c>
      <c r="E310" s="17">
        <v>1166</v>
      </c>
      <c r="F310" s="17">
        <v>2093</v>
      </c>
      <c r="G310" s="12">
        <f t="shared" si="15"/>
        <v>5.0162968433897559E-2</v>
      </c>
      <c r="H310" s="9" t="s">
        <v>346</v>
      </c>
      <c r="I310" s="9" t="s">
        <v>346</v>
      </c>
      <c r="J310" s="9" t="s">
        <v>347</v>
      </c>
      <c r="K310" s="9" t="s">
        <v>347</v>
      </c>
      <c r="L310" s="9" t="s">
        <v>346</v>
      </c>
      <c r="M310" s="9" t="s">
        <v>346</v>
      </c>
      <c r="P310" s="9" t="s">
        <v>408</v>
      </c>
      <c r="Q310" s="9">
        <v>33326</v>
      </c>
      <c r="R310" s="9" t="str">
        <f t="shared" si="12"/>
        <v>[34851] = {true, true, false, false, true, true}, --Impale</v>
      </c>
    </row>
    <row r="311" spans="1:18" x14ac:dyDescent="0.25">
      <c r="A311" s="9" t="s">
        <v>72</v>
      </c>
      <c r="B311" s="9" t="s">
        <v>176</v>
      </c>
      <c r="C311" s="10">
        <f>VLOOKUP(B311,P:Q,2,0)</f>
        <v>36508</v>
      </c>
      <c r="D311" s="16">
        <v>36508</v>
      </c>
      <c r="E311" s="17">
        <v>3735</v>
      </c>
      <c r="F311" s="17">
        <v>6703</v>
      </c>
      <c r="G311" s="12">
        <f t="shared" si="15"/>
        <v>4.9940371399645356E-2</v>
      </c>
      <c r="H311" s="9" t="s">
        <v>346</v>
      </c>
      <c r="I311" s="9" t="s">
        <v>346</v>
      </c>
      <c r="J311" s="9" t="s">
        <v>347</v>
      </c>
      <c r="K311" s="9" t="s">
        <v>347</v>
      </c>
      <c r="L311" s="9" t="s">
        <v>346</v>
      </c>
      <c r="M311" s="9" t="s">
        <v>346</v>
      </c>
      <c r="N311" s="9" t="s">
        <v>404</v>
      </c>
      <c r="P311" s="9" t="s">
        <v>41</v>
      </c>
      <c r="Q311" s="9">
        <v>34838</v>
      </c>
      <c r="R311" s="9" t="str">
        <f t="shared" si="12"/>
        <v>[36508] = {true, true, false, false, true, true}, --Incapacitating Strike</v>
      </c>
    </row>
    <row r="312" spans="1:18" x14ac:dyDescent="0.25">
      <c r="A312" s="9" t="s">
        <v>72</v>
      </c>
      <c r="B312" s="9" t="s">
        <v>397</v>
      </c>
      <c r="C312" s="10">
        <f>VLOOKUP(B312,P:Q,2,0)</f>
        <v>34843</v>
      </c>
      <c r="D312" s="16">
        <v>34843</v>
      </c>
      <c r="E312" s="17">
        <v>854</v>
      </c>
      <c r="F312" s="17">
        <v>1533</v>
      </c>
      <c r="G312" s="12">
        <f t="shared" si="15"/>
        <v>5.0195870080085303E-2</v>
      </c>
      <c r="H312" s="9" t="s">
        <v>346</v>
      </c>
      <c r="I312" s="9" t="s">
        <v>346</v>
      </c>
      <c r="J312" s="9" t="s">
        <v>347</v>
      </c>
      <c r="K312" s="9" t="s">
        <v>347</v>
      </c>
      <c r="L312" s="9" t="s">
        <v>346</v>
      </c>
      <c r="M312" s="9" t="s">
        <v>346</v>
      </c>
      <c r="P312" s="9" t="s">
        <v>406</v>
      </c>
      <c r="Q312" s="9">
        <v>33291</v>
      </c>
      <c r="R312" s="9" t="str">
        <f t="shared" si="12"/>
        <v>[34843] = {true, true, false, false, true, true}, --Killer's Blade</v>
      </c>
    </row>
    <row r="313" spans="1:18" x14ac:dyDescent="0.25">
      <c r="A313" s="9" t="s">
        <v>72</v>
      </c>
      <c r="B313" s="9" t="s">
        <v>43</v>
      </c>
      <c r="C313" s="10">
        <f>VLOOKUP(B313,P:Q,2,0)</f>
        <v>25493</v>
      </c>
      <c r="D313" s="16">
        <v>25494</v>
      </c>
      <c r="E313" s="17">
        <v>1400</v>
      </c>
      <c r="F313" s="17">
        <v>2512</v>
      </c>
      <c r="G313" s="12">
        <f t="shared" si="15"/>
        <v>4.9730029772417694E-2</v>
      </c>
      <c r="H313" s="9" t="s">
        <v>346</v>
      </c>
      <c r="I313" s="9" t="s">
        <v>346</v>
      </c>
      <c r="J313" s="9" t="s">
        <v>347</v>
      </c>
      <c r="K313" s="9" t="s">
        <v>347</v>
      </c>
      <c r="L313" s="9" t="s">
        <v>346</v>
      </c>
      <c r="M313" s="9" t="s">
        <v>346</v>
      </c>
      <c r="P313" s="11" t="s">
        <v>392</v>
      </c>
      <c r="Q313" s="9">
        <v>33386</v>
      </c>
      <c r="R313" s="9" t="str">
        <f t="shared" si="12"/>
        <v>[25494] = {true, true, false, false, true, true}, --Lotus Fan</v>
      </c>
    </row>
    <row r="314" spans="1:18" x14ac:dyDescent="0.25">
      <c r="A314" s="9" t="s">
        <v>72</v>
      </c>
      <c r="B314" s="9" t="s">
        <v>43</v>
      </c>
      <c r="C314" s="10">
        <f>VLOOKUP(B314,P:Q,2,0)</f>
        <v>25493</v>
      </c>
      <c r="D314" s="16">
        <v>35336</v>
      </c>
      <c r="E314" s="17">
        <v>932</v>
      </c>
      <c r="F314" s="17">
        <v>1736</v>
      </c>
      <c r="G314" s="12">
        <f t="shared" si="15"/>
        <v>8.9732316793077249E-2</v>
      </c>
      <c r="H314" s="9" t="s">
        <v>346</v>
      </c>
      <c r="I314" s="9" t="s">
        <v>347</v>
      </c>
      <c r="J314" s="9" t="s">
        <v>346</v>
      </c>
      <c r="K314" s="9" t="s">
        <v>347</v>
      </c>
      <c r="L314" s="9" t="s">
        <v>346</v>
      </c>
      <c r="M314" s="9" t="s">
        <v>346</v>
      </c>
      <c r="P314" s="9" t="s">
        <v>177</v>
      </c>
      <c r="Q314" s="9">
        <v>36901</v>
      </c>
      <c r="R314" s="9" t="str">
        <f t="shared" si="12"/>
        <v>[35336] = {true, false, true, false, true, true}, --Lotus Fan</v>
      </c>
    </row>
    <row r="315" spans="1:18" x14ac:dyDescent="0.25">
      <c r="A315" s="9" t="s">
        <v>72</v>
      </c>
      <c r="B315" s="9" t="s">
        <v>262</v>
      </c>
      <c r="C315" s="10" t="e">
        <f>VLOOKUP(B315,P:Q,2,0)</f>
        <v>#N/A</v>
      </c>
      <c r="D315" s="16">
        <v>64001</v>
      </c>
      <c r="H315" s="9" t="s">
        <v>346</v>
      </c>
      <c r="I315" s="9" t="s">
        <v>347</v>
      </c>
      <c r="J315" s="9" t="s">
        <v>346</v>
      </c>
      <c r="K315" s="9" t="s">
        <v>347</v>
      </c>
      <c r="L315" s="9" t="s">
        <v>346</v>
      </c>
      <c r="M315" s="9" t="s">
        <v>346</v>
      </c>
      <c r="P315" s="9" t="s">
        <v>178</v>
      </c>
      <c r="Q315" s="9">
        <v>34835</v>
      </c>
      <c r="R315" s="9" t="str">
        <f t="shared" si="12"/>
        <v>[64001] = {true, false, true, false, true, true}, --Path of Darkness (Refreshing Path)</v>
      </c>
    </row>
    <row r="316" spans="1:18" x14ac:dyDescent="0.25">
      <c r="A316" s="9" t="s">
        <v>72</v>
      </c>
      <c r="B316" s="9" t="s">
        <v>177</v>
      </c>
      <c r="C316" s="17">
        <f>VLOOKUP(B316,P:Q,2,0)</f>
        <v>36901</v>
      </c>
      <c r="D316" s="16">
        <v>36901</v>
      </c>
      <c r="E316" s="17">
        <v>1589</v>
      </c>
      <c r="F316" s="17">
        <v>2850</v>
      </c>
      <c r="G316" s="12">
        <f t="shared" ref="G316:G321" si="16">F316/E316/N$2/1.52-1</f>
        <v>4.9317666338628552E-2</v>
      </c>
      <c r="H316" s="9" t="s">
        <v>346</v>
      </c>
      <c r="I316" s="9" t="s">
        <v>346</v>
      </c>
      <c r="J316" s="9" t="s">
        <v>347</v>
      </c>
      <c r="K316" s="9" t="s">
        <v>347</v>
      </c>
      <c r="L316" s="9" t="s">
        <v>346</v>
      </c>
      <c r="M316" s="9" t="s">
        <v>346</v>
      </c>
      <c r="N316" s="9" t="s">
        <v>538</v>
      </c>
      <c r="R316" s="9" t="str">
        <f t="shared" si="12"/>
        <v>[36901] = {true, true, false, false, true, true}, --Power Extraction</v>
      </c>
    </row>
    <row r="317" spans="1:18" x14ac:dyDescent="0.25">
      <c r="A317" s="9" t="s">
        <v>72</v>
      </c>
      <c r="B317" s="9" t="s">
        <v>44</v>
      </c>
      <c r="C317" s="17">
        <f>VLOOKUP(B317,P:Q,2,0)</f>
        <v>36891</v>
      </c>
      <c r="D317" s="16">
        <v>36891</v>
      </c>
      <c r="E317" s="17">
        <v>1750</v>
      </c>
      <c r="F317" s="17">
        <v>3140</v>
      </c>
      <c r="G317" s="12">
        <f t="shared" si="16"/>
        <v>4.9730029772417694E-2</v>
      </c>
      <c r="H317" s="9" t="s">
        <v>346</v>
      </c>
      <c r="I317" s="9" t="s">
        <v>346</v>
      </c>
      <c r="J317" s="9" t="s">
        <v>347</v>
      </c>
      <c r="K317" s="9" t="s">
        <v>347</v>
      </c>
      <c r="L317" s="9" t="s">
        <v>346</v>
      </c>
      <c r="M317" s="9" t="s">
        <v>346</v>
      </c>
      <c r="P317" s="9" t="s">
        <v>46</v>
      </c>
      <c r="Q317" s="9">
        <v>35460</v>
      </c>
      <c r="R317" s="9" t="str">
        <f t="shared" si="12"/>
        <v>[36891] = {true, true, false, false, true, true}, --Sap Essence</v>
      </c>
    </row>
    <row r="318" spans="1:18" x14ac:dyDescent="0.25">
      <c r="A318" s="9" t="s">
        <v>72</v>
      </c>
      <c r="B318" s="9" t="s">
        <v>45</v>
      </c>
      <c r="C318" s="10">
        <f>VLOOKUP(B318,P:Q,2,0)</f>
        <v>36514</v>
      </c>
      <c r="D318" s="16">
        <v>36514</v>
      </c>
      <c r="E318" s="17">
        <v>3735</v>
      </c>
      <c r="F318" s="17">
        <v>6703</v>
      </c>
      <c r="G318" s="12">
        <f t="shared" si="16"/>
        <v>4.9940371399645356E-2</v>
      </c>
      <c r="H318" s="9" t="s">
        <v>346</v>
      </c>
      <c r="I318" s="9" t="s">
        <v>346</v>
      </c>
      <c r="J318" s="9" t="s">
        <v>347</v>
      </c>
      <c r="K318" s="9" t="s">
        <v>347</v>
      </c>
      <c r="L318" s="9" t="s">
        <v>346</v>
      </c>
      <c r="M318" s="9" t="s">
        <v>346</v>
      </c>
      <c r="P318" s="9" t="s">
        <v>44</v>
      </c>
      <c r="Q318" s="9">
        <v>36891</v>
      </c>
      <c r="R318" s="9" t="str">
        <f t="shared" si="12"/>
        <v>[36514] = {true, true, false, false, true, true}, --Soul Harvest</v>
      </c>
    </row>
    <row r="319" spans="1:18" x14ac:dyDescent="0.25">
      <c r="A319" s="9" t="s">
        <v>72</v>
      </c>
      <c r="B319" s="9" t="s">
        <v>405</v>
      </c>
      <c r="C319" s="17">
        <f>VLOOKUP(B319,P:Q,2,0)</f>
        <v>25091</v>
      </c>
      <c r="D319" s="16">
        <v>25863</v>
      </c>
      <c r="E319" s="17">
        <v>3500</v>
      </c>
      <c r="F319" s="17">
        <v>6281</v>
      </c>
      <c r="G319" s="12">
        <f t="shared" si="16"/>
        <v>4.9897184235757175E-2</v>
      </c>
      <c r="H319" s="9" t="s">
        <v>346</v>
      </c>
      <c r="I319" s="9" t="s">
        <v>346</v>
      </c>
      <c r="J319" s="9" t="s">
        <v>347</v>
      </c>
      <c r="K319" s="9" t="s">
        <v>347</v>
      </c>
      <c r="L319" s="9" t="s">
        <v>346</v>
      </c>
      <c r="M319" s="9" t="s">
        <v>346</v>
      </c>
      <c r="P319" s="9" t="s">
        <v>490</v>
      </c>
      <c r="Q319" s="9">
        <v>122388</v>
      </c>
      <c r="R319" s="9" t="str">
        <f t="shared" si="12"/>
        <v>[25863] = {true, true, false, false, true, true}, --Soul Shred</v>
      </c>
    </row>
    <row r="320" spans="1:18" x14ac:dyDescent="0.25">
      <c r="A320" s="9" t="s">
        <v>72</v>
      </c>
      <c r="B320" s="9" t="s">
        <v>46</v>
      </c>
      <c r="C320" s="17">
        <f>VLOOKUP(B320,P:Q,2,0)</f>
        <v>35460</v>
      </c>
      <c r="D320" s="16">
        <v>35460</v>
      </c>
      <c r="E320" s="17">
        <v>3616</v>
      </c>
      <c r="F320" s="17">
        <v>6489</v>
      </c>
      <c r="G320" s="12">
        <f t="shared" si="16"/>
        <v>4.986963333416683E-2</v>
      </c>
      <c r="H320" s="9" t="s">
        <v>346</v>
      </c>
      <c r="I320" s="9" t="s">
        <v>346</v>
      </c>
      <c r="J320" s="9" t="s">
        <v>347</v>
      </c>
      <c r="K320" s="9" t="s">
        <v>347</v>
      </c>
      <c r="L320" s="9" t="s">
        <v>346</v>
      </c>
      <c r="M320" s="9" t="s">
        <v>346</v>
      </c>
      <c r="P320" s="9" t="s">
        <v>407</v>
      </c>
      <c r="Q320" s="9">
        <v>33316</v>
      </c>
      <c r="R320" s="9" t="str">
        <f t="shared" si="12"/>
        <v>[35460] = {true, true, false, false, true, true}, --Soul Tether</v>
      </c>
    </row>
    <row r="321" spans="1:18" x14ac:dyDescent="0.25">
      <c r="A321" s="9" t="s">
        <v>72</v>
      </c>
      <c r="B321" s="9" t="s">
        <v>46</v>
      </c>
      <c r="C321" s="17">
        <f>VLOOKUP(B321,P:Q,2,0)</f>
        <v>35460</v>
      </c>
      <c r="D321" s="16">
        <v>35462</v>
      </c>
      <c r="E321" s="17">
        <v>630</v>
      </c>
      <c r="F321" s="17">
        <v>1173</v>
      </c>
      <c r="G321" s="12">
        <f t="shared" si="16"/>
        <v>8.9289919429446085E-2</v>
      </c>
      <c r="H321" s="9" t="s">
        <v>346</v>
      </c>
      <c r="I321" s="9" t="s">
        <v>347</v>
      </c>
      <c r="J321" s="9" t="s">
        <v>346</v>
      </c>
      <c r="K321" s="9" t="s">
        <v>347</v>
      </c>
      <c r="L321" s="9" t="s">
        <v>346</v>
      </c>
      <c r="M321" s="9" t="s">
        <v>346</v>
      </c>
      <c r="P321" s="9" t="s">
        <v>400</v>
      </c>
      <c r="Q321" s="9">
        <v>61927</v>
      </c>
      <c r="R321" s="9" t="str">
        <f t="shared" si="12"/>
        <v>[35462] = {true, false, true, false, true, true}, --Soul Tether</v>
      </c>
    </row>
    <row r="322" spans="1:18" x14ac:dyDescent="0.25">
      <c r="A322" s="9" t="s">
        <v>72</v>
      </c>
      <c r="B322" s="9" t="s">
        <v>46</v>
      </c>
      <c r="C322" s="10">
        <f>VLOOKUP(B322,P:Q,2,0)</f>
        <v>35460</v>
      </c>
      <c r="D322" s="16">
        <v>35465</v>
      </c>
      <c r="H322" s="9" t="s">
        <v>346</v>
      </c>
      <c r="I322" s="9" t="s">
        <v>346</v>
      </c>
      <c r="J322" s="9" t="s">
        <v>347</v>
      </c>
      <c r="K322" s="9" t="s">
        <v>347</v>
      </c>
      <c r="L322" s="9" t="s">
        <v>346</v>
      </c>
      <c r="M322" s="9" t="s">
        <v>346</v>
      </c>
      <c r="P322" s="9" t="s">
        <v>39</v>
      </c>
      <c r="Q322" s="9">
        <v>25267</v>
      </c>
      <c r="R322" s="9" t="str">
        <f t="shared" si="12"/>
        <v>[35465] = {true, true, false, false, true, true}, --Soul Tether</v>
      </c>
    </row>
    <row r="323" spans="1:18" x14ac:dyDescent="0.25">
      <c r="A323" s="9" t="s">
        <v>72</v>
      </c>
      <c r="B323" s="9" t="s">
        <v>406</v>
      </c>
      <c r="C323" s="17">
        <f>VLOOKUP(B323,P:Q,2,0)</f>
        <v>33291</v>
      </c>
      <c r="D323" s="16">
        <v>33291</v>
      </c>
      <c r="E323" s="17">
        <v>1060</v>
      </c>
      <c r="F323" s="17">
        <v>1902</v>
      </c>
      <c r="G323" s="12">
        <f t="shared" ref="G323:G339" si="17">F323/E323/N$2/1.52-1</f>
        <v>4.9761568350406238E-2</v>
      </c>
      <c r="H323" s="9" t="s">
        <v>346</v>
      </c>
      <c r="I323" s="9" t="s">
        <v>346</v>
      </c>
      <c r="J323" s="9" t="s">
        <v>347</v>
      </c>
      <c r="K323" s="9" t="s">
        <v>347</v>
      </c>
      <c r="L323" s="9" t="s">
        <v>346</v>
      </c>
      <c r="M323" s="9" t="s">
        <v>346</v>
      </c>
      <c r="P323" s="9" t="s">
        <v>397</v>
      </c>
      <c r="Q323" s="9">
        <v>34843</v>
      </c>
      <c r="R323" s="9" t="str">
        <f t="shared" si="12"/>
        <v>[33291] = {true, true, false, false, true, true}, --Strife</v>
      </c>
    </row>
    <row r="324" spans="1:18" x14ac:dyDescent="0.25">
      <c r="A324" s="9" t="s">
        <v>72</v>
      </c>
      <c r="B324" s="9" t="s">
        <v>263</v>
      </c>
      <c r="C324" s="10">
        <f>VLOOKUP(B324,P:Q,2,0)</f>
        <v>25260</v>
      </c>
      <c r="D324" s="16">
        <v>25260</v>
      </c>
      <c r="E324" s="17">
        <v>1709</v>
      </c>
      <c r="F324" s="17">
        <v>3067</v>
      </c>
      <c r="G324" s="12">
        <f t="shared" si="17"/>
        <v>4.9923690297527079E-2</v>
      </c>
      <c r="H324" s="9" t="s">
        <v>346</v>
      </c>
      <c r="I324" s="9" t="s">
        <v>346</v>
      </c>
      <c r="J324" s="9" t="s">
        <v>347</v>
      </c>
      <c r="K324" s="9" t="s">
        <v>347</v>
      </c>
      <c r="L324" s="9" t="s">
        <v>346</v>
      </c>
      <c r="M324" s="9" t="s">
        <v>346</v>
      </c>
      <c r="R324" s="9" t="str">
        <f t="shared" ref="R324:R387" si="18">CONCATENATE("[",D324,"] = {",LOWER(H324),", ",LOWER(I324),", ",LOWER(J324),", ",LOWER(K324),", ",LOWER(L324),", ",LOWER(M324),"}, --",B324)</f>
        <v>[25260] = {true, true, false, false, true, true}, --Surprise Attack</v>
      </c>
    </row>
    <row r="325" spans="1:18" x14ac:dyDescent="0.25">
      <c r="A325" s="9" t="s">
        <v>72</v>
      </c>
      <c r="B325" s="9" t="s">
        <v>178</v>
      </c>
      <c r="C325" s="17">
        <f>VLOOKUP(B325,P:Q,2,0)</f>
        <v>34835</v>
      </c>
      <c r="D325" s="16">
        <v>34835</v>
      </c>
      <c r="E325" s="17">
        <v>2192</v>
      </c>
      <c r="F325" s="17">
        <v>3933</v>
      </c>
      <c r="G325" s="12">
        <f t="shared" si="17"/>
        <v>4.9710203056875679E-2</v>
      </c>
      <c r="H325" s="9" t="s">
        <v>346</v>
      </c>
      <c r="I325" s="9" t="s">
        <v>346</v>
      </c>
      <c r="J325" s="9" t="s">
        <v>347</v>
      </c>
      <c r="K325" s="9" t="s">
        <v>347</v>
      </c>
      <c r="L325" s="9" t="s">
        <v>346</v>
      </c>
      <c r="M325" s="9" t="s">
        <v>346</v>
      </c>
      <c r="N325" s="9" t="s">
        <v>391</v>
      </c>
      <c r="P325" s="11" t="s">
        <v>394</v>
      </c>
      <c r="Q325" s="9">
        <v>61902</v>
      </c>
      <c r="R325" s="9" t="str">
        <f t="shared" si="18"/>
        <v>[34835] = {true, true, false, false, true, true}, --Swallow Soul</v>
      </c>
    </row>
    <row r="326" spans="1:18" x14ac:dyDescent="0.25">
      <c r="A326" s="9" t="s">
        <v>72</v>
      </c>
      <c r="B326" s="9" t="s">
        <v>393</v>
      </c>
      <c r="C326" s="10">
        <f>VLOOKUP(B326,P:Q,2,0)</f>
        <v>18342</v>
      </c>
      <c r="D326" s="16">
        <v>18346</v>
      </c>
      <c r="E326" s="17">
        <v>1400</v>
      </c>
      <c r="F326" s="17">
        <v>2512</v>
      </c>
      <c r="G326" s="12">
        <f t="shared" si="17"/>
        <v>4.9730029772417694E-2</v>
      </c>
      <c r="H326" s="9" t="s">
        <v>346</v>
      </c>
      <c r="I326" s="9" t="s">
        <v>346</v>
      </c>
      <c r="J326" s="9" t="s">
        <v>347</v>
      </c>
      <c r="K326" s="9" t="s">
        <v>347</v>
      </c>
      <c r="L326" s="9" t="s">
        <v>346</v>
      </c>
      <c r="M326" s="9" t="s">
        <v>346</v>
      </c>
      <c r="P326" s="9" t="s">
        <v>489</v>
      </c>
      <c r="Q326" s="9">
        <v>118008</v>
      </c>
      <c r="R326" s="9" t="str">
        <f t="shared" si="18"/>
        <v>[18346] = {true, true, false, false, true, true}, --Teleport Strike</v>
      </c>
    </row>
    <row r="327" spans="1:18" x14ac:dyDescent="0.25">
      <c r="A327" s="9" t="s">
        <v>72</v>
      </c>
      <c r="B327" s="9" t="s">
        <v>47</v>
      </c>
      <c r="C327" s="10">
        <f>VLOOKUP(B327,P:Q,2,0)</f>
        <v>36049</v>
      </c>
      <c r="D327" s="16">
        <v>36052</v>
      </c>
      <c r="E327" s="17">
        <v>478</v>
      </c>
      <c r="F327" s="17">
        <v>890</v>
      </c>
      <c r="G327" s="12">
        <f t="shared" si="17"/>
        <v>8.9301575947112743E-2</v>
      </c>
      <c r="H327" s="9" t="s">
        <v>346</v>
      </c>
      <c r="I327" s="9" t="s">
        <v>347</v>
      </c>
      <c r="J327" s="9" t="s">
        <v>346</v>
      </c>
      <c r="K327" s="9" t="s">
        <v>347</v>
      </c>
      <c r="L327" s="9" t="s">
        <v>346</v>
      </c>
      <c r="M327" s="9" t="s">
        <v>346</v>
      </c>
      <c r="N327" s="9" t="s">
        <v>399</v>
      </c>
      <c r="P327" s="9" t="s">
        <v>42</v>
      </c>
      <c r="Q327" s="9">
        <v>34851</v>
      </c>
      <c r="R327" s="9" t="str">
        <f t="shared" si="18"/>
        <v>[36052] = {true, false, true, false, true, true}, --Twisting Path</v>
      </c>
    </row>
    <row r="328" spans="1:18" x14ac:dyDescent="0.25">
      <c r="A328" s="9" t="s">
        <v>72</v>
      </c>
      <c r="B328" s="9" t="s">
        <v>48</v>
      </c>
      <c r="C328" s="10">
        <f>VLOOKUP(B328,P:Q,2,0)</f>
        <v>36485</v>
      </c>
      <c r="D328" s="16">
        <v>36490</v>
      </c>
      <c r="E328" s="17">
        <v>1084</v>
      </c>
      <c r="F328" s="17">
        <v>2020</v>
      </c>
      <c r="G328" s="12">
        <f t="shared" si="17"/>
        <v>9.0204848533826265E-2</v>
      </c>
      <c r="H328" s="9" t="s">
        <v>346</v>
      </c>
      <c r="I328" s="9" t="s">
        <v>347</v>
      </c>
      <c r="J328" s="9" t="s">
        <v>346</v>
      </c>
      <c r="K328" s="9" t="s">
        <v>347</v>
      </c>
      <c r="L328" s="9" t="s">
        <v>346</v>
      </c>
      <c r="M328" s="9" t="s">
        <v>346</v>
      </c>
      <c r="N328" s="9" t="s">
        <v>399</v>
      </c>
      <c r="P328" s="9" t="s">
        <v>174</v>
      </c>
      <c r="Q328" s="9">
        <v>25484</v>
      </c>
      <c r="R328" s="9" t="str">
        <f t="shared" si="18"/>
        <v>[36490] = {true, false, true, false, true, true}, --Veil of Blades</v>
      </c>
    </row>
    <row r="329" spans="1:18" x14ac:dyDescent="0.25">
      <c r="A329" s="9" t="s">
        <v>72</v>
      </c>
      <c r="B329" s="9" t="s">
        <v>390</v>
      </c>
      <c r="C329" s="10">
        <f>VLOOKUP(B329,P:Q,2,0)</f>
        <v>25255</v>
      </c>
      <c r="D329" s="16">
        <v>25255</v>
      </c>
      <c r="E329" s="17">
        <v>2333</v>
      </c>
      <c r="F329" s="17">
        <v>4188</v>
      </c>
      <c r="G329" s="12">
        <f t="shared" si="17"/>
        <v>5.0214369323285934E-2</v>
      </c>
      <c r="H329" s="9" t="s">
        <v>346</v>
      </c>
      <c r="I329" s="9" t="s">
        <v>346</v>
      </c>
      <c r="J329" s="9" t="s">
        <v>347</v>
      </c>
      <c r="K329" s="9" t="s">
        <v>347</v>
      </c>
      <c r="L329" s="9" t="s">
        <v>346</v>
      </c>
      <c r="M329" s="9" t="s">
        <v>346</v>
      </c>
      <c r="R329" s="9" t="str">
        <f t="shared" si="18"/>
        <v>[25255] = {true, true, false, false, true, true}, --Veiled Strike</v>
      </c>
    </row>
    <row r="330" spans="1:18" x14ac:dyDescent="0.25">
      <c r="A330" s="9" t="s">
        <v>318</v>
      </c>
      <c r="B330" s="9" t="s">
        <v>324</v>
      </c>
      <c r="C330" s="10">
        <f>VLOOKUP(B330,P:Q,2,0)</f>
        <v>38268</v>
      </c>
      <c r="D330" s="16">
        <v>38268</v>
      </c>
      <c r="E330" s="17">
        <v>1863</v>
      </c>
      <c r="F330" s="17">
        <v>3343</v>
      </c>
      <c r="G330" s="12">
        <f t="shared" si="17"/>
        <v>4.9807191789847494E-2</v>
      </c>
      <c r="H330" s="9" t="s">
        <v>346</v>
      </c>
      <c r="I330" s="9" t="s">
        <v>346</v>
      </c>
      <c r="J330" s="9" t="s">
        <v>347</v>
      </c>
      <c r="K330" s="9" t="s">
        <v>347</v>
      </c>
      <c r="L330" s="9" t="s">
        <v>346</v>
      </c>
      <c r="M330" s="9" t="s">
        <v>346</v>
      </c>
      <c r="P330" s="9" t="s">
        <v>319</v>
      </c>
      <c r="Q330" s="9">
        <v>28306</v>
      </c>
      <c r="R330" s="9" t="str">
        <f t="shared" si="18"/>
        <v>[38268] = {true, true, false, false, true, true}, --Deep Slash</v>
      </c>
    </row>
    <row r="331" spans="1:18" x14ac:dyDescent="0.25">
      <c r="A331" s="9" t="s">
        <v>318</v>
      </c>
      <c r="B331" s="9" t="s">
        <v>324</v>
      </c>
      <c r="C331" s="10">
        <f>VLOOKUP(B331,P:Q,2,0)</f>
        <v>38268</v>
      </c>
      <c r="D331" s="16">
        <v>60921</v>
      </c>
      <c r="E331" s="17">
        <v>450</v>
      </c>
      <c r="F331" s="17">
        <v>807</v>
      </c>
      <c r="G331" s="12">
        <f t="shared" si="17"/>
        <v>4.9172848227952315E-2</v>
      </c>
      <c r="H331" s="9" t="s">
        <v>346</v>
      </c>
      <c r="I331" s="9" t="s">
        <v>346</v>
      </c>
      <c r="J331" s="9" t="s">
        <v>347</v>
      </c>
      <c r="K331" s="9" t="s">
        <v>347</v>
      </c>
      <c r="L331" s="9" t="s">
        <v>346</v>
      </c>
      <c r="M331" s="9" t="s">
        <v>346</v>
      </c>
      <c r="N331" s="9" t="s">
        <v>538</v>
      </c>
      <c r="R331" s="9" t="str">
        <f t="shared" si="18"/>
        <v>[60921] = {true, true, false, false, true, true}, --Deep Slash</v>
      </c>
    </row>
    <row r="332" spans="1:18" x14ac:dyDescent="0.25">
      <c r="A332" s="9" t="s">
        <v>318</v>
      </c>
      <c r="B332" s="9" t="s">
        <v>315</v>
      </c>
      <c r="C332" s="17">
        <v>15279</v>
      </c>
      <c r="D332" s="16">
        <v>15282</v>
      </c>
      <c r="E332" s="17">
        <v>459</v>
      </c>
      <c r="F332" s="17">
        <v>949</v>
      </c>
      <c r="G332" s="12">
        <f t="shared" si="17"/>
        <v>0.20959379081119467</v>
      </c>
      <c r="H332" s="9" t="s">
        <v>346</v>
      </c>
      <c r="I332" s="9" t="s">
        <v>346</v>
      </c>
      <c r="J332" s="9" t="s">
        <v>347</v>
      </c>
      <c r="K332" s="9" t="s">
        <v>346</v>
      </c>
      <c r="L332" s="9" t="s">
        <v>346</v>
      </c>
      <c r="M332" s="9" t="s">
        <v>346</v>
      </c>
      <c r="R332" s="9" t="str">
        <f t="shared" si="18"/>
        <v>[15282] = {true, true, false, true, true, true}, --Heavy Attack</v>
      </c>
    </row>
    <row r="333" spans="1:18" x14ac:dyDescent="0.25">
      <c r="A333" s="9" t="s">
        <v>318</v>
      </c>
      <c r="B333" s="9" t="s">
        <v>315</v>
      </c>
      <c r="C333" s="17">
        <v>15279</v>
      </c>
      <c r="D333" s="16">
        <v>15829</v>
      </c>
      <c r="E333" s="17">
        <v>1395</v>
      </c>
      <c r="F333" s="17">
        <v>2885</v>
      </c>
      <c r="G333" s="12">
        <f t="shared" si="17"/>
        <v>0.20992271940586105</v>
      </c>
      <c r="H333" s="9" t="s">
        <v>346</v>
      </c>
      <c r="I333" s="9" t="s">
        <v>346</v>
      </c>
      <c r="J333" s="9" t="s">
        <v>347</v>
      </c>
      <c r="K333" s="9" t="s">
        <v>346</v>
      </c>
      <c r="L333" s="9" t="s">
        <v>346</v>
      </c>
      <c r="M333" s="9" t="s">
        <v>346</v>
      </c>
      <c r="R333" s="9" t="str">
        <f t="shared" si="18"/>
        <v>[15829] = {true, true, false, true, true, true}, --Heavy Attack</v>
      </c>
    </row>
    <row r="334" spans="1:18" x14ac:dyDescent="0.25">
      <c r="A334" s="9" t="s">
        <v>318</v>
      </c>
      <c r="B334" s="9" t="s">
        <v>328</v>
      </c>
      <c r="C334" s="10">
        <f>VLOOKUP(B334,P:Q,2,0)</f>
        <v>38264</v>
      </c>
      <c r="D334" s="16">
        <v>38264</v>
      </c>
      <c r="E334" s="17">
        <v>1863</v>
      </c>
      <c r="F334" s="17">
        <v>3343</v>
      </c>
      <c r="G334" s="12">
        <f t="shared" si="17"/>
        <v>4.9807191789847494E-2</v>
      </c>
      <c r="H334" s="9" t="s">
        <v>346</v>
      </c>
      <c r="I334" s="9" t="s">
        <v>346</v>
      </c>
      <c r="J334" s="9" t="s">
        <v>347</v>
      </c>
      <c r="K334" s="9" t="s">
        <v>347</v>
      </c>
      <c r="L334" s="9" t="s">
        <v>346</v>
      </c>
      <c r="M334" s="9" t="s">
        <v>346</v>
      </c>
      <c r="P334" s="9" t="s">
        <v>497</v>
      </c>
      <c r="Q334" s="9">
        <v>15279</v>
      </c>
      <c r="R334" s="9" t="str">
        <f t="shared" si="18"/>
        <v>[38264] = {true, true, false, false, true, true}, --Heroic Slash</v>
      </c>
    </row>
    <row r="335" spans="1:18" x14ac:dyDescent="0.25">
      <c r="A335" s="9" t="s">
        <v>318</v>
      </c>
      <c r="B335" s="9" t="s">
        <v>329</v>
      </c>
      <c r="C335" s="10">
        <f>VLOOKUP(B335,P:Q,2,0)</f>
        <v>38405</v>
      </c>
      <c r="D335" s="16">
        <v>38406</v>
      </c>
      <c r="E335" s="17">
        <v>1235</v>
      </c>
      <c r="F335" s="17">
        <v>2217</v>
      </c>
      <c r="G335" s="12">
        <f t="shared" si="17"/>
        <v>5.0230816423718405E-2</v>
      </c>
      <c r="H335" s="9" t="s">
        <v>346</v>
      </c>
      <c r="I335" s="9" t="s">
        <v>346</v>
      </c>
      <c r="J335" s="9" t="s">
        <v>347</v>
      </c>
      <c r="K335" s="9" t="s">
        <v>347</v>
      </c>
      <c r="L335" s="9" t="s">
        <v>346</v>
      </c>
      <c r="M335" s="9" t="s">
        <v>346</v>
      </c>
      <c r="P335" s="9" t="s">
        <v>326</v>
      </c>
      <c r="Q335" s="9">
        <v>38455</v>
      </c>
      <c r="R335" s="9" t="str">
        <f t="shared" si="18"/>
        <v>[38406] = {true, true, false, false, true, true}, --Invasion</v>
      </c>
    </row>
    <row r="336" spans="1:18" x14ac:dyDescent="0.25">
      <c r="A336" s="9" t="s">
        <v>318</v>
      </c>
      <c r="B336" s="9" t="s">
        <v>293</v>
      </c>
      <c r="C336" s="10">
        <f>VLOOKUP(B336,P:Q,2,0)</f>
        <v>16145</v>
      </c>
      <c r="D336" s="16">
        <v>15435</v>
      </c>
      <c r="E336" s="17">
        <v>897</v>
      </c>
      <c r="F336" s="17">
        <v>1855</v>
      </c>
      <c r="G336" s="12">
        <f t="shared" si="17"/>
        <v>0.20986661452850996</v>
      </c>
      <c r="H336" s="9" t="s">
        <v>346</v>
      </c>
      <c r="I336" s="9" t="s">
        <v>346</v>
      </c>
      <c r="J336" s="9" t="s">
        <v>347</v>
      </c>
      <c r="K336" s="9" t="s">
        <v>346</v>
      </c>
      <c r="L336" s="9" t="s">
        <v>346</v>
      </c>
      <c r="M336" s="9" t="s">
        <v>346</v>
      </c>
      <c r="N336" s="11" t="s">
        <v>394</v>
      </c>
      <c r="P336" s="9" t="s">
        <v>391</v>
      </c>
      <c r="Q336" s="9">
        <v>33211</v>
      </c>
      <c r="R336" s="9" t="str">
        <f t="shared" si="18"/>
        <v>[15435] = {true, true, false, true, true, true}, --Light Attack</v>
      </c>
    </row>
    <row r="337" spans="1:18" x14ac:dyDescent="0.25">
      <c r="A337" s="9" t="s">
        <v>318</v>
      </c>
      <c r="B337" s="9" t="s">
        <v>320</v>
      </c>
      <c r="C337" s="10">
        <f>VLOOKUP(B337,P:Q,2,0)</f>
        <v>28304</v>
      </c>
      <c r="D337" s="16">
        <v>28304</v>
      </c>
      <c r="E337" s="17">
        <v>1802</v>
      </c>
      <c r="F337" s="17">
        <v>3233</v>
      </c>
      <c r="G337" s="12">
        <f t="shared" si="17"/>
        <v>4.9631703617512013E-2</v>
      </c>
      <c r="H337" s="9" t="s">
        <v>346</v>
      </c>
      <c r="I337" s="9" t="s">
        <v>346</v>
      </c>
      <c r="J337" s="9" t="s">
        <v>347</v>
      </c>
      <c r="K337" s="9" t="s">
        <v>347</v>
      </c>
      <c r="L337" s="9" t="s">
        <v>346</v>
      </c>
      <c r="M337" s="9" t="s">
        <v>346</v>
      </c>
      <c r="N337" s="9" t="s">
        <v>402</v>
      </c>
      <c r="P337" s="9" t="s">
        <v>175</v>
      </c>
      <c r="Q337" s="9">
        <v>36943</v>
      </c>
      <c r="R337" s="9" t="str">
        <f t="shared" si="18"/>
        <v>[28304] = {true, true, false, false, true, true}, --Low Slash</v>
      </c>
    </row>
    <row r="338" spans="1:18" x14ac:dyDescent="0.25">
      <c r="A338" s="9" t="s">
        <v>318</v>
      </c>
      <c r="B338" s="9" t="s">
        <v>327</v>
      </c>
      <c r="C338" s="10">
        <f>VLOOKUP(B338,P:Q,2,0)</f>
        <v>38250</v>
      </c>
      <c r="D338" s="16">
        <v>38250</v>
      </c>
      <c r="E338" s="17">
        <v>1703</v>
      </c>
      <c r="F338" s="17">
        <v>3056</v>
      </c>
      <c r="G338" s="12">
        <f t="shared" si="17"/>
        <v>4.9843887187258407E-2</v>
      </c>
      <c r="H338" s="9" t="s">
        <v>346</v>
      </c>
      <c r="I338" s="9" t="s">
        <v>346</v>
      </c>
      <c r="J338" s="9" t="s">
        <v>347</v>
      </c>
      <c r="K338" s="9" t="s">
        <v>347</v>
      </c>
      <c r="L338" s="9" t="s">
        <v>346</v>
      </c>
      <c r="M338" s="9" t="s">
        <v>346</v>
      </c>
      <c r="R338" s="9" t="str">
        <f t="shared" si="18"/>
        <v>[38250] = {true, true, false, false, true, true}, --Pierce Armor</v>
      </c>
    </row>
    <row r="339" spans="1:18" x14ac:dyDescent="0.25">
      <c r="A339" s="9" t="s">
        <v>318</v>
      </c>
      <c r="B339" s="9" t="s">
        <v>322</v>
      </c>
      <c r="C339" s="10">
        <f>VLOOKUP(B339,P:Q,2,0)</f>
        <v>28365</v>
      </c>
      <c r="D339" s="16">
        <v>28365</v>
      </c>
      <c r="E339" s="17">
        <v>1026</v>
      </c>
      <c r="F339" s="17">
        <v>1840</v>
      </c>
      <c r="G339" s="12">
        <f t="shared" si="17"/>
        <v>4.9195656829187806E-2</v>
      </c>
      <c r="H339" s="9" t="s">
        <v>346</v>
      </c>
      <c r="I339" s="9" t="s">
        <v>346</v>
      </c>
      <c r="J339" s="9" t="s">
        <v>347</v>
      </c>
      <c r="K339" s="9" t="s">
        <v>347</v>
      </c>
      <c r="L339" s="9" t="s">
        <v>346</v>
      </c>
      <c r="M339" s="9" t="s">
        <v>346</v>
      </c>
      <c r="N339" s="9" t="s">
        <v>538</v>
      </c>
      <c r="R339" s="9" t="str">
        <f t="shared" si="18"/>
        <v>[28365] = {true, true, false, false, true, true}, --Power Bash</v>
      </c>
    </row>
    <row r="340" spans="1:18" x14ac:dyDescent="0.25">
      <c r="A340" s="9" t="s">
        <v>318</v>
      </c>
      <c r="B340" s="9" t="s">
        <v>322</v>
      </c>
      <c r="C340" s="10">
        <f>VLOOKUP(B340,P:Q,2,0)</f>
        <v>28365</v>
      </c>
      <c r="D340" s="16">
        <v>38365</v>
      </c>
      <c r="H340" s="9" t="s">
        <v>346</v>
      </c>
      <c r="I340" s="9" t="s">
        <v>346</v>
      </c>
      <c r="J340" s="9" t="s">
        <v>347</v>
      </c>
      <c r="K340" s="9" t="s">
        <v>347</v>
      </c>
      <c r="L340" s="9" t="s">
        <v>346</v>
      </c>
      <c r="M340" s="9" t="s">
        <v>346</v>
      </c>
      <c r="R340" s="9" t="str">
        <f t="shared" si="18"/>
        <v>[38365] = {true, true, false, false, true, true}, --Power Bash</v>
      </c>
    </row>
    <row r="341" spans="1:18" x14ac:dyDescent="0.25">
      <c r="A341" s="9" t="s">
        <v>318</v>
      </c>
      <c r="B341" s="9" t="s">
        <v>330</v>
      </c>
      <c r="C341" s="10">
        <f>VLOOKUP(B341,P:Q,2,0)</f>
        <v>38452</v>
      </c>
      <c r="D341" s="16">
        <v>38452</v>
      </c>
      <c r="E341" s="17">
        <v>1961</v>
      </c>
      <c r="F341" s="17">
        <v>3520</v>
      </c>
      <c r="G341" s="12">
        <f t="shared" ref="G341:G346" si="19">F341/E341/N$2/1.52-1</f>
        <v>5.0149407620265984E-2</v>
      </c>
      <c r="H341" s="9" t="s">
        <v>346</v>
      </c>
      <c r="I341" s="9" t="s">
        <v>346</v>
      </c>
      <c r="J341" s="9" t="s">
        <v>347</v>
      </c>
      <c r="K341" s="9" t="s">
        <v>347</v>
      </c>
      <c r="L341" s="9" t="s">
        <v>346</v>
      </c>
      <c r="M341" s="9" t="s">
        <v>346</v>
      </c>
      <c r="P341" s="9" t="s">
        <v>321</v>
      </c>
      <c r="Q341" s="9">
        <v>28719</v>
      </c>
      <c r="R341" s="9" t="str">
        <f t="shared" si="18"/>
        <v>[38452] = {true, true, false, false, true, true}, --Power Slam</v>
      </c>
    </row>
    <row r="342" spans="1:18" x14ac:dyDescent="0.25">
      <c r="A342" s="9" t="s">
        <v>318</v>
      </c>
      <c r="B342" s="9" t="s">
        <v>319</v>
      </c>
      <c r="C342" s="10">
        <f>VLOOKUP(B342,P:Q,2,0)</f>
        <v>28306</v>
      </c>
      <c r="D342" s="16">
        <v>28306</v>
      </c>
      <c r="E342" s="17">
        <v>1649</v>
      </c>
      <c r="F342" s="17">
        <v>2958</v>
      </c>
      <c r="G342" s="12">
        <f t="shared" si="19"/>
        <v>4.9454311070001866E-2</v>
      </c>
      <c r="H342" s="9" t="s">
        <v>346</v>
      </c>
      <c r="I342" s="9" t="s">
        <v>346</v>
      </c>
      <c r="J342" s="9" t="s">
        <v>347</v>
      </c>
      <c r="K342" s="9" t="s">
        <v>347</v>
      </c>
      <c r="L342" s="9" t="s">
        <v>346</v>
      </c>
      <c r="M342" s="9" t="s">
        <v>346</v>
      </c>
      <c r="N342" s="9" t="s">
        <v>400</v>
      </c>
      <c r="P342" s="9" t="s">
        <v>399</v>
      </c>
      <c r="Q342" s="9">
        <v>35434</v>
      </c>
      <c r="R342" s="9" t="str">
        <f t="shared" si="18"/>
        <v>[28306] = {true, true, false, false, true, true}, --Puncture</v>
      </c>
    </row>
    <row r="343" spans="1:18" x14ac:dyDescent="0.25">
      <c r="A343" s="9" t="s">
        <v>318</v>
      </c>
      <c r="B343" s="9" t="s">
        <v>323</v>
      </c>
      <c r="C343" s="10">
        <f>VLOOKUP(B343,P:Q,2,0)</f>
        <v>38256</v>
      </c>
      <c r="D343" s="16">
        <v>38256</v>
      </c>
      <c r="E343" s="17">
        <v>1703</v>
      </c>
      <c r="F343" s="17">
        <v>3056</v>
      </c>
      <c r="G343" s="12">
        <f t="shared" si="19"/>
        <v>4.9843887187258407E-2</v>
      </c>
      <c r="H343" s="9" t="s">
        <v>346</v>
      </c>
      <c r="I343" s="9" t="s">
        <v>346</v>
      </c>
      <c r="J343" s="9" t="s">
        <v>347</v>
      </c>
      <c r="K343" s="9" t="s">
        <v>347</v>
      </c>
      <c r="L343" s="9" t="s">
        <v>346</v>
      </c>
      <c r="M343" s="9" t="s">
        <v>346</v>
      </c>
      <c r="P343" s="9" t="s">
        <v>293</v>
      </c>
      <c r="Q343" s="9">
        <v>15435</v>
      </c>
      <c r="R343" s="9" t="str">
        <f t="shared" si="18"/>
        <v>[38256] = {true, true, false, false, true, true}, --Ransack</v>
      </c>
    </row>
    <row r="344" spans="1:18" x14ac:dyDescent="0.25">
      <c r="A344" s="9" t="s">
        <v>318</v>
      </c>
      <c r="B344" s="9" t="s">
        <v>326</v>
      </c>
      <c r="C344" s="10">
        <f>VLOOKUP(B344,P:Q,2,0)</f>
        <v>38455</v>
      </c>
      <c r="D344" s="16">
        <v>38455</v>
      </c>
      <c r="E344" s="17">
        <v>1060</v>
      </c>
      <c r="F344" s="17">
        <v>1901</v>
      </c>
      <c r="G344" s="12">
        <f t="shared" si="19"/>
        <v>4.9209643235605949E-2</v>
      </c>
      <c r="H344" s="9" t="s">
        <v>346</v>
      </c>
      <c r="I344" s="9" t="s">
        <v>346</v>
      </c>
      <c r="J344" s="9" t="s">
        <v>347</v>
      </c>
      <c r="K344" s="9" t="s">
        <v>347</v>
      </c>
      <c r="L344" s="9" t="s">
        <v>346</v>
      </c>
      <c r="M344" s="9" t="s">
        <v>346</v>
      </c>
      <c r="P344" s="9" t="s">
        <v>327</v>
      </c>
      <c r="Q344" s="9">
        <v>38250</v>
      </c>
      <c r="R344" s="9" t="str">
        <f t="shared" si="18"/>
        <v>[38455] = {true, true, false, false, true, true}, --Reverberating Bash</v>
      </c>
    </row>
    <row r="345" spans="1:18" x14ac:dyDescent="0.25">
      <c r="A345" s="9" t="s">
        <v>318</v>
      </c>
      <c r="B345" s="9" t="s">
        <v>321</v>
      </c>
      <c r="C345" s="10">
        <f>VLOOKUP(B345,P:Q,2,0)</f>
        <v>28719</v>
      </c>
      <c r="D345" s="16">
        <v>28721</v>
      </c>
      <c r="E345" s="17">
        <v>1235</v>
      </c>
      <c r="F345" s="17">
        <v>2217</v>
      </c>
      <c r="G345" s="12">
        <f t="shared" si="19"/>
        <v>5.0230816423718405E-2</v>
      </c>
      <c r="H345" s="9" t="s">
        <v>346</v>
      </c>
      <c r="I345" s="9" t="s">
        <v>346</v>
      </c>
      <c r="J345" s="9" t="s">
        <v>347</v>
      </c>
      <c r="K345" s="9" t="s">
        <v>347</v>
      </c>
      <c r="L345" s="9" t="s">
        <v>346</v>
      </c>
      <c r="M345" s="9" t="s">
        <v>346</v>
      </c>
      <c r="R345" s="9" t="str">
        <f t="shared" si="18"/>
        <v>[28721] = {true, true, false, false, true, true}, --Shield Charge</v>
      </c>
    </row>
    <row r="346" spans="1:18" x14ac:dyDescent="0.25">
      <c r="A346" s="9" t="s">
        <v>318</v>
      </c>
      <c r="B346" s="9" t="s">
        <v>325</v>
      </c>
      <c r="C346" s="10">
        <f>VLOOKUP(B346,P:Q,2,0)</f>
        <v>38401</v>
      </c>
      <c r="D346" s="16">
        <v>38402</v>
      </c>
      <c r="E346" s="17">
        <v>1235</v>
      </c>
      <c r="F346" s="17">
        <v>2217</v>
      </c>
      <c r="G346" s="12">
        <f t="shared" si="19"/>
        <v>5.0230816423718405E-2</v>
      </c>
      <c r="H346" s="9" t="s">
        <v>346</v>
      </c>
      <c r="I346" s="9" t="s">
        <v>346</v>
      </c>
      <c r="J346" s="9" t="s">
        <v>347</v>
      </c>
      <c r="K346" s="9" t="s">
        <v>347</v>
      </c>
      <c r="L346" s="9" t="s">
        <v>346</v>
      </c>
      <c r="M346" s="9" t="s">
        <v>346</v>
      </c>
      <c r="P346" s="9" t="s">
        <v>320</v>
      </c>
      <c r="Q346" s="9">
        <v>28304</v>
      </c>
      <c r="R346" s="9" t="str">
        <f t="shared" si="18"/>
        <v>[38402] = {true, true, false, false, true, true}, --Shielded Assault</v>
      </c>
    </row>
    <row r="347" spans="1:18" x14ac:dyDescent="0.25">
      <c r="A347" s="9" t="s">
        <v>107</v>
      </c>
      <c r="B347" s="9" t="s">
        <v>337</v>
      </c>
      <c r="C347" s="10" t="e">
        <f>VLOOKUP(B347,P:Q,2,0)</f>
        <v>#N/A</v>
      </c>
      <c r="D347" s="16">
        <v>21970</v>
      </c>
      <c r="H347" s="9" t="s">
        <v>346</v>
      </c>
      <c r="I347" s="9" t="s">
        <v>346</v>
      </c>
      <c r="J347" s="9" t="s">
        <v>347</v>
      </c>
      <c r="K347" s="9" t="s">
        <v>347</v>
      </c>
      <c r="L347" s="9" t="s">
        <v>346</v>
      </c>
      <c r="M347" s="9" t="s">
        <v>346</v>
      </c>
      <c r="P347" s="9" t="s">
        <v>325</v>
      </c>
      <c r="Q347" s="9">
        <v>38401</v>
      </c>
      <c r="R347" s="9" t="str">
        <f t="shared" si="18"/>
        <v>[21970] = {true, true, false, false, true, true}, --Bash</v>
      </c>
    </row>
    <row r="348" spans="1:18" x14ac:dyDescent="0.25">
      <c r="A348" s="9" t="s">
        <v>107</v>
      </c>
      <c r="B348" s="9" t="s">
        <v>240</v>
      </c>
      <c r="C348" s="10" t="e">
        <f>VLOOKUP(B348,P:Q,2,0)</f>
        <v>#N/A</v>
      </c>
      <c r="D348" s="16">
        <v>21925</v>
      </c>
      <c r="H348" s="9" t="s">
        <v>346</v>
      </c>
      <c r="I348" s="9" t="s">
        <v>347</v>
      </c>
      <c r="J348" s="9" t="s">
        <v>346</v>
      </c>
      <c r="K348" s="9" t="s">
        <v>347</v>
      </c>
      <c r="L348" s="9" t="s">
        <v>346</v>
      </c>
      <c r="M348" s="9" t="s">
        <v>346</v>
      </c>
      <c r="P348" s="9" t="s">
        <v>322</v>
      </c>
      <c r="Q348" s="9">
        <v>28365</v>
      </c>
      <c r="R348" s="9" t="str">
        <f t="shared" si="18"/>
        <v>[21925] = {true, false, true, false, true, true}, --Diseased</v>
      </c>
    </row>
    <row r="349" spans="1:18" x14ac:dyDescent="0.25">
      <c r="A349" s="9" t="s">
        <v>107</v>
      </c>
      <c r="B349" s="9" t="s">
        <v>340</v>
      </c>
      <c r="C349" s="10" t="e">
        <f>VLOOKUP(B349,P:Q,2,0)</f>
        <v>#N/A</v>
      </c>
      <c r="D349" s="16">
        <v>60230</v>
      </c>
      <c r="E349" s="17">
        <v>2395</v>
      </c>
      <c r="F349" s="17">
        <v>2758</v>
      </c>
      <c r="G349" s="12">
        <f>F349/E349/O$2-1</f>
        <v>4.9911717921773846E-2</v>
      </c>
      <c r="H349" s="9" t="s">
        <v>346</v>
      </c>
      <c r="I349" s="9" t="s">
        <v>346</v>
      </c>
      <c r="J349" s="9" t="s">
        <v>347</v>
      </c>
      <c r="K349" s="9" t="s">
        <v>347</v>
      </c>
      <c r="L349" s="9" t="s">
        <v>346</v>
      </c>
      <c r="M349" s="9" t="s">
        <v>346</v>
      </c>
      <c r="P349" s="9" t="s">
        <v>323</v>
      </c>
      <c r="Q349" s="9">
        <v>38256</v>
      </c>
      <c r="R349" s="9" t="str">
        <f t="shared" si="18"/>
        <v>[60230] = {true, true, false, false, true, true}, --Riposte</v>
      </c>
    </row>
    <row r="350" spans="1:18" x14ac:dyDescent="0.25">
      <c r="A350" s="9" t="s">
        <v>237</v>
      </c>
      <c r="B350" s="9" t="s">
        <v>238</v>
      </c>
      <c r="C350" s="10" t="e">
        <f>VLOOKUP(B350,P:Q,2,0)</f>
        <v>#N/A</v>
      </c>
      <c r="D350" s="16">
        <v>79025</v>
      </c>
      <c r="H350" s="9" t="s">
        <v>346</v>
      </c>
      <c r="I350" s="9" t="s">
        <v>347</v>
      </c>
      <c r="J350" s="9" t="s">
        <v>346</v>
      </c>
      <c r="K350" s="9" t="s">
        <v>347</v>
      </c>
      <c r="L350" s="9" t="s">
        <v>346</v>
      </c>
      <c r="M350" s="9" t="s">
        <v>346</v>
      </c>
      <c r="P350" s="9" t="s">
        <v>328</v>
      </c>
      <c r="Q350" s="9">
        <v>38264</v>
      </c>
      <c r="R350" s="9" t="str">
        <f t="shared" si="18"/>
        <v>[79025] = {true, false, true, false, true, true}, --Creeping Ravage Health</v>
      </c>
    </row>
    <row r="351" spans="1:18" x14ac:dyDescent="0.25">
      <c r="A351" s="9" t="s">
        <v>237</v>
      </c>
      <c r="B351" s="9" t="s">
        <v>264</v>
      </c>
      <c r="C351" s="10" t="e">
        <f>VLOOKUP(B351,P:Q,2,0)</f>
        <v>#N/A</v>
      </c>
      <c r="D351" s="16">
        <v>81275</v>
      </c>
      <c r="H351" s="9" t="s">
        <v>346</v>
      </c>
      <c r="I351" s="9" t="s">
        <v>346</v>
      </c>
      <c r="J351" s="9" t="s">
        <v>347</v>
      </c>
      <c r="K351" s="9" t="s">
        <v>347</v>
      </c>
      <c r="L351" s="9" t="s">
        <v>346</v>
      </c>
      <c r="M351" s="9" t="s">
        <v>346</v>
      </c>
      <c r="N351" s="9" t="s">
        <v>538</v>
      </c>
      <c r="R351" s="9" t="str">
        <f t="shared" si="18"/>
        <v>[81275] = {true, true, false, false, true, true}, --Creeping Ravage Health (Crown Store)</v>
      </c>
    </row>
    <row r="352" spans="1:18" x14ac:dyDescent="0.25">
      <c r="A352" s="9" t="s">
        <v>237</v>
      </c>
      <c r="B352" s="9" t="s">
        <v>239</v>
      </c>
      <c r="C352" s="10" t="e">
        <f>VLOOKUP(B352,P:Q,2,0)</f>
        <v>#N/A</v>
      </c>
      <c r="D352" s="16">
        <v>79707</v>
      </c>
      <c r="H352" s="9" t="s">
        <v>346</v>
      </c>
      <c r="I352" s="9" t="s">
        <v>347</v>
      </c>
      <c r="J352" s="9" t="s">
        <v>346</v>
      </c>
      <c r="K352" s="9" t="s">
        <v>347</v>
      </c>
      <c r="L352" s="9" t="s">
        <v>346</v>
      </c>
      <c r="M352" s="9" t="s">
        <v>346</v>
      </c>
      <c r="P352" s="9" t="s">
        <v>329</v>
      </c>
      <c r="Q352" s="9">
        <v>38405</v>
      </c>
      <c r="R352" s="9" t="str">
        <f t="shared" si="18"/>
        <v>[79707] = {true, false, true, false, true, true}, --Ravage Health</v>
      </c>
    </row>
    <row r="353" spans="1:18" x14ac:dyDescent="0.25">
      <c r="A353" s="9" t="s">
        <v>237</v>
      </c>
      <c r="B353" s="9" t="s">
        <v>265</v>
      </c>
      <c r="C353" s="10" t="e">
        <f>VLOOKUP(B353,P:Q,2,0)</f>
        <v>#N/A</v>
      </c>
      <c r="D353" s="16">
        <v>81274</v>
      </c>
      <c r="H353" s="9" t="s">
        <v>346</v>
      </c>
      <c r="I353" s="9" t="s">
        <v>346</v>
      </c>
      <c r="J353" s="9" t="s">
        <v>347</v>
      </c>
      <c r="K353" s="9" t="s">
        <v>347</v>
      </c>
      <c r="L353" s="9" t="s">
        <v>346</v>
      </c>
      <c r="M353" s="9" t="s">
        <v>346</v>
      </c>
      <c r="P353" s="9" t="s">
        <v>324</v>
      </c>
      <c r="Q353" s="9">
        <v>38268</v>
      </c>
      <c r="R353" s="9" t="str">
        <f t="shared" si="18"/>
        <v>[81274] = {true, true, false, false, true, true}, --Ravage Health (Crown Store)</v>
      </c>
    </row>
    <row r="354" spans="1:18" x14ac:dyDescent="0.25">
      <c r="A354" s="9" t="s">
        <v>331</v>
      </c>
      <c r="B354" s="9" t="s">
        <v>335</v>
      </c>
      <c r="C354" s="10" t="e">
        <f>VLOOKUP(B354,P:Q,2,0)</f>
        <v>#N/A</v>
      </c>
      <c r="D354" s="16">
        <v>103880</v>
      </c>
      <c r="H354" s="9" t="s">
        <v>346</v>
      </c>
      <c r="I354" s="9" t="s">
        <v>346</v>
      </c>
      <c r="J354" s="9" t="s">
        <v>347</v>
      </c>
      <c r="K354" s="9" t="s">
        <v>347</v>
      </c>
      <c r="L354" s="9" t="s">
        <v>346</v>
      </c>
      <c r="M354" s="9" t="s">
        <v>346</v>
      </c>
      <c r="N354" s="9" t="s">
        <v>538</v>
      </c>
      <c r="R354" s="9" t="str">
        <f t="shared" si="18"/>
        <v>[103880] = {true, true, false, false, true, true}, --Spell Orb (magic)</v>
      </c>
    </row>
    <row r="355" spans="1:18" x14ac:dyDescent="0.25">
      <c r="A355" s="9" t="s">
        <v>331</v>
      </c>
      <c r="B355" s="9" t="s">
        <v>336</v>
      </c>
      <c r="C355" s="10" t="e">
        <f>VLOOKUP(B355,P:Q,2,0)</f>
        <v>#N/A</v>
      </c>
      <c r="D355" s="16">
        <v>103881</v>
      </c>
      <c r="H355" s="9" t="s">
        <v>346</v>
      </c>
      <c r="I355" s="9" t="s">
        <v>346</v>
      </c>
      <c r="J355" s="9" t="s">
        <v>347</v>
      </c>
      <c r="K355" s="9" t="s">
        <v>347</v>
      </c>
      <c r="L355" s="9" t="s">
        <v>346</v>
      </c>
      <c r="M355" s="9" t="s">
        <v>346</v>
      </c>
      <c r="R355" s="9" t="str">
        <f t="shared" si="18"/>
        <v>[103881] = {true, true, false, false, true, true}, --Spell Orb (physical)</v>
      </c>
    </row>
    <row r="356" spans="1:18" x14ac:dyDescent="0.25">
      <c r="A356" s="9" t="s">
        <v>536</v>
      </c>
      <c r="B356" s="9" t="s">
        <v>333</v>
      </c>
      <c r="C356" s="10">
        <f>VLOOKUP(B356,P:Q,2,0)</f>
        <v>103623</v>
      </c>
      <c r="D356" s="16">
        <v>103626</v>
      </c>
      <c r="E356" s="17">
        <v>1858</v>
      </c>
      <c r="F356" s="17">
        <v>3335</v>
      </c>
      <c r="G356" s="12">
        <f t="shared" ref="G356:G367" si="20">F356/E356/N$2/1.52-1</f>
        <v>5.0113279510752617E-2</v>
      </c>
      <c r="H356" s="9" t="s">
        <v>346</v>
      </c>
      <c r="I356" s="9" t="s">
        <v>346</v>
      </c>
      <c r="J356" s="9" t="s">
        <v>347</v>
      </c>
      <c r="K356" s="9" t="s">
        <v>347</v>
      </c>
      <c r="L356" s="9" t="s">
        <v>346</v>
      </c>
      <c r="M356" s="9" t="s">
        <v>346</v>
      </c>
      <c r="N356" s="9" t="s">
        <v>538</v>
      </c>
      <c r="R356" s="9" t="str">
        <f t="shared" si="18"/>
        <v>[103626] = {true, true, false, false, true, true}, --Crushing Weapon</v>
      </c>
    </row>
    <row r="357" spans="1:18" x14ac:dyDescent="0.25">
      <c r="A357" s="9" t="s">
        <v>536</v>
      </c>
      <c r="B357" s="9" t="s">
        <v>334</v>
      </c>
      <c r="C357" s="10">
        <f>VLOOKUP(B357,P:Q,2,0)</f>
        <v>103571</v>
      </c>
      <c r="D357" s="16">
        <v>103572</v>
      </c>
      <c r="E357" s="17">
        <v>2504</v>
      </c>
      <c r="F357" s="17">
        <v>4493</v>
      </c>
      <c r="G357" s="12">
        <f t="shared" si="20"/>
        <v>4.9755396663819118E-2</v>
      </c>
      <c r="H357" s="9" t="s">
        <v>346</v>
      </c>
      <c r="I357" s="9" t="s">
        <v>346</v>
      </c>
      <c r="J357" s="9" t="s">
        <v>347</v>
      </c>
      <c r="K357" s="9" t="s">
        <v>347</v>
      </c>
      <c r="L357" s="9" t="s">
        <v>346</v>
      </c>
      <c r="M357" s="9" t="s">
        <v>346</v>
      </c>
      <c r="N357" s="9" t="s">
        <v>538</v>
      </c>
      <c r="R357" s="9" t="str">
        <f t="shared" si="18"/>
        <v>[103572] = {true, true, false, false, true, true}, --Elemental Weapon</v>
      </c>
    </row>
    <row r="358" spans="1:18" x14ac:dyDescent="0.25">
      <c r="A358" s="9" t="s">
        <v>536</v>
      </c>
      <c r="B358" s="9" t="s">
        <v>332</v>
      </c>
      <c r="C358" s="10">
        <f>VLOOKUP(B358,P:Q,2,0)</f>
        <v>103483</v>
      </c>
      <c r="D358" s="16">
        <v>103485</v>
      </c>
      <c r="E358" s="17">
        <v>1799</v>
      </c>
      <c r="F358" s="17">
        <v>3228</v>
      </c>
      <c r="G358" s="12">
        <f t="shared" si="20"/>
        <v>4.9756046031303347E-2</v>
      </c>
      <c r="H358" s="9" t="s">
        <v>346</v>
      </c>
      <c r="I358" s="9" t="s">
        <v>346</v>
      </c>
      <c r="J358" s="9" t="s">
        <v>347</v>
      </c>
      <c r="K358" s="9" t="s">
        <v>347</v>
      </c>
      <c r="L358" s="9" t="s">
        <v>346</v>
      </c>
      <c r="M358" s="9" t="s">
        <v>346</v>
      </c>
      <c r="N358" s="9" t="s">
        <v>538</v>
      </c>
      <c r="R358" s="9" t="str">
        <f t="shared" si="18"/>
        <v>[103485] = {true, true, false, false, true, true}, --Imbue Weapon</v>
      </c>
    </row>
    <row r="359" spans="1:18" x14ac:dyDescent="0.25">
      <c r="A359" s="9" t="s">
        <v>196</v>
      </c>
      <c r="B359" s="9" t="s">
        <v>315</v>
      </c>
      <c r="C359" s="10">
        <v>16212</v>
      </c>
      <c r="D359" s="16">
        <v>16212</v>
      </c>
      <c r="E359" s="17">
        <v>899</v>
      </c>
      <c r="F359" s="17">
        <v>1921</v>
      </c>
      <c r="G359" s="12">
        <f t="shared" si="20"/>
        <v>0.25012573332982324</v>
      </c>
      <c r="H359" s="9" t="s">
        <v>346</v>
      </c>
      <c r="I359" s="9" t="s">
        <v>347</v>
      </c>
      <c r="J359" s="9" t="s">
        <v>346</v>
      </c>
      <c r="K359" s="9" t="s">
        <v>346</v>
      </c>
      <c r="L359" s="9" t="s">
        <v>346</v>
      </c>
      <c r="M359" s="9" t="s">
        <v>346</v>
      </c>
      <c r="N359" s="9" t="s">
        <v>538</v>
      </c>
      <c r="R359" s="9" t="str">
        <f t="shared" si="18"/>
        <v>[16212] = {true, false, true, true, true, true}, --Heavy Attack</v>
      </c>
    </row>
    <row r="360" spans="1:18" x14ac:dyDescent="0.25">
      <c r="A360" s="9" t="s">
        <v>196</v>
      </c>
      <c r="B360" s="9" t="s">
        <v>293</v>
      </c>
      <c r="C360" s="10">
        <v>16145</v>
      </c>
      <c r="D360" s="16">
        <v>16145</v>
      </c>
      <c r="E360" s="17">
        <v>1173</v>
      </c>
      <c r="F360" s="17">
        <v>2425</v>
      </c>
      <c r="G360" s="12">
        <f t="shared" si="20"/>
        <v>0.20948295617603541</v>
      </c>
      <c r="H360" s="9" t="s">
        <v>346</v>
      </c>
      <c r="I360" s="9" t="s">
        <v>346</v>
      </c>
      <c r="J360" s="9" t="s">
        <v>347</v>
      </c>
      <c r="K360" s="9" t="s">
        <v>346</v>
      </c>
      <c r="L360" s="9" t="s">
        <v>346</v>
      </c>
      <c r="M360" s="9" t="s">
        <v>346</v>
      </c>
      <c r="N360" s="9" t="s">
        <v>538</v>
      </c>
      <c r="R360" s="9" t="str">
        <f t="shared" si="18"/>
        <v>[16145] = {true, true, false, true, true, true}, --Light Attack</v>
      </c>
    </row>
    <row r="361" spans="1:18" x14ac:dyDescent="0.25">
      <c r="A361" s="9" t="s">
        <v>73</v>
      </c>
      <c r="B361" s="9" t="s">
        <v>428</v>
      </c>
      <c r="C361" s="10">
        <v>23634</v>
      </c>
      <c r="D361" s="16">
        <v>23428</v>
      </c>
      <c r="E361" s="17">
        <v>1304</v>
      </c>
      <c r="F361" s="17">
        <v>2429</v>
      </c>
      <c r="G361" s="12">
        <f t="shared" si="20"/>
        <v>8.977275312978783E-2</v>
      </c>
      <c r="H361" s="9" t="s">
        <v>346</v>
      </c>
      <c r="I361" s="9" t="s">
        <v>347</v>
      </c>
      <c r="J361" s="9" t="s">
        <v>346</v>
      </c>
      <c r="K361" s="9" t="s">
        <v>347</v>
      </c>
      <c r="L361" s="9" t="s">
        <v>346</v>
      </c>
      <c r="M361" s="9" t="s">
        <v>346</v>
      </c>
      <c r="P361" s="9" t="s">
        <v>56</v>
      </c>
      <c r="Q361" s="9">
        <v>23236</v>
      </c>
      <c r="R361" s="9" t="str">
        <f t="shared" si="18"/>
        <v>[23428] = {true, false, true, false, true, true}, --Atronach Zap</v>
      </c>
    </row>
    <row r="362" spans="1:18" x14ac:dyDescent="0.25">
      <c r="A362" s="9" t="s">
        <v>73</v>
      </c>
      <c r="B362" s="9" t="s">
        <v>539</v>
      </c>
      <c r="C362" s="17">
        <v>130291</v>
      </c>
      <c r="D362" s="16">
        <v>130318</v>
      </c>
      <c r="E362" s="17">
        <v>983</v>
      </c>
      <c r="F362" s="17">
        <v>1763</v>
      </c>
      <c r="G362" s="12">
        <f t="shared" si="20"/>
        <v>4.9264105835947092E-2</v>
      </c>
      <c r="H362" s="9" t="s">
        <v>346</v>
      </c>
      <c r="I362" s="9" t="s">
        <v>346</v>
      </c>
      <c r="J362" s="9" t="s">
        <v>347</v>
      </c>
      <c r="K362" s="9" t="s">
        <v>347</v>
      </c>
      <c r="L362" s="9" t="s">
        <v>346</v>
      </c>
      <c r="M362" s="9" t="s">
        <v>346</v>
      </c>
      <c r="N362" s="9" t="s">
        <v>541</v>
      </c>
      <c r="P362" s="9" t="s">
        <v>417</v>
      </c>
      <c r="Q362" s="10">
        <v>39113</v>
      </c>
      <c r="R362" s="9" t="str">
        <f t="shared" si="18"/>
        <v>[130318] = {true, true, false, false, true, true}, --Bound Armaments</v>
      </c>
    </row>
    <row r="363" spans="1:18" x14ac:dyDescent="0.25">
      <c r="A363" s="9" t="s">
        <v>73</v>
      </c>
      <c r="B363" s="9" t="s">
        <v>49</v>
      </c>
      <c r="C363" s="10">
        <f>VLOOKUP(B363,P:Q,2,0)</f>
        <v>23213</v>
      </c>
      <c r="D363" s="16">
        <v>23214</v>
      </c>
      <c r="E363" s="17">
        <v>277</v>
      </c>
      <c r="F363" s="17">
        <v>515</v>
      </c>
      <c r="G363" s="12">
        <f t="shared" si="20"/>
        <v>8.7710903139174734E-2</v>
      </c>
      <c r="H363" s="9" t="s">
        <v>346</v>
      </c>
      <c r="I363" s="9" t="s">
        <v>347</v>
      </c>
      <c r="J363" s="9" t="s">
        <v>346</v>
      </c>
      <c r="K363" s="9" t="s">
        <v>347</v>
      </c>
      <c r="L363" s="9" t="s">
        <v>346</v>
      </c>
      <c r="M363" s="9" t="s">
        <v>346</v>
      </c>
      <c r="R363" s="9" t="str">
        <f t="shared" si="18"/>
        <v>[23214] = {true, false, true, false, true, true}, --Boundless Storm</v>
      </c>
    </row>
    <row r="364" spans="1:18" x14ac:dyDescent="0.25">
      <c r="A364" s="9" t="s">
        <v>73</v>
      </c>
      <c r="B364" s="9" t="s">
        <v>445</v>
      </c>
      <c r="C364" s="17">
        <v>23495</v>
      </c>
      <c r="D364" s="16">
        <v>23667</v>
      </c>
      <c r="E364" s="17">
        <v>2694</v>
      </c>
      <c r="F364" s="17">
        <v>4834</v>
      </c>
      <c r="G364" s="12">
        <f t="shared" si="20"/>
        <v>4.9772221693379359E-2</v>
      </c>
      <c r="H364" s="9" t="s">
        <v>346</v>
      </c>
      <c r="I364" s="9" t="s">
        <v>346</v>
      </c>
      <c r="J364" s="9" t="s">
        <v>347</v>
      </c>
      <c r="K364" s="9" t="s">
        <v>347</v>
      </c>
      <c r="L364" s="9" t="s">
        <v>346</v>
      </c>
      <c r="M364" s="9" t="s">
        <v>346</v>
      </c>
      <c r="P364" s="9" t="s">
        <v>271</v>
      </c>
      <c r="Q364" s="9">
        <v>23210</v>
      </c>
      <c r="R364" s="9" t="str">
        <f t="shared" si="18"/>
        <v>[23667] = {true, true, false, false, true, true}, --Charged Atronach Impact</v>
      </c>
    </row>
    <row r="365" spans="1:18" x14ac:dyDescent="0.25">
      <c r="A365" s="9" t="s">
        <v>73</v>
      </c>
      <c r="B365" s="9" t="s">
        <v>50</v>
      </c>
      <c r="C365" s="10">
        <f>VLOOKUP(B365,P:Q,2,0)</f>
        <v>46331</v>
      </c>
      <c r="D365" s="16">
        <v>46331</v>
      </c>
      <c r="E365" s="17">
        <v>3906</v>
      </c>
      <c r="F365" s="17">
        <v>7011</v>
      </c>
      <c r="G365" s="12">
        <f t="shared" si="20"/>
        <v>5.0107475334797424E-2</v>
      </c>
      <c r="H365" s="9" t="s">
        <v>346</v>
      </c>
      <c r="I365" s="9" t="s">
        <v>346</v>
      </c>
      <c r="J365" s="9" t="s">
        <v>347</v>
      </c>
      <c r="K365" s="9" t="s">
        <v>347</v>
      </c>
      <c r="L365" s="9" t="s">
        <v>346</v>
      </c>
      <c r="M365" s="9" t="s">
        <v>346</v>
      </c>
      <c r="P365" s="9" t="s">
        <v>51</v>
      </c>
      <c r="Q365" s="9">
        <v>24842</v>
      </c>
      <c r="R365" s="9" t="str">
        <f t="shared" si="18"/>
        <v>[46331] = {true, true, false, false, true, true}, --Crystal Blast</v>
      </c>
    </row>
    <row r="366" spans="1:18" x14ac:dyDescent="0.25">
      <c r="A366" s="9" t="s">
        <v>73</v>
      </c>
      <c r="B366" s="9" t="s">
        <v>50</v>
      </c>
      <c r="C366" s="10">
        <f>VLOOKUP(B366,P:Q,2,0)</f>
        <v>46331</v>
      </c>
      <c r="D366" s="16">
        <v>46333</v>
      </c>
      <c r="E366" s="17">
        <v>3031</v>
      </c>
      <c r="F366" s="17">
        <v>5439</v>
      </c>
      <c r="G366" s="12">
        <f t="shared" si="20"/>
        <v>4.9830399658025604E-2</v>
      </c>
      <c r="H366" s="9" t="s">
        <v>346</v>
      </c>
      <c r="I366" s="9" t="s">
        <v>346</v>
      </c>
      <c r="J366" s="9" t="s">
        <v>347</v>
      </c>
      <c r="K366" s="9" t="s">
        <v>347</v>
      </c>
      <c r="L366" s="9" t="s">
        <v>346</v>
      </c>
      <c r="M366" s="9" t="s">
        <v>346</v>
      </c>
      <c r="P366" s="9" t="s">
        <v>443</v>
      </c>
      <c r="Q366" s="9">
        <v>23316</v>
      </c>
      <c r="R366" s="9" t="str">
        <f t="shared" si="18"/>
        <v>[46333] = {true, true, false, false, true, true}, --Crystal Blast</v>
      </c>
    </row>
    <row r="367" spans="1:18" x14ac:dyDescent="0.25">
      <c r="A367" s="9" t="s">
        <v>73</v>
      </c>
      <c r="B367" s="9" t="s">
        <v>180</v>
      </c>
      <c r="C367" s="10">
        <f>VLOOKUP(B367,P:Q,2,0)</f>
        <v>46324</v>
      </c>
      <c r="D367" s="16">
        <v>46324</v>
      </c>
      <c r="E367" s="17">
        <v>4035</v>
      </c>
      <c r="F367" s="17">
        <v>7241</v>
      </c>
      <c r="G367" s="12">
        <f t="shared" si="20"/>
        <v>4.988330647981698E-2</v>
      </c>
      <c r="H367" s="9" t="s">
        <v>346</v>
      </c>
      <c r="I367" s="9" t="s">
        <v>346</v>
      </c>
      <c r="J367" s="9" t="s">
        <v>347</v>
      </c>
      <c r="K367" s="9" t="s">
        <v>347</v>
      </c>
      <c r="L367" s="9" t="s">
        <v>346</v>
      </c>
      <c r="M367" s="9" t="s">
        <v>346</v>
      </c>
      <c r="P367" s="9" t="s">
        <v>433</v>
      </c>
      <c r="Q367" s="9">
        <v>28418</v>
      </c>
      <c r="R367" s="9" t="str">
        <f t="shared" si="18"/>
        <v>[46324] = {true, true, false, false, true, true}, --Crystal Fragments</v>
      </c>
    </row>
    <row r="368" spans="1:18" x14ac:dyDescent="0.25">
      <c r="A368" s="9" t="s">
        <v>73</v>
      </c>
      <c r="B368" s="9" t="s">
        <v>180</v>
      </c>
      <c r="C368" s="10">
        <f>VLOOKUP(B368,P:Q,2,0)</f>
        <v>46324</v>
      </c>
      <c r="D368" s="16">
        <v>114716</v>
      </c>
      <c r="H368" s="9" t="s">
        <v>346</v>
      </c>
      <c r="I368" s="9" t="s">
        <v>346</v>
      </c>
      <c r="J368" s="9" t="s">
        <v>347</v>
      </c>
      <c r="K368" s="9" t="s">
        <v>347</v>
      </c>
      <c r="L368" s="9" t="s">
        <v>346</v>
      </c>
      <c r="M368" s="9" t="s">
        <v>346</v>
      </c>
      <c r="P368" s="9" t="s">
        <v>273</v>
      </c>
      <c r="Q368" s="9">
        <v>18718</v>
      </c>
      <c r="R368" s="9" t="str">
        <f t="shared" si="18"/>
        <v>[114716] = {true, true, false, false, true, true}, --Crystal Fragments</v>
      </c>
    </row>
    <row r="369" spans="1:18" x14ac:dyDescent="0.25">
      <c r="A369" s="9" t="s">
        <v>73</v>
      </c>
      <c r="B369" s="9" t="s">
        <v>266</v>
      </c>
      <c r="C369" s="10">
        <f>VLOOKUP(B369,P:Q,2,0)</f>
        <v>43714</v>
      </c>
      <c r="D369" s="16">
        <v>43714</v>
      </c>
      <c r="E369" s="17">
        <v>3906</v>
      </c>
      <c r="F369" s="17">
        <v>7011</v>
      </c>
      <c r="G369" s="12">
        <f t="shared" ref="G369:G387" si="21">F369/E369/N$2/1.52-1</f>
        <v>5.0107475334797424E-2</v>
      </c>
      <c r="H369" s="9" t="s">
        <v>346</v>
      </c>
      <c r="I369" s="9" t="s">
        <v>346</v>
      </c>
      <c r="J369" s="9" t="s">
        <v>347</v>
      </c>
      <c r="K369" s="9" t="s">
        <v>347</v>
      </c>
      <c r="L369" s="9" t="s">
        <v>346</v>
      </c>
      <c r="M369" s="9" t="s">
        <v>346</v>
      </c>
      <c r="R369" s="9" t="str">
        <f t="shared" si="18"/>
        <v>[43714] = {true, true, false, false, true, true}, --Crystal Shard</v>
      </c>
    </row>
    <row r="370" spans="1:18" x14ac:dyDescent="0.25">
      <c r="A370" s="9" t="s">
        <v>73</v>
      </c>
      <c r="B370" s="9" t="s">
        <v>267</v>
      </c>
      <c r="C370" s="10">
        <f>VLOOKUP(B370,P:Q,2,0)</f>
        <v>24326</v>
      </c>
      <c r="D370" s="16">
        <v>24327</v>
      </c>
      <c r="E370" s="17">
        <v>3368</v>
      </c>
      <c r="F370" s="17">
        <v>6043</v>
      </c>
      <c r="G370" s="12">
        <f t="shared" si="21"/>
        <v>4.9703229472475963E-2</v>
      </c>
      <c r="H370" s="9" t="s">
        <v>346</v>
      </c>
      <c r="I370" s="9" t="s">
        <v>346</v>
      </c>
      <c r="J370" s="9" t="s">
        <v>347</v>
      </c>
      <c r="K370" s="9" t="s">
        <v>347</v>
      </c>
      <c r="L370" s="9" t="s">
        <v>346</v>
      </c>
      <c r="M370" s="9" t="s">
        <v>346</v>
      </c>
      <c r="P370" s="9" t="s">
        <v>57</v>
      </c>
      <c r="Q370" s="9">
        <v>28341</v>
      </c>
      <c r="R370" s="9" t="str">
        <f t="shared" si="18"/>
        <v>[24327] = {true, true, false, false, true, true}, --Daedric Curse</v>
      </c>
    </row>
    <row r="371" spans="1:18" x14ac:dyDescent="0.25">
      <c r="A371" s="9" t="s">
        <v>73</v>
      </c>
      <c r="B371" s="9" t="s">
        <v>267</v>
      </c>
      <c r="C371" s="10">
        <f>VLOOKUP(B371,P:Q,2,0)</f>
        <v>24326</v>
      </c>
      <c r="D371" s="16">
        <v>44507</v>
      </c>
      <c r="E371" s="17">
        <v>1548</v>
      </c>
      <c r="F371" s="17">
        <v>2778</v>
      </c>
      <c r="G371" s="12">
        <f t="shared" si="21"/>
        <v>4.9898480006790757E-2</v>
      </c>
      <c r="H371" s="9" t="s">
        <v>346</v>
      </c>
      <c r="I371" s="9" t="s">
        <v>346</v>
      </c>
      <c r="J371" s="9" t="s">
        <v>347</v>
      </c>
      <c r="K371" s="9" t="s">
        <v>347</v>
      </c>
      <c r="L371" s="9" t="s">
        <v>346</v>
      </c>
      <c r="M371" s="9" t="s">
        <v>346</v>
      </c>
      <c r="P371" s="9" t="s">
        <v>436</v>
      </c>
      <c r="Q371" s="9">
        <v>23319</v>
      </c>
      <c r="R371" s="9" t="str">
        <f t="shared" si="18"/>
        <v>[44507] = {true, true, false, false, true, true}, --Daedric Curse</v>
      </c>
    </row>
    <row r="372" spans="1:18" x14ac:dyDescent="0.25">
      <c r="A372" s="9" t="s">
        <v>73</v>
      </c>
      <c r="B372" s="9" t="s">
        <v>181</v>
      </c>
      <c r="C372" s="10">
        <f>VLOOKUP(B372,P:Q,2,0)</f>
        <v>24834</v>
      </c>
      <c r="D372" s="16">
        <v>25161</v>
      </c>
      <c r="E372" s="17">
        <v>2796</v>
      </c>
      <c r="F372" s="17">
        <v>5209</v>
      </c>
      <c r="G372" s="12">
        <f t="shared" si="21"/>
        <v>8.9941558789389253E-2</v>
      </c>
      <c r="H372" s="9" t="s">
        <v>346</v>
      </c>
      <c r="I372" s="9" t="s">
        <v>347</v>
      </c>
      <c r="J372" s="9" t="s">
        <v>346</v>
      </c>
      <c r="K372" s="9" t="s">
        <v>347</v>
      </c>
      <c r="L372" s="9" t="s">
        <v>346</v>
      </c>
      <c r="M372" s="9" t="s">
        <v>346</v>
      </c>
      <c r="R372" s="9" t="str">
        <f t="shared" si="18"/>
        <v>[25161] = {true, false, true, false, true, true}, --Daedric Minefield</v>
      </c>
    </row>
    <row r="373" spans="1:18" x14ac:dyDescent="0.25">
      <c r="A373" s="9" t="s">
        <v>73</v>
      </c>
      <c r="B373" s="9" t="s">
        <v>268</v>
      </c>
      <c r="C373" s="10">
        <f>VLOOKUP(B373,P:Q,2,0)</f>
        <v>24828</v>
      </c>
      <c r="D373" s="16">
        <v>24829</v>
      </c>
      <c r="E373" s="17">
        <v>2706</v>
      </c>
      <c r="F373" s="17">
        <v>5040</v>
      </c>
      <c r="G373" s="12">
        <f t="shared" si="21"/>
        <v>8.9654372989572906E-2</v>
      </c>
      <c r="H373" s="9" t="s">
        <v>346</v>
      </c>
      <c r="I373" s="9" t="s">
        <v>347</v>
      </c>
      <c r="J373" s="9" t="s">
        <v>346</v>
      </c>
      <c r="K373" s="9" t="s">
        <v>347</v>
      </c>
      <c r="L373" s="9" t="s">
        <v>346</v>
      </c>
      <c r="M373" s="9" t="s">
        <v>346</v>
      </c>
      <c r="P373" s="9" t="s">
        <v>455</v>
      </c>
      <c r="Q373" s="9">
        <v>24804</v>
      </c>
      <c r="R373" s="9" t="str">
        <f t="shared" si="18"/>
        <v>[24829] = {true, false, true, false, true, true}, --Daedric Mines</v>
      </c>
    </row>
    <row r="374" spans="1:18" x14ac:dyDescent="0.25">
      <c r="A374" s="9" t="s">
        <v>73</v>
      </c>
      <c r="B374" s="9" t="s">
        <v>182</v>
      </c>
      <c r="C374" s="10">
        <f>VLOOKUP(B374,P:Q,2,0)</f>
        <v>24328</v>
      </c>
      <c r="D374" s="16">
        <v>24329</v>
      </c>
      <c r="E374" s="17">
        <v>3368</v>
      </c>
      <c r="F374" s="17">
        <v>6043</v>
      </c>
      <c r="G374" s="12">
        <f t="shared" si="21"/>
        <v>4.9703229472475963E-2</v>
      </c>
      <c r="H374" s="9" t="s">
        <v>346</v>
      </c>
      <c r="I374" s="9" t="s">
        <v>346</v>
      </c>
      <c r="J374" s="9" t="s">
        <v>347</v>
      </c>
      <c r="K374" s="9" t="s">
        <v>347</v>
      </c>
      <c r="L374" s="9" t="s">
        <v>346</v>
      </c>
      <c r="M374" s="9" t="s">
        <v>346</v>
      </c>
      <c r="P374" s="9" t="s">
        <v>55</v>
      </c>
      <c r="Q374" s="9">
        <v>28308</v>
      </c>
      <c r="R374" s="9" t="str">
        <f t="shared" si="18"/>
        <v>[24329] = {true, true, false, false, true, true}, --Daedric Prey</v>
      </c>
    </row>
    <row r="375" spans="1:18" x14ac:dyDescent="0.25">
      <c r="A375" s="9" t="s">
        <v>73</v>
      </c>
      <c r="B375" s="9" t="s">
        <v>182</v>
      </c>
      <c r="C375" s="10">
        <f>VLOOKUP(B375,P:Q,2,0)</f>
        <v>24328</v>
      </c>
      <c r="D375" s="16">
        <v>44511</v>
      </c>
      <c r="E375" s="17">
        <v>1549</v>
      </c>
      <c r="F375" s="17">
        <v>2780</v>
      </c>
      <c r="G375" s="12">
        <f t="shared" si="21"/>
        <v>4.997606732981863E-2</v>
      </c>
      <c r="H375" s="9" t="s">
        <v>346</v>
      </c>
      <c r="I375" s="9" t="s">
        <v>346</v>
      </c>
      <c r="J375" s="9" t="s">
        <v>347</v>
      </c>
      <c r="K375" s="9" t="s">
        <v>347</v>
      </c>
      <c r="L375" s="9" t="s">
        <v>346</v>
      </c>
      <c r="M375" s="9" t="s">
        <v>346</v>
      </c>
      <c r="P375" s="9" t="s">
        <v>444</v>
      </c>
      <c r="Q375" s="9">
        <v>24639</v>
      </c>
      <c r="R375" s="9" t="str">
        <f t="shared" si="18"/>
        <v>[44511] = {true, true, false, false, true, true}, --Daedric Prey</v>
      </c>
    </row>
    <row r="376" spans="1:18" x14ac:dyDescent="0.25">
      <c r="A376" s="9" t="s">
        <v>73</v>
      </c>
      <c r="B376" s="9" t="s">
        <v>51</v>
      </c>
      <c r="C376" s="10">
        <f>VLOOKUP(B376,P:Q,2,0)</f>
        <v>24842</v>
      </c>
      <c r="D376" s="16">
        <v>24843</v>
      </c>
      <c r="E376" s="17">
        <v>2796</v>
      </c>
      <c r="F376" s="17">
        <v>5209</v>
      </c>
      <c r="G376" s="12">
        <f t="shared" si="21"/>
        <v>8.9941558789389253E-2</v>
      </c>
      <c r="H376" s="9" t="s">
        <v>346</v>
      </c>
      <c r="I376" s="9" t="s">
        <v>347</v>
      </c>
      <c r="J376" s="9" t="s">
        <v>346</v>
      </c>
      <c r="K376" s="9" t="s">
        <v>347</v>
      </c>
      <c r="L376" s="9" t="s">
        <v>346</v>
      </c>
      <c r="M376" s="9" t="s">
        <v>346</v>
      </c>
      <c r="R376" s="9" t="str">
        <f t="shared" si="18"/>
        <v>[24843] = {true, false, true, false, true, true}, --Daedric Tomb</v>
      </c>
    </row>
    <row r="377" spans="1:18" x14ac:dyDescent="0.25">
      <c r="A377" s="9" t="s">
        <v>73</v>
      </c>
      <c r="B377" s="9" t="s">
        <v>52</v>
      </c>
      <c r="C377" s="10">
        <f>VLOOKUP(B377,P:Q,2,0)</f>
        <v>19109</v>
      </c>
      <c r="D377" s="16">
        <v>19109</v>
      </c>
      <c r="E377" s="17">
        <v>1010</v>
      </c>
      <c r="F377" s="17">
        <v>1812</v>
      </c>
      <c r="G377" s="12">
        <f t="shared" si="21"/>
        <v>4.9597630197495191E-2</v>
      </c>
      <c r="H377" s="9" t="s">
        <v>346</v>
      </c>
      <c r="I377" s="9" t="s">
        <v>346</v>
      </c>
      <c r="J377" s="9" t="s">
        <v>347</v>
      </c>
      <c r="K377" s="9" t="s">
        <v>347</v>
      </c>
      <c r="L377" s="9" t="s">
        <v>346</v>
      </c>
      <c r="M377" s="9" t="s">
        <v>346</v>
      </c>
      <c r="R377" s="9" t="str">
        <f t="shared" si="18"/>
        <v>[19109] = {true, true, false, false, true, true}, --Endless Fury</v>
      </c>
    </row>
    <row r="378" spans="1:18" x14ac:dyDescent="0.25">
      <c r="A378" s="9" t="s">
        <v>73</v>
      </c>
      <c r="B378" s="9" t="s">
        <v>457</v>
      </c>
      <c r="C378" s="17">
        <v>24804</v>
      </c>
      <c r="D378" s="16">
        <v>114798</v>
      </c>
      <c r="E378" s="17">
        <v>3339</v>
      </c>
      <c r="F378" s="17">
        <v>7134</v>
      </c>
      <c r="G378" s="12">
        <f t="shared" si="21"/>
        <v>0.24997897428134119</v>
      </c>
      <c r="H378" s="9" t="s">
        <v>346</v>
      </c>
      <c r="I378" s="9" t="s">
        <v>347</v>
      </c>
      <c r="J378" s="9" t="s">
        <v>346</v>
      </c>
      <c r="K378" s="9" t="s">
        <v>346</v>
      </c>
      <c r="L378" s="9" t="s">
        <v>346</v>
      </c>
      <c r="M378" s="9" t="s">
        <v>346</v>
      </c>
      <c r="P378" s="9" t="s">
        <v>181</v>
      </c>
      <c r="Q378" s="9">
        <v>24834</v>
      </c>
      <c r="R378" s="9" t="str">
        <f t="shared" si="18"/>
        <v>[114798] = {true, false, true, true, true, true}, --Energy Overload Heavy Attack</v>
      </c>
    </row>
    <row r="379" spans="1:18" x14ac:dyDescent="0.25">
      <c r="A379" s="9" t="s">
        <v>73</v>
      </c>
      <c r="B379" s="9" t="s">
        <v>456</v>
      </c>
      <c r="C379" s="17">
        <v>24804</v>
      </c>
      <c r="D379" s="16">
        <v>114773</v>
      </c>
      <c r="E379" s="17">
        <v>2782</v>
      </c>
      <c r="F379" s="17">
        <v>5753</v>
      </c>
      <c r="G379" s="12">
        <f t="shared" si="21"/>
        <v>0.20982699373603486</v>
      </c>
      <c r="H379" s="9" t="s">
        <v>346</v>
      </c>
      <c r="I379" s="9" t="s">
        <v>346</v>
      </c>
      <c r="J379" s="9" t="s">
        <v>347</v>
      </c>
      <c r="K379" s="9" t="s">
        <v>346</v>
      </c>
      <c r="L379" s="9" t="s">
        <v>346</v>
      </c>
      <c r="M379" s="9" t="s">
        <v>346</v>
      </c>
      <c r="P379" s="9" t="s">
        <v>180</v>
      </c>
      <c r="Q379" s="9">
        <v>46324</v>
      </c>
      <c r="R379" s="9" t="str">
        <f t="shared" si="18"/>
        <v>[114773] = {true, true, false, true, true, true}, --Energy Overload Light Attack</v>
      </c>
    </row>
    <row r="380" spans="1:18" x14ac:dyDescent="0.25">
      <c r="A380" s="9" t="s">
        <v>73</v>
      </c>
      <c r="B380" s="9" t="s">
        <v>449</v>
      </c>
      <c r="C380" s="17">
        <v>23316</v>
      </c>
      <c r="D380" s="16">
        <v>77186</v>
      </c>
      <c r="E380" s="17">
        <v>1078</v>
      </c>
      <c r="F380" s="17">
        <v>2008</v>
      </c>
      <c r="G380" s="12">
        <f t="shared" si="21"/>
        <v>8.9760267486462153E-2</v>
      </c>
      <c r="H380" s="9" t="s">
        <v>346</v>
      </c>
      <c r="I380" s="9" t="s">
        <v>347</v>
      </c>
      <c r="J380" s="9" t="s">
        <v>346</v>
      </c>
      <c r="K380" s="9" t="s">
        <v>347</v>
      </c>
      <c r="L380" s="9" t="s">
        <v>346</v>
      </c>
      <c r="M380" s="9" t="s">
        <v>346</v>
      </c>
      <c r="R380" s="9" t="str">
        <f t="shared" si="18"/>
        <v>[77186] = {true, false, true, false, true, true}, --Familiar Damage Pulse</v>
      </c>
    </row>
    <row r="381" spans="1:18" x14ac:dyDescent="0.25">
      <c r="A381" s="9" t="s">
        <v>73</v>
      </c>
      <c r="B381" s="9" t="s">
        <v>449</v>
      </c>
      <c r="C381" s="10">
        <v>23304</v>
      </c>
      <c r="D381" s="16">
        <v>108844</v>
      </c>
      <c r="E381" s="17">
        <v>938</v>
      </c>
      <c r="F381" s="17">
        <v>1747</v>
      </c>
      <c r="G381" s="12">
        <f t="shared" si="21"/>
        <v>8.9622565127634335E-2</v>
      </c>
      <c r="H381" s="9" t="s">
        <v>346</v>
      </c>
      <c r="I381" s="9" t="s">
        <v>347</v>
      </c>
      <c r="J381" s="9" t="s">
        <v>346</v>
      </c>
      <c r="K381" s="9" t="s">
        <v>347</v>
      </c>
      <c r="L381" s="9" t="s">
        <v>346</v>
      </c>
      <c r="M381" s="9" t="s">
        <v>346</v>
      </c>
      <c r="R381" s="9" t="str">
        <f t="shared" si="18"/>
        <v>[108844] = {true, false, true, false, true, true}, --Familiar Damage Pulse</v>
      </c>
    </row>
    <row r="382" spans="1:18" x14ac:dyDescent="0.25">
      <c r="A382" s="9" t="s">
        <v>73</v>
      </c>
      <c r="B382" s="9" t="s">
        <v>430</v>
      </c>
      <c r="C382" s="10">
        <v>23304</v>
      </c>
      <c r="D382" s="16">
        <v>27850</v>
      </c>
      <c r="E382" s="17">
        <v>374</v>
      </c>
      <c r="F382" s="17">
        <v>671</v>
      </c>
      <c r="G382" s="12">
        <f t="shared" si="21"/>
        <v>4.9631703617512013E-2</v>
      </c>
      <c r="H382" s="9" t="s">
        <v>346</v>
      </c>
      <c r="I382" s="9" t="s">
        <v>346</v>
      </c>
      <c r="J382" s="9" t="s">
        <v>347</v>
      </c>
      <c r="K382" s="9" t="s">
        <v>347</v>
      </c>
      <c r="L382" s="9" t="s">
        <v>346</v>
      </c>
      <c r="M382" s="9" t="s">
        <v>346</v>
      </c>
      <c r="R382" s="9" t="str">
        <f t="shared" si="18"/>
        <v>[27850] = {true, true, false, false, true, true}, --Familiar Melee</v>
      </c>
    </row>
    <row r="383" spans="1:18" x14ac:dyDescent="0.25">
      <c r="A383" s="9" t="s">
        <v>73</v>
      </c>
      <c r="B383" s="9" t="s">
        <v>440</v>
      </c>
      <c r="C383" s="17">
        <v>23492</v>
      </c>
      <c r="D383" s="16">
        <v>23664</v>
      </c>
      <c r="E383" s="17">
        <v>2608</v>
      </c>
      <c r="F383" s="17">
        <v>4681</v>
      </c>
      <c r="G383" s="12">
        <f t="shared" si="21"/>
        <v>5.0067158789735888E-2</v>
      </c>
      <c r="H383" s="9" t="s">
        <v>346</v>
      </c>
      <c r="I383" s="9" t="s">
        <v>346</v>
      </c>
      <c r="J383" s="9" t="s">
        <v>347</v>
      </c>
      <c r="K383" s="9" t="s">
        <v>347</v>
      </c>
      <c r="L383" s="9" t="s">
        <v>346</v>
      </c>
      <c r="M383" s="9" t="s">
        <v>346</v>
      </c>
      <c r="P383" s="9" t="s">
        <v>452</v>
      </c>
      <c r="Q383" s="9">
        <v>24806</v>
      </c>
      <c r="R383" s="9" t="str">
        <f t="shared" si="18"/>
        <v>[23664] = {true, true, false, false, true, true}, --Greater Storm Atronach Impact</v>
      </c>
    </row>
    <row r="384" spans="1:18" x14ac:dyDescent="0.25">
      <c r="A384" s="9" t="s">
        <v>73</v>
      </c>
      <c r="B384" s="9" t="s">
        <v>53</v>
      </c>
      <c r="C384" s="10">
        <f>VLOOKUP(B384,P:Q,2,0)</f>
        <v>24330</v>
      </c>
      <c r="D384" s="16">
        <v>24331</v>
      </c>
      <c r="E384" s="17">
        <v>3478</v>
      </c>
      <c r="F384" s="17">
        <v>6242</v>
      </c>
      <c r="G384" s="12">
        <f t="shared" si="21"/>
        <v>4.997802201820023E-2</v>
      </c>
      <c r="H384" s="9" t="s">
        <v>346</v>
      </c>
      <c r="I384" s="9" t="s">
        <v>346</v>
      </c>
      <c r="J384" s="9" t="s">
        <v>347</v>
      </c>
      <c r="K384" s="9" t="s">
        <v>347</v>
      </c>
      <c r="L384" s="9" t="s">
        <v>346</v>
      </c>
      <c r="M384" s="9" t="s">
        <v>346</v>
      </c>
      <c r="P384" s="9" t="s">
        <v>431</v>
      </c>
      <c r="Q384" s="9">
        <v>23304</v>
      </c>
      <c r="R384" s="9" t="str">
        <f t="shared" si="18"/>
        <v>[24331] = {true, true, false, false, true, true}, --Haunting Curse</v>
      </c>
    </row>
    <row r="385" spans="1:18" x14ac:dyDescent="0.25">
      <c r="A385" s="9" t="s">
        <v>73</v>
      </c>
      <c r="B385" s="9" t="s">
        <v>53</v>
      </c>
      <c r="C385" s="10">
        <f>VLOOKUP(B385,P:Q,2,0)</f>
        <v>24330</v>
      </c>
      <c r="D385" s="16">
        <v>44515</v>
      </c>
      <c r="E385" s="17">
        <v>1600</v>
      </c>
      <c r="F385" s="17">
        <v>2871</v>
      </c>
      <c r="G385" s="12">
        <f t="shared" si="21"/>
        <v>4.9782265542211324E-2</v>
      </c>
      <c r="H385" s="9" t="s">
        <v>346</v>
      </c>
      <c r="I385" s="9" t="s">
        <v>346</v>
      </c>
      <c r="J385" s="9" t="s">
        <v>347</v>
      </c>
      <c r="K385" s="9" t="s">
        <v>347</v>
      </c>
      <c r="L385" s="9" t="s">
        <v>346</v>
      </c>
      <c r="M385" s="9" t="s">
        <v>346</v>
      </c>
      <c r="P385" s="9" t="s">
        <v>267</v>
      </c>
      <c r="Q385" s="9">
        <v>24326</v>
      </c>
      <c r="R385" s="9" t="str">
        <f t="shared" si="18"/>
        <v>[44515] = {true, true, false, false, true, true}, --Haunting Curse</v>
      </c>
    </row>
    <row r="386" spans="1:18" x14ac:dyDescent="0.25">
      <c r="A386" s="9" t="s">
        <v>73</v>
      </c>
      <c r="B386" s="9" t="s">
        <v>441</v>
      </c>
      <c r="C386" s="17">
        <v>23319</v>
      </c>
      <c r="D386" s="16">
        <v>29528</v>
      </c>
      <c r="E386" s="17">
        <v>635</v>
      </c>
      <c r="F386" s="17">
        <v>1139</v>
      </c>
      <c r="G386" s="12">
        <f t="shared" si="21"/>
        <v>4.938782378447848E-2</v>
      </c>
      <c r="H386" s="9" t="s">
        <v>346</v>
      </c>
      <c r="I386" s="9" t="s">
        <v>346</v>
      </c>
      <c r="J386" s="9" t="s">
        <v>347</v>
      </c>
      <c r="K386" s="9" t="s">
        <v>347</v>
      </c>
      <c r="L386" s="9" t="s">
        <v>346</v>
      </c>
      <c r="M386" s="9" t="s">
        <v>346</v>
      </c>
      <c r="R386" s="9" t="str">
        <f t="shared" si="18"/>
        <v>[29528] = {true, true, false, false, true, true}, --Headbutt</v>
      </c>
    </row>
    <row r="387" spans="1:18" x14ac:dyDescent="0.25">
      <c r="A387" s="9" t="s">
        <v>73</v>
      </c>
      <c r="B387" s="9" t="s">
        <v>183</v>
      </c>
      <c r="C387" s="10">
        <f>VLOOKUP(B387,P:Q,2,0)</f>
        <v>23231</v>
      </c>
      <c r="D387" s="16">
        <v>23232</v>
      </c>
      <c r="E387" s="17">
        <v>228</v>
      </c>
      <c r="F387" s="17">
        <v>421</v>
      </c>
      <c r="G387" s="12">
        <f t="shared" si="21"/>
        <v>8.0272376012443747E-2</v>
      </c>
      <c r="H387" s="9" t="s">
        <v>346</v>
      </c>
      <c r="I387" s="9" t="s">
        <v>347</v>
      </c>
      <c r="J387" s="9" t="s">
        <v>346</v>
      </c>
      <c r="K387" s="9" t="s">
        <v>347</v>
      </c>
      <c r="L387" s="9" t="s">
        <v>346</v>
      </c>
      <c r="M387" s="9" t="s">
        <v>346</v>
      </c>
      <c r="R387" s="9" t="str">
        <f t="shared" si="18"/>
        <v>[23232] = {true, false, true, false, true, true}, --Hurricane</v>
      </c>
    </row>
    <row r="388" spans="1:18" x14ac:dyDescent="0.25">
      <c r="A388" s="9" t="s">
        <v>73</v>
      </c>
      <c r="B388" s="9" t="s">
        <v>269</v>
      </c>
      <c r="C388" s="10" t="e">
        <f>VLOOKUP(B388,P:Q,2,0)</f>
        <v>#N/A</v>
      </c>
      <c r="D388" s="16">
        <v>45194</v>
      </c>
      <c r="H388" s="9" t="s">
        <v>346</v>
      </c>
      <c r="I388" s="9" t="s">
        <v>346</v>
      </c>
      <c r="J388" s="9" t="s">
        <v>347</v>
      </c>
      <c r="K388" s="9" t="s">
        <v>347</v>
      </c>
      <c r="L388" s="9" t="s">
        <v>346</v>
      </c>
      <c r="M388" s="9" t="s">
        <v>346</v>
      </c>
      <c r="P388" s="9" t="s">
        <v>439</v>
      </c>
      <c r="Q388" s="9">
        <v>23492</v>
      </c>
      <c r="R388" s="9" t="str">
        <f t="shared" ref="R388:R426" si="22">CONCATENATE("[",D388,"] = {",LOWER(H388),", ",LOWER(I388),", ",LOWER(J388),", ",LOWER(K388),", ",LOWER(L388),", ",LOWER(M388),"}, --",B388)</f>
        <v>[45194] = {true, true, false, false, true, true}, --Implosion (Lightning)</v>
      </c>
    </row>
    <row r="389" spans="1:18" x14ac:dyDescent="0.25">
      <c r="A389" s="9" t="s">
        <v>73</v>
      </c>
      <c r="B389" s="9" t="s">
        <v>270</v>
      </c>
      <c r="C389" s="10" t="e">
        <f>VLOOKUP(B389,P:Q,2,0)</f>
        <v>#N/A</v>
      </c>
      <c r="D389" s="16">
        <v>82806</v>
      </c>
      <c r="H389" s="9" t="s">
        <v>346</v>
      </c>
      <c r="I389" s="9" t="s">
        <v>346</v>
      </c>
      <c r="J389" s="9" t="s">
        <v>347</v>
      </c>
      <c r="K389" s="9" t="s">
        <v>347</v>
      </c>
      <c r="L389" s="9" t="s">
        <v>346</v>
      </c>
      <c r="M389" s="9" t="s">
        <v>346</v>
      </c>
      <c r="P389" s="9" t="s">
        <v>434</v>
      </c>
      <c r="Q389" s="9">
        <v>24584</v>
      </c>
      <c r="R389" s="9" t="str">
        <f t="shared" si="22"/>
        <v>[82806] = {true, true, false, false, true, true}, --Implosion (Physical)</v>
      </c>
    </row>
    <row r="390" spans="1:18" x14ac:dyDescent="0.25">
      <c r="A390" s="9" t="s">
        <v>73</v>
      </c>
      <c r="B390" s="9" t="s">
        <v>184</v>
      </c>
      <c r="C390" s="10">
        <f>VLOOKUP(B390,P:Q,2,0)</f>
        <v>23205</v>
      </c>
      <c r="D390" s="16">
        <v>23208</v>
      </c>
      <c r="E390" s="17">
        <v>1003</v>
      </c>
      <c r="F390" s="17">
        <v>1868</v>
      </c>
      <c r="G390" s="12">
        <f t="shared" ref="G390:G400" si="23">F390/E390/N$2/1.52-1</f>
        <v>8.958711995416091E-2</v>
      </c>
      <c r="H390" s="9" t="s">
        <v>346</v>
      </c>
      <c r="I390" s="9" t="s">
        <v>347</v>
      </c>
      <c r="J390" s="9" t="s">
        <v>346</v>
      </c>
      <c r="K390" s="9" t="s">
        <v>347</v>
      </c>
      <c r="L390" s="9" t="s">
        <v>346</v>
      </c>
      <c r="M390" s="9" t="s">
        <v>346</v>
      </c>
      <c r="R390" s="9" t="str">
        <f t="shared" si="22"/>
        <v>[23208] = {true, false, true, false, true, true}, --Lightning Flood</v>
      </c>
    </row>
    <row r="391" spans="1:18" x14ac:dyDescent="0.25">
      <c r="A391" s="9" t="s">
        <v>73</v>
      </c>
      <c r="B391" s="9" t="s">
        <v>271</v>
      </c>
      <c r="C391" s="10">
        <f>VLOOKUP(B391,P:Q,2,0)</f>
        <v>23210</v>
      </c>
      <c r="D391" s="16">
        <v>23211</v>
      </c>
      <c r="E391" s="17">
        <v>268</v>
      </c>
      <c r="F391" s="17">
        <v>499</v>
      </c>
      <c r="G391" s="12">
        <f t="shared" si="23"/>
        <v>8.9310709785582754E-2</v>
      </c>
      <c r="H391" s="9" t="s">
        <v>346</v>
      </c>
      <c r="I391" s="9" t="s">
        <v>347</v>
      </c>
      <c r="J391" s="9" t="s">
        <v>346</v>
      </c>
      <c r="K391" s="9" t="s">
        <v>347</v>
      </c>
      <c r="L391" s="9" t="s">
        <v>346</v>
      </c>
      <c r="M391" s="9" t="s">
        <v>346</v>
      </c>
      <c r="P391" s="9" t="s">
        <v>52</v>
      </c>
      <c r="Q391" s="9">
        <v>19109</v>
      </c>
      <c r="R391" s="9" t="str">
        <f t="shared" si="22"/>
        <v>[23211] = {true, false, true, false, true, true}, --Lightning Form</v>
      </c>
    </row>
    <row r="392" spans="1:18" x14ac:dyDescent="0.25">
      <c r="A392" s="9" t="s">
        <v>73</v>
      </c>
      <c r="B392" s="9" t="s">
        <v>272</v>
      </c>
      <c r="C392" s="10">
        <f>VLOOKUP(B392,P:Q,2,0)</f>
        <v>23182</v>
      </c>
      <c r="D392" s="16">
        <v>23189</v>
      </c>
      <c r="E392" s="17">
        <v>808</v>
      </c>
      <c r="F392" s="17">
        <v>1505</v>
      </c>
      <c r="G392" s="12">
        <f t="shared" si="23"/>
        <v>8.9710563912272612E-2</v>
      </c>
      <c r="H392" s="9" t="s">
        <v>346</v>
      </c>
      <c r="I392" s="9" t="s">
        <v>347</v>
      </c>
      <c r="J392" s="9" t="s">
        <v>346</v>
      </c>
      <c r="K392" s="9" t="s">
        <v>347</v>
      </c>
      <c r="L392" s="9" t="s">
        <v>346</v>
      </c>
      <c r="M392" s="9" t="s">
        <v>346</v>
      </c>
      <c r="R392" s="9" t="str">
        <f t="shared" si="22"/>
        <v>[23189] = {true, false, true, false, true, true}, --Lightning Splash</v>
      </c>
    </row>
    <row r="393" spans="1:18" x14ac:dyDescent="0.25">
      <c r="A393" s="9" t="s">
        <v>73</v>
      </c>
      <c r="B393" s="9" t="s">
        <v>446</v>
      </c>
      <c r="C393" s="17">
        <v>23316</v>
      </c>
      <c r="D393" s="16">
        <v>29809</v>
      </c>
      <c r="E393" s="17">
        <v>2694</v>
      </c>
      <c r="F393" s="17">
        <v>4834</v>
      </c>
      <c r="G393" s="12">
        <f t="shared" si="23"/>
        <v>4.9772221693379359E-2</v>
      </c>
      <c r="H393" s="9" t="s">
        <v>346</v>
      </c>
      <c r="I393" s="9" t="s">
        <v>346</v>
      </c>
      <c r="J393" s="9" t="s">
        <v>347</v>
      </c>
      <c r="K393" s="9" t="s">
        <v>347</v>
      </c>
      <c r="L393" s="9" t="s">
        <v>346</v>
      </c>
      <c r="M393" s="9" t="s">
        <v>346</v>
      </c>
      <c r="P393" s="9" t="s">
        <v>184</v>
      </c>
      <c r="Q393" s="9">
        <v>23205</v>
      </c>
      <c r="R393" s="9" t="str">
        <f t="shared" si="22"/>
        <v>[29809] = {true, true, false, false, true, true}, --Lightning Strike</v>
      </c>
    </row>
    <row r="394" spans="1:18" x14ac:dyDescent="0.25">
      <c r="A394" s="9" t="s">
        <v>73</v>
      </c>
      <c r="B394" s="9" t="s">
        <v>54</v>
      </c>
      <c r="C394" s="10">
        <f>VLOOKUP(B394,P:Q,2,0)</f>
        <v>23200</v>
      </c>
      <c r="D394" s="16">
        <v>23202</v>
      </c>
      <c r="E394" s="17">
        <v>836</v>
      </c>
      <c r="F394" s="17">
        <v>1558</v>
      </c>
      <c r="G394" s="12">
        <f t="shared" si="23"/>
        <v>9.0302976783019018E-2</v>
      </c>
      <c r="H394" s="9" t="s">
        <v>346</v>
      </c>
      <c r="I394" s="9" t="s">
        <v>347</v>
      </c>
      <c r="J394" s="9" t="s">
        <v>346</v>
      </c>
      <c r="K394" s="9" t="s">
        <v>347</v>
      </c>
      <c r="L394" s="9" t="s">
        <v>346</v>
      </c>
      <c r="M394" s="9" t="s">
        <v>346</v>
      </c>
      <c r="R394" s="9" t="str">
        <f t="shared" si="22"/>
        <v>[23202] = {true, false, true, false, true, true}, --Liquid Lightning</v>
      </c>
    </row>
    <row r="395" spans="1:18" x14ac:dyDescent="0.25">
      <c r="A395" s="9" t="s">
        <v>73</v>
      </c>
      <c r="B395" s="9" t="s">
        <v>273</v>
      </c>
      <c r="C395" s="10">
        <f>VLOOKUP(B395,P:Q,2,0)</f>
        <v>18718</v>
      </c>
      <c r="D395" s="16">
        <v>18718</v>
      </c>
      <c r="E395" s="17">
        <v>1009</v>
      </c>
      <c r="F395" s="17">
        <v>1811</v>
      </c>
      <c r="G395" s="12">
        <f t="shared" si="23"/>
        <v>5.0058043486404191E-2</v>
      </c>
      <c r="H395" s="9" t="s">
        <v>346</v>
      </c>
      <c r="I395" s="9" t="s">
        <v>346</v>
      </c>
      <c r="J395" s="9" t="s">
        <v>347</v>
      </c>
      <c r="K395" s="9" t="s">
        <v>347</v>
      </c>
      <c r="L395" s="9" t="s">
        <v>346</v>
      </c>
      <c r="M395" s="9" t="s">
        <v>346</v>
      </c>
      <c r="N395" s="9" t="s">
        <v>538</v>
      </c>
      <c r="R395" s="9" t="str">
        <f t="shared" si="22"/>
        <v>[18718] = {true, true, false, false, true, true}, --Mages' Fury</v>
      </c>
    </row>
    <row r="396" spans="1:18" x14ac:dyDescent="0.25">
      <c r="A396" s="9" t="s">
        <v>73</v>
      </c>
      <c r="B396" s="9" t="s">
        <v>451</v>
      </c>
      <c r="C396" s="10">
        <f>VLOOKUP(B396,P:Q,2,0)</f>
        <v>19123</v>
      </c>
      <c r="D396" s="16">
        <v>19123</v>
      </c>
      <c r="E396" s="17">
        <v>1010</v>
      </c>
      <c r="F396" s="17">
        <v>1812</v>
      </c>
      <c r="G396" s="12">
        <f t="shared" si="23"/>
        <v>4.9597630197495191E-2</v>
      </c>
      <c r="H396" s="9" t="s">
        <v>346</v>
      </c>
      <c r="I396" s="9" t="s">
        <v>346</v>
      </c>
      <c r="J396" s="9" t="s">
        <v>347</v>
      </c>
      <c r="K396" s="9" t="s">
        <v>347</v>
      </c>
      <c r="L396" s="9" t="s">
        <v>346</v>
      </c>
      <c r="M396" s="9" t="s">
        <v>346</v>
      </c>
      <c r="R396" s="9" t="str">
        <f t="shared" si="22"/>
        <v>[19123] = {true, true, false, false, true, true}, --Mages' Wrath</v>
      </c>
    </row>
    <row r="397" spans="1:18" x14ac:dyDescent="0.25">
      <c r="A397" s="9" t="s">
        <v>73</v>
      </c>
      <c r="B397" s="9" t="s">
        <v>185</v>
      </c>
      <c r="C397" s="17">
        <v>24785</v>
      </c>
      <c r="D397" s="16">
        <v>24798</v>
      </c>
      <c r="E397" s="17">
        <v>3233</v>
      </c>
      <c r="F397" s="17">
        <v>6906</v>
      </c>
      <c r="G397" s="12">
        <f t="shared" si="23"/>
        <v>0.24970322715138615</v>
      </c>
      <c r="H397" s="9" t="s">
        <v>346</v>
      </c>
      <c r="I397" s="9" t="s">
        <v>347</v>
      </c>
      <c r="J397" s="9" t="s">
        <v>346</v>
      </c>
      <c r="K397" s="9" t="s">
        <v>346</v>
      </c>
      <c r="L397" s="9" t="s">
        <v>346</v>
      </c>
      <c r="M397" s="9" t="s">
        <v>346</v>
      </c>
      <c r="P397" s="9" t="s">
        <v>266</v>
      </c>
      <c r="Q397" s="9">
        <v>43714</v>
      </c>
      <c r="R397" s="9" t="str">
        <f t="shared" si="22"/>
        <v>[24798] = {true, false, true, true, true, true}, --Overload Heavy Attack</v>
      </c>
    </row>
    <row r="398" spans="1:18" x14ac:dyDescent="0.25">
      <c r="A398" s="9" t="s">
        <v>73</v>
      </c>
      <c r="B398" s="9" t="s">
        <v>186</v>
      </c>
      <c r="C398" s="17">
        <v>24785</v>
      </c>
      <c r="D398" s="16">
        <v>24792</v>
      </c>
      <c r="E398" s="17">
        <v>2694</v>
      </c>
      <c r="F398" s="17">
        <v>5571</v>
      </c>
      <c r="G398" s="12">
        <f t="shared" si="23"/>
        <v>0.20982231010629215</v>
      </c>
      <c r="H398" s="9" t="s">
        <v>346</v>
      </c>
      <c r="I398" s="9" t="s">
        <v>346</v>
      </c>
      <c r="J398" s="9" t="s">
        <v>347</v>
      </c>
      <c r="K398" s="9" t="s">
        <v>346</v>
      </c>
      <c r="L398" s="9" t="s">
        <v>346</v>
      </c>
      <c r="M398" s="9" t="s">
        <v>346</v>
      </c>
      <c r="P398" s="9" t="s">
        <v>432</v>
      </c>
      <c r="Q398" s="9">
        <v>24613</v>
      </c>
      <c r="R398" s="9" t="str">
        <f t="shared" si="22"/>
        <v>[24792] = {true, true, false, true, true, true}, --Overload Light Attack</v>
      </c>
    </row>
    <row r="399" spans="1:18" x14ac:dyDescent="0.25">
      <c r="A399" s="9" t="s">
        <v>73</v>
      </c>
      <c r="B399" s="9" t="s">
        <v>453</v>
      </c>
      <c r="C399" s="17">
        <v>24806</v>
      </c>
      <c r="D399" s="16">
        <v>24811</v>
      </c>
      <c r="E399" s="17">
        <v>3674</v>
      </c>
      <c r="F399" s="17">
        <v>7849</v>
      </c>
      <c r="G399" s="12">
        <f t="shared" si="23"/>
        <v>0.24985950997077788</v>
      </c>
      <c r="H399" s="9" t="s">
        <v>346</v>
      </c>
      <c r="I399" s="9" t="s">
        <v>347</v>
      </c>
      <c r="J399" s="9" t="s">
        <v>346</v>
      </c>
      <c r="K399" s="9" t="s">
        <v>346</v>
      </c>
      <c r="L399" s="9" t="s">
        <v>346</v>
      </c>
      <c r="M399" s="9" t="s">
        <v>346</v>
      </c>
      <c r="P399" s="9" t="s">
        <v>183</v>
      </c>
      <c r="Q399" s="9">
        <v>23231</v>
      </c>
      <c r="R399" s="9" t="str">
        <f t="shared" si="22"/>
        <v>[24811] = {true, false, true, true, true, true}, --Power Overload Heavy Attack</v>
      </c>
    </row>
    <row r="400" spans="1:18" x14ac:dyDescent="0.25">
      <c r="A400" s="9" t="s">
        <v>73</v>
      </c>
      <c r="B400" s="9" t="s">
        <v>454</v>
      </c>
      <c r="C400" s="17">
        <v>24806</v>
      </c>
      <c r="D400" s="16">
        <v>114769</v>
      </c>
      <c r="E400" s="17">
        <v>3060</v>
      </c>
      <c r="F400" s="17">
        <v>6329</v>
      </c>
      <c r="G400" s="12">
        <f t="shared" si="23"/>
        <v>0.21003990021771113</v>
      </c>
      <c r="H400" s="9" t="s">
        <v>346</v>
      </c>
      <c r="I400" s="9" t="s">
        <v>346</v>
      </c>
      <c r="J400" s="9" t="s">
        <v>347</v>
      </c>
      <c r="K400" s="9" t="s">
        <v>346</v>
      </c>
      <c r="L400" s="9" t="s">
        <v>346</v>
      </c>
      <c r="M400" s="9" t="s">
        <v>346</v>
      </c>
      <c r="P400" s="9" t="s">
        <v>54</v>
      </c>
      <c r="Q400" s="9">
        <v>23200</v>
      </c>
      <c r="R400" s="9" t="str">
        <f t="shared" si="22"/>
        <v>[114769] = {true, true, false, true, true, true}, --Power Overload Light Attack</v>
      </c>
    </row>
    <row r="401" spans="1:18" x14ac:dyDescent="0.25">
      <c r="A401" s="9" t="s">
        <v>73</v>
      </c>
      <c r="B401" s="9" t="s">
        <v>435</v>
      </c>
      <c r="C401" s="10">
        <f>VLOOKUP(B401,P:Q,2,0)</f>
        <v>24578</v>
      </c>
      <c r="D401" s="16">
        <v>100118</v>
      </c>
      <c r="E401" s="17">
        <v>2683</v>
      </c>
      <c r="F401" s="17">
        <v>4697</v>
      </c>
      <c r="G401" s="12">
        <f>F401/E401/O$2/1.52-1</f>
        <v>5.0075046738753626E-2</v>
      </c>
      <c r="H401" s="9" t="s">
        <v>346</v>
      </c>
      <c r="I401" s="9" t="s">
        <v>346</v>
      </c>
      <c r="J401" s="9" t="s">
        <v>347</v>
      </c>
      <c r="K401" s="9" t="s">
        <v>347</v>
      </c>
      <c r="L401" s="9" t="s">
        <v>346</v>
      </c>
      <c r="M401" s="9" t="s">
        <v>346</v>
      </c>
      <c r="P401" s="9" t="s">
        <v>50</v>
      </c>
      <c r="Q401" s="9">
        <v>46331</v>
      </c>
      <c r="R401" s="9" t="str">
        <f t="shared" si="22"/>
        <v>[100118] = {true, true, false, false, true, true}, --Rune Cage</v>
      </c>
    </row>
    <row r="402" spans="1:18" x14ac:dyDescent="0.25">
      <c r="A402" s="9" t="s">
        <v>73</v>
      </c>
      <c r="B402" s="9" t="s">
        <v>55</v>
      </c>
      <c r="C402" s="10">
        <f>VLOOKUP(B402,P:Q,2,0)</f>
        <v>28308</v>
      </c>
      <c r="D402" s="16">
        <v>28309</v>
      </c>
      <c r="E402" s="17">
        <v>2683</v>
      </c>
      <c r="F402" s="17">
        <v>4697</v>
      </c>
      <c r="G402" s="12">
        <f>F402/E402/O$2/1.52-1</f>
        <v>5.0075046738753626E-2</v>
      </c>
      <c r="H402" s="9" t="s">
        <v>346</v>
      </c>
      <c r="I402" s="9" t="s">
        <v>346</v>
      </c>
      <c r="J402" s="9" t="s">
        <v>347</v>
      </c>
      <c r="K402" s="9" t="s">
        <v>347</v>
      </c>
      <c r="L402" s="9" t="s">
        <v>346</v>
      </c>
      <c r="M402" s="9" t="s">
        <v>346</v>
      </c>
      <c r="R402" s="9" t="str">
        <f t="shared" si="22"/>
        <v>[28309] = {true, true, false, false, true, true}, --Shattering Prison</v>
      </c>
    </row>
    <row r="403" spans="1:18" x14ac:dyDescent="0.25">
      <c r="A403" s="9" t="s">
        <v>73</v>
      </c>
      <c r="B403" s="9" t="s">
        <v>429</v>
      </c>
      <c r="C403" s="10">
        <v>23634</v>
      </c>
      <c r="D403" s="16">
        <v>23659</v>
      </c>
      <c r="E403" s="17">
        <v>2608</v>
      </c>
      <c r="F403" s="17">
        <v>4681</v>
      </c>
      <c r="G403" s="12">
        <f t="shared" ref="G403:G426" si="24">F403/E403/N$2/1.52-1</f>
        <v>5.0067158789735888E-2</v>
      </c>
      <c r="H403" s="9" t="s">
        <v>346</v>
      </c>
      <c r="I403" s="9" t="s">
        <v>346</v>
      </c>
      <c r="J403" s="9" t="s">
        <v>347</v>
      </c>
      <c r="K403" s="9" t="s">
        <v>347</v>
      </c>
      <c r="L403" s="9" t="s">
        <v>346</v>
      </c>
      <c r="M403" s="9" t="s">
        <v>346</v>
      </c>
      <c r="P403" s="9" t="s">
        <v>451</v>
      </c>
      <c r="Q403" s="9">
        <v>19123</v>
      </c>
      <c r="R403" s="9" t="str">
        <f t="shared" si="22"/>
        <v>[23659] = {true, true, false, false, true, true}, --Storm Atronach Impact</v>
      </c>
    </row>
    <row r="404" spans="1:18" x14ac:dyDescent="0.25">
      <c r="A404" s="9" t="s">
        <v>73</v>
      </c>
      <c r="B404" s="9" t="s">
        <v>56</v>
      </c>
      <c r="C404" s="10">
        <f>VLOOKUP(B404,P:Q,2,0)</f>
        <v>23236</v>
      </c>
      <c r="D404" s="16">
        <v>23239</v>
      </c>
      <c r="E404" s="17">
        <v>1669</v>
      </c>
      <c r="F404" s="17">
        <v>2995</v>
      </c>
      <c r="G404" s="12">
        <f t="shared" si="24"/>
        <v>4.9848209680590561E-2</v>
      </c>
      <c r="H404" s="9" t="s">
        <v>346</v>
      </c>
      <c r="I404" s="9" t="s">
        <v>346</v>
      </c>
      <c r="J404" s="9" t="s">
        <v>347</v>
      </c>
      <c r="K404" s="9" t="s">
        <v>347</v>
      </c>
      <c r="L404" s="9" t="s">
        <v>346</v>
      </c>
      <c r="M404" s="9" t="s">
        <v>346</v>
      </c>
      <c r="P404" s="9" t="s">
        <v>49</v>
      </c>
      <c r="Q404" s="9">
        <v>23213</v>
      </c>
      <c r="R404" s="9" t="str">
        <f t="shared" si="22"/>
        <v>[23239] = {true, true, false, false, true, true}, --Streak</v>
      </c>
    </row>
    <row r="405" spans="1:18" x14ac:dyDescent="0.25">
      <c r="A405" s="9" t="s">
        <v>73</v>
      </c>
      <c r="B405" s="9" t="s">
        <v>349</v>
      </c>
      <c r="C405" s="10">
        <v>24613</v>
      </c>
      <c r="D405" s="16">
        <v>28027</v>
      </c>
      <c r="E405" s="17">
        <v>1312</v>
      </c>
      <c r="F405" s="17">
        <v>2355</v>
      </c>
      <c r="G405" s="12">
        <f t="shared" si="24"/>
        <v>5.0130079326446753E-2</v>
      </c>
      <c r="H405" s="9" t="s">
        <v>346</v>
      </c>
      <c r="I405" s="9" t="s">
        <v>346</v>
      </c>
      <c r="J405" s="9" t="s">
        <v>347</v>
      </c>
      <c r="K405" s="9" t="s">
        <v>347</v>
      </c>
      <c r="L405" s="9" t="s">
        <v>346</v>
      </c>
      <c r="M405" s="9" t="s">
        <v>346</v>
      </c>
      <c r="P405" s="9" t="s">
        <v>435</v>
      </c>
      <c r="Q405" s="9">
        <v>24578</v>
      </c>
      <c r="R405" s="9" t="str">
        <f t="shared" si="22"/>
        <v>[28027] = {true, true, false, false, true, true}, --Summon Twilight Kick</v>
      </c>
    </row>
    <row r="406" spans="1:18" x14ac:dyDescent="0.25">
      <c r="A406" s="9" t="s">
        <v>73</v>
      </c>
      <c r="B406" s="9" t="s">
        <v>348</v>
      </c>
      <c r="C406" s="10">
        <v>24613</v>
      </c>
      <c r="D406" s="16">
        <v>24617</v>
      </c>
      <c r="E406" s="17">
        <v>1500</v>
      </c>
      <c r="F406" s="17">
        <v>2691</v>
      </c>
      <c r="G406" s="12">
        <f t="shared" si="24"/>
        <v>4.9562875309077992E-2</v>
      </c>
      <c r="H406" s="9" t="s">
        <v>346</v>
      </c>
      <c r="I406" s="9" t="s">
        <v>346</v>
      </c>
      <c r="J406" s="9" t="s">
        <v>347</v>
      </c>
      <c r="K406" s="9" t="s">
        <v>347</v>
      </c>
      <c r="L406" s="9" t="s">
        <v>346</v>
      </c>
      <c r="M406" s="9" t="s">
        <v>346</v>
      </c>
      <c r="P406" s="9" t="s">
        <v>268</v>
      </c>
      <c r="Q406" s="9">
        <v>24828</v>
      </c>
      <c r="R406" s="9" t="str">
        <f t="shared" si="22"/>
        <v>[24617] = {true, true, false, false, true, true}, --Summon Twilight Zap</v>
      </c>
    </row>
    <row r="407" spans="1:18" x14ac:dyDescent="0.25">
      <c r="A407" s="9" t="s">
        <v>73</v>
      </c>
      <c r="B407" s="9" t="s">
        <v>57</v>
      </c>
      <c r="C407" s="10">
        <f>VLOOKUP(B407,P:Q,2,0)</f>
        <v>28341</v>
      </c>
      <c r="D407" s="16">
        <v>80435</v>
      </c>
      <c r="E407" s="17">
        <v>605</v>
      </c>
      <c r="F407" s="17">
        <v>1126</v>
      </c>
      <c r="G407" s="12">
        <f t="shared" si="24"/>
        <v>8.8852462844948743E-2</v>
      </c>
      <c r="H407" s="9" t="s">
        <v>346</v>
      </c>
      <c r="I407" s="9" t="s">
        <v>347</v>
      </c>
      <c r="J407" s="9" t="s">
        <v>346</v>
      </c>
      <c r="K407" s="9" t="s">
        <v>347</v>
      </c>
      <c r="L407" s="9" t="s">
        <v>346</v>
      </c>
      <c r="M407" s="9" t="s">
        <v>346</v>
      </c>
      <c r="R407" s="9" t="str">
        <f t="shared" si="22"/>
        <v>[80435] = {true, false, true, false, true, true}, --Suppression Field</v>
      </c>
    </row>
    <row r="408" spans="1:18" x14ac:dyDescent="0.25">
      <c r="A408" s="9" t="s">
        <v>73</v>
      </c>
      <c r="B408" s="9" t="s">
        <v>442</v>
      </c>
      <c r="C408" s="17">
        <v>23319</v>
      </c>
      <c r="D408" s="16">
        <v>29529</v>
      </c>
      <c r="E408" s="17">
        <v>1483</v>
      </c>
      <c r="F408" s="17">
        <v>2661</v>
      </c>
      <c r="G408" s="12">
        <f t="shared" si="24"/>
        <v>4.9759335342524302E-2</v>
      </c>
      <c r="H408" s="9" t="s">
        <v>346</v>
      </c>
      <c r="I408" s="9" t="s">
        <v>346</v>
      </c>
      <c r="J408" s="9" t="s">
        <v>347</v>
      </c>
      <c r="K408" s="9" t="s">
        <v>347</v>
      </c>
      <c r="L408" s="9" t="s">
        <v>346</v>
      </c>
      <c r="M408" s="9" t="s">
        <v>346</v>
      </c>
      <c r="P408" s="9" t="s">
        <v>274</v>
      </c>
      <c r="Q408" s="9">
        <v>23634</v>
      </c>
      <c r="R408" s="9" t="str">
        <f t="shared" si="22"/>
        <v>[29529] = {true, true, false, false, true, true}, --Tail Spike</v>
      </c>
    </row>
    <row r="409" spans="1:18" x14ac:dyDescent="0.25">
      <c r="A409" s="9" t="s">
        <v>73</v>
      </c>
      <c r="B409" s="9" t="s">
        <v>447</v>
      </c>
      <c r="C409" s="17">
        <v>24639</v>
      </c>
      <c r="D409" s="16">
        <v>117320</v>
      </c>
      <c r="E409" s="17">
        <v>1483</v>
      </c>
      <c r="F409" s="17">
        <v>2661</v>
      </c>
      <c r="G409" s="12">
        <f t="shared" si="24"/>
        <v>4.9759335342524302E-2</v>
      </c>
      <c r="H409" s="9" t="s">
        <v>346</v>
      </c>
      <c r="I409" s="9" t="s">
        <v>346</v>
      </c>
      <c r="J409" s="9" t="s">
        <v>347</v>
      </c>
      <c r="K409" s="9" t="s">
        <v>347</v>
      </c>
      <c r="L409" s="9" t="s">
        <v>346</v>
      </c>
      <c r="M409" s="9" t="s">
        <v>346</v>
      </c>
      <c r="P409" s="9" t="s">
        <v>272</v>
      </c>
      <c r="Q409" s="9">
        <v>23182</v>
      </c>
      <c r="R409" s="9" t="str">
        <f t="shared" si="22"/>
        <v>[117320] = {true, true, false, false, true, true}, --Twilight Matriarch Kick</v>
      </c>
    </row>
    <row r="410" spans="1:18" x14ac:dyDescent="0.25">
      <c r="A410" s="9" t="s">
        <v>73</v>
      </c>
      <c r="B410" s="9" t="s">
        <v>448</v>
      </c>
      <c r="C410" s="17">
        <v>24639</v>
      </c>
      <c r="D410" s="16">
        <v>117321</v>
      </c>
      <c r="E410" s="17">
        <v>1696</v>
      </c>
      <c r="F410" s="17">
        <v>3043</v>
      </c>
      <c r="G410" s="12">
        <f t="shared" si="24"/>
        <v>4.9692577711056174E-2</v>
      </c>
      <c r="H410" s="9" t="s">
        <v>346</v>
      </c>
      <c r="I410" s="9" t="s">
        <v>346</v>
      </c>
      <c r="J410" s="9" t="s">
        <v>347</v>
      </c>
      <c r="K410" s="9" t="s">
        <v>347</v>
      </c>
      <c r="L410" s="9" t="s">
        <v>346</v>
      </c>
      <c r="M410" s="9" t="s">
        <v>346</v>
      </c>
      <c r="P410" s="9" t="s">
        <v>53</v>
      </c>
      <c r="Q410" s="9">
        <v>24330</v>
      </c>
      <c r="R410" s="9" t="str">
        <f t="shared" si="22"/>
        <v>[117321] = {true, true, false, false, true, true}, --Twilight Matriarch Zap</v>
      </c>
    </row>
    <row r="411" spans="1:18" x14ac:dyDescent="0.25">
      <c r="A411" s="9" t="s">
        <v>73</v>
      </c>
      <c r="B411" s="9" t="s">
        <v>352</v>
      </c>
      <c r="C411" s="10">
        <v>24636</v>
      </c>
      <c r="D411" s="16">
        <v>117273</v>
      </c>
      <c r="E411" s="17">
        <v>1483</v>
      </c>
      <c r="F411" s="17">
        <v>2661</v>
      </c>
      <c r="G411" s="12">
        <f t="shared" si="24"/>
        <v>4.9759335342524302E-2</v>
      </c>
      <c r="H411" s="9" t="s">
        <v>346</v>
      </c>
      <c r="I411" s="9" t="s">
        <v>346</v>
      </c>
      <c r="J411" s="9" t="s">
        <v>347</v>
      </c>
      <c r="K411" s="9" t="s">
        <v>347</v>
      </c>
      <c r="L411" s="9" t="s">
        <v>346</v>
      </c>
      <c r="M411" s="9" t="s">
        <v>346</v>
      </c>
      <c r="P411" s="9" t="s">
        <v>182</v>
      </c>
      <c r="Q411" s="9">
        <v>24328</v>
      </c>
      <c r="R411" s="9" t="str">
        <f t="shared" si="22"/>
        <v>[117273] = {true, true, false, false, true, true}, --Twilight Tormentor Kick</v>
      </c>
    </row>
    <row r="412" spans="1:18" x14ac:dyDescent="0.25">
      <c r="A412" s="9" t="s">
        <v>73</v>
      </c>
      <c r="B412" s="9" t="s">
        <v>351</v>
      </c>
      <c r="C412" s="10">
        <v>24636</v>
      </c>
      <c r="D412" s="16">
        <v>117274</v>
      </c>
      <c r="E412" s="17">
        <v>1696</v>
      </c>
      <c r="F412" s="17">
        <v>3043</v>
      </c>
      <c r="G412" s="12">
        <f t="shared" si="24"/>
        <v>4.9692577711056174E-2</v>
      </c>
      <c r="H412" s="9" t="s">
        <v>346</v>
      </c>
      <c r="I412" s="9" t="s">
        <v>346</v>
      </c>
      <c r="J412" s="9" t="s">
        <v>347</v>
      </c>
      <c r="K412" s="9" t="s">
        <v>347</v>
      </c>
      <c r="L412" s="9" t="s">
        <v>346</v>
      </c>
      <c r="M412" s="9" t="s">
        <v>346</v>
      </c>
      <c r="P412" s="9" t="s">
        <v>187</v>
      </c>
      <c r="Q412" s="9">
        <v>23495</v>
      </c>
      <c r="R412" s="9" t="str">
        <f t="shared" si="22"/>
        <v>[117274] = {true, true, false, false, true, true}, --Twilight Tormentor Zap</v>
      </c>
    </row>
    <row r="413" spans="1:18" x14ac:dyDescent="0.25">
      <c r="A413" s="9" t="s">
        <v>73</v>
      </c>
      <c r="B413" s="9" t="s">
        <v>350</v>
      </c>
      <c r="C413" s="17">
        <v>23316</v>
      </c>
      <c r="D413" s="16">
        <v>117255</v>
      </c>
      <c r="E413" s="17">
        <v>423</v>
      </c>
      <c r="F413" s="17">
        <v>759</v>
      </c>
      <c r="G413" s="12">
        <f t="shared" si="24"/>
        <v>4.975373962537355E-2</v>
      </c>
      <c r="H413" s="9" t="s">
        <v>346</v>
      </c>
      <c r="I413" s="9" t="s">
        <v>346</v>
      </c>
      <c r="J413" s="9" t="s">
        <v>347</v>
      </c>
      <c r="K413" s="9" t="s">
        <v>347</v>
      </c>
      <c r="L413" s="9" t="s">
        <v>346</v>
      </c>
      <c r="M413" s="9" t="s">
        <v>346</v>
      </c>
      <c r="R413" s="9" t="str">
        <f t="shared" si="22"/>
        <v>[117255] = {true, true, false, false, true, true}, --Volatile Familiar Melee</v>
      </c>
    </row>
    <row r="414" spans="1:18" x14ac:dyDescent="0.25">
      <c r="A414" s="9" t="s">
        <v>74</v>
      </c>
      <c r="B414" s="9" t="s">
        <v>189</v>
      </c>
      <c r="C414" s="10">
        <f>VLOOKUP(B414,P:Q,2,0)</f>
        <v>40414</v>
      </c>
      <c r="D414" s="16">
        <v>40414</v>
      </c>
      <c r="E414" s="17">
        <v>2330</v>
      </c>
      <c r="F414" s="17">
        <v>4341</v>
      </c>
      <c r="G414" s="12">
        <f t="shared" si="24"/>
        <v>8.998340718865161E-2</v>
      </c>
      <c r="H414" s="9" t="s">
        <v>346</v>
      </c>
      <c r="I414" s="9" t="s">
        <v>347</v>
      </c>
      <c r="J414" s="9" t="s">
        <v>346</v>
      </c>
      <c r="K414" s="9" t="s">
        <v>347</v>
      </c>
      <c r="L414" s="9" t="s">
        <v>346</v>
      </c>
      <c r="M414" s="9" t="s">
        <v>346</v>
      </c>
      <c r="P414" s="11"/>
      <c r="R414" s="9" t="str">
        <f t="shared" si="22"/>
        <v>[40414] = {true, false, true, false, true, true}, --Shatter Soul</v>
      </c>
    </row>
    <row r="415" spans="1:18" x14ac:dyDescent="0.25">
      <c r="A415" s="9" t="s">
        <v>74</v>
      </c>
      <c r="B415" s="9" t="s">
        <v>58</v>
      </c>
      <c r="C415" s="10">
        <f>VLOOKUP(B415,P:Q,2,0)</f>
        <v>40420</v>
      </c>
      <c r="D415" s="16">
        <v>40420</v>
      </c>
      <c r="E415" s="17">
        <v>2407</v>
      </c>
      <c r="F415" s="17">
        <v>4483</v>
      </c>
      <c r="G415" s="12">
        <f t="shared" si="24"/>
        <v>8.9629043219492388E-2</v>
      </c>
      <c r="H415" s="9" t="s">
        <v>346</v>
      </c>
      <c r="I415" s="9" t="s">
        <v>347</v>
      </c>
      <c r="J415" s="9" t="s">
        <v>346</v>
      </c>
      <c r="K415" s="9" t="s">
        <v>347</v>
      </c>
      <c r="L415" s="9" t="s">
        <v>346</v>
      </c>
      <c r="M415" s="9" t="s">
        <v>346</v>
      </c>
      <c r="R415" s="9" t="str">
        <f t="shared" si="22"/>
        <v>[40420] = {true, false, true, false, true, true}, --Soul Assault</v>
      </c>
    </row>
    <row r="416" spans="1:18" x14ac:dyDescent="0.25">
      <c r="A416" s="9" t="s">
        <v>74</v>
      </c>
      <c r="B416" s="9" t="s">
        <v>59</v>
      </c>
      <c r="C416" s="10">
        <f>VLOOKUP(B416,P:Q,2,0)</f>
        <v>40328</v>
      </c>
      <c r="D416" s="16">
        <v>126894</v>
      </c>
      <c r="E416" s="17">
        <v>644</v>
      </c>
      <c r="F416" s="17">
        <v>1200</v>
      </c>
      <c r="G416" s="12">
        <f t="shared" si="24"/>
        <v>9.0137804388414899E-2</v>
      </c>
      <c r="H416" s="9" t="s">
        <v>346</v>
      </c>
      <c r="I416" s="9" t="s">
        <v>347</v>
      </c>
      <c r="J416" s="9" t="s">
        <v>346</v>
      </c>
      <c r="K416" s="9" t="s">
        <v>347</v>
      </c>
      <c r="L416" s="9" t="s">
        <v>346</v>
      </c>
      <c r="M416" s="9" t="s">
        <v>346</v>
      </c>
      <c r="R416" s="9" t="str">
        <f t="shared" si="22"/>
        <v>[126894] = {true, false, true, false, true, true}, --Soul Splitting Trap</v>
      </c>
    </row>
    <row r="417" spans="1:18" x14ac:dyDescent="0.25">
      <c r="A417" s="9" t="s">
        <v>74</v>
      </c>
      <c r="B417" s="9" t="s">
        <v>59</v>
      </c>
      <c r="C417" s="10">
        <f>VLOOKUP(B417,P:Q,2,0)</f>
        <v>40328</v>
      </c>
      <c r="D417" s="16">
        <v>126895</v>
      </c>
      <c r="E417" s="17">
        <v>806</v>
      </c>
      <c r="F417" s="17">
        <v>1501</v>
      </c>
      <c r="G417" s="12">
        <f t="shared" si="24"/>
        <v>8.9511132945859107E-2</v>
      </c>
      <c r="H417" s="9" t="s">
        <v>346</v>
      </c>
      <c r="I417" s="9" t="s">
        <v>347</v>
      </c>
      <c r="J417" s="9" t="s">
        <v>346</v>
      </c>
      <c r="K417" s="9" t="s">
        <v>347</v>
      </c>
      <c r="L417" s="9" t="s">
        <v>346</v>
      </c>
      <c r="M417" s="9" t="s">
        <v>346</v>
      </c>
      <c r="N417" s="9" t="s">
        <v>538</v>
      </c>
      <c r="R417" s="9" t="str">
        <f t="shared" si="22"/>
        <v>[126895] = {true, false, true, false, true, true}, --Soul Splitting Trap</v>
      </c>
    </row>
    <row r="418" spans="1:18" x14ac:dyDescent="0.25">
      <c r="A418" s="9" t="s">
        <v>74</v>
      </c>
      <c r="B418" s="9" t="s">
        <v>59</v>
      </c>
      <c r="C418" s="10">
        <v>40317</v>
      </c>
      <c r="D418" s="16">
        <v>126897</v>
      </c>
      <c r="E418" s="17">
        <v>1057</v>
      </c>
      <c r="F418" s="17">
        <v>1969</v>
      </c>
      <c r="G418" s="12">
        <f t="shared" si="24"/>
        <v>8.9824961309892704E-2</v>
      </c>
      <c r="H418" s="9" t="s">
        <v>346</v>
      </c>
      <c r="I418" s="9" t="s">
        <v>347</v>
      </c>
      <c r="J418" s="9" t="s">
        <v>346</v>
      </c>
      <c r="K418" s="9" t="s">
        <v>347</v>
      </c>
      <c r="L418" s="9" t="s">
        <v>346</v>
      </c>
      <c r="M418" s="9" t="s">
        <v>346</v>
      </c>
      <c r="P418" s="9" t="s">
        <v>438</v>
      </c>
      <c r="Q418" s="9">
        <v>29489</v>
      </c>
      <c r="R418" s="9" t="str">
        <f t="shared" si="22"/>
        <v>[126897] = {true, false, true, false, true, true}, --Soul Splitting Trap</v>
      </c>
    </row>
    <row r="419" spans="1:18" x14ac:dyDescent="0.25">
      <c r="A419" s="9" t="s">
        <v>74</v>
      </c>
      <c r="B419" s="9" t="s">
        <v>59</v>
      </c>
      <c r="C419" s="10">
        <v>40317</v>
      </c>
      <c r="D419" s="16">
        <v>126898</v>
      </c>
      <c r="E419" s="17">
        <v>846</v>
      </c>
      <c r="F419" s="17">
        <v>1575</v>
      </c>
      <c r="G419" s="12">
        <f t="shared" si="24"/>
        <v>8.9171370164666142E-2</v>
      </c>
      <c r="H419" s="9" t="s">
        <v>346</v>
      </c>
      <c r="I419" s="9" t="s">
        <v>347</v>
      </c>
      <c r="J419" s="9" t="s">
        <v>346</v>
      </c>
      <c r="K419" s="9" t="s">
        <v>347</v>
      </c>
      <c r="L419" s="9" t="s">
        <v>346</v>
      </c>
      <c r="M419" s="9" t="s">
        <v>346</v>
      </c>
      <c r="N419" s="9" t="s">
        <v>538</v>
      </c>
      <c r="R419" s="9" t="str">
        <f t="shared" si="22"/>
        <v>[126898] = {true, false, true, false, true, true}, --Soul Splitting Trap</v>
      </c>
    </row>
    <row r="420" spans="1:18" x14ac:dyDescent="0.25">
      <c r="A420" s="9" t="s">
        <v>74</v>
      </c>
      <c r="B420" s="9" t="s">
        <v>520</v>
      </c>
      <c r="C420" s="10">
        <f>VLOOKUP(B420,P:Q,2,0)</f>
        <v>39270</v>
      </c>
      <c r="D420" s="16">
        <v>39270</v>
      </c>
      <c r="E420" s="17">
        <v>2330</v>
      </c>
      <c r="F420" s="17">
        <v>4341</v>
      </c>
      <c r="G420" s="12">
        <f t="shared" si="24"/>
        <v>8.998340718865161E-2</v>
      </c>
      <c r="H420" s="9" t="s">
        <v>346</v>
      </c>
      <c r="I420" s="9" t="s">
        <v>347</v>
      </c>
      <c r="J420" s="9" t="s">
        <v>346</v>
      </c>
      <c r="K420" s="9" t="s">
        <v>347</v>
      </c>
      <c r="L420" s="9" t="s">
        <v>346</v>
      </c>
      <c r="M420" s="9" t="s">
        <v>346</v>
      </c>
      <c r="P420" s="9" t="s">
        <v>437</v>
      </c>
      <c r="Q420" s="9">
        <v>24636</v>
      </c>
      <c r="R420" s="9" t="str">
        <f t="shared" si="22"/>
        <v>[39270] = {true, false, true, false, true, true}, --Soul Strike</v>
      </c>
    </row>
    <row r="421" spans="1:18" x14ac:dyDescent="0.25">
      <c r="A421" s="9" t="s">
        <v>74</v>
      </c>
      <c r="B421" s="9" t="s">
        <v>519</v>
      </c>
      <c r="C421" s="10">
        <f>VLOOKUP(B421,P:Q,2,0)</f>
        <v>26768</v>
      </c>
      <c r="D421" s="16">
        <v>126890</v>
      </c>
      <c r="E421" s="17">
        <v>1056</v>
      </c>
      <c r="F421" s="17">
        <v>1968</v>
      </c>
      <c r="G421" s="12">
        <f t="shared" si="24"/>
        <v>9.0302976783019018E-2</v>
      </c>
      <c r="H421" s="9" t="s">
        <v>346</v>
      </c>
      <c r="I421" s="9" t="s">
        <v>347</v>
      </c>
      <c r="J421" s="9" t="s">
        <v>346</v>
      </c>
      <c r="K421" s="9" t="s">
        <v>347</v>
      </c>
      <c r="L421" s="9" t="s">
        <v>346</v>
      </c>
      <c r="M421" s="9" t="s">
        <v>346</v>
      </c>
      <c r="N421" s="9" t="s">
        <v>538</v>
      </c>
      <c r="R421" s="9" t="str">
        <f t="shared" si="22"/>
        <v>[126890] = {true, false, true, false, true, true}, --Soul Trap</v>
      </c>
    </row>
    <row r="422" spans="1:18" x14ac:dyDescent="0.25">
      <c r="A422" s="9" t="s">
        <v>74</v>
      </c>
      <c r="B422" s="9" t="s">
        <v>519</v>
      </c>
      <c r="C422" s="10">
        <f>VLOOKUP(B422,P:Q,2,0)</f>
        <v>26768</v>
      </c>
      <c r="D422" s="16">
        <v>126891</v>
      </c>
      <c r="E422" s="17">
        <v>846</v>
      </c>
      <c r="F422" s="17">
        <v>1575</v>
      </c>
      <c r="G422" s="12">
        <f t="shared" si="24"/>
        <v>8.9171370164666142E-2</v>
      </c>
      <c r="H422" s="9" t="s">
        <v>346</v>
      </c>
      <c r="I422" s="9" t="s">
        <v>347</v>
      </c>
      <c r="J422" s="9" t="s">
        <v>346</v>
      </c>
      <c r="K422" s="9" t="s">
        <v>347</v>
      </c>
      <c r="L422" s="9" t="s">
        <v>346</v>
      </c>
      <c r="M422" s="9" t="s">
        <v>346</v>
      </c>
      <c r="P422" s="9" t="s">
        <v>450</v>
      </c>
      <c r="Q422" s="9">
        <v>24785</v>
      </c>
      <c r="R422" s="9" t="str">
        <f t="shared" si="22"/>
        <v>[126891] = {true, false, true, false, true, true}, --Soul Trap</v>
      </c>
    </row>
    <row r="423" spans="1:18" x14ac:dyDescent="0.25">
      <c r="A423" s="9" t="s">
        <v>498</v>
      </c>
      <c r="B423" s="9" t="s">
        <v>13</v>
      </c>
      <c r="C423" s="10" t="e">
        <f>VLOOKUP(B423,P:Q,2,0)</f>
        <v>#N/A</v>
      </c>
      <c r="D423" s="16">
        <v>18084</v>
      </c>
      <c r="E423" s="17">
        <v>417</v>
      </c>
      <c r="F423" s="17">
        <v>777</v>
      </c>
      <c r="G423" s="12">
        <f t="shared" si="24"/>
        <v>9.0111661995024184E-2</v>
      </c>
      <c r="H423" s="9" t="s">
        <v>346</v>
      </c>
      <c r="I423" s="9" t="s">
        <v>347</v>
      </c>
      <c r="J423" s="9" t="s">
        <v>346</v>
      </c>
      <c r="K423" s="9" t="s">
        <v>347</v>
      </c>
      <c r="L423" s="9" t="s">
        <v>346</v>
      </c>
      <c r="M423" s="9" t="s">
        <v>346</v>
      </c>
      <c r="N423" s="9" t="s">
        <v>518</v>
      </c>
      <c r="R423" s="9" t="str">
        <f t="shared" si="22"/>
        <v>[18084] = {true, false, true, false, true, true}, --Burning</v>
      </c>
    </row>
    <row r="424" spans="1:18" x14ac:dyDescent="0.25">
      <c r="A424" s="9" t="s">
        <v>498</v>
      </c>
      <c r="B424" s="9" t="s">
        <v>153</v>
      </c>
      <c r="C424" s="10" t="e">
        <f>VLOOKUP(B424,P:Q,2,0)</f>
        <v>#N/A</v>
      </c>
      <c r="D424" s="16">
        <v>21481</v>
      </c>
      <c r="E424" s="17">
        <v>209</v>
      </c>
      <c r="F424" s="17">
        <v>374</v>
      </c>
      <c r="G424" s="12">
        <f t="shared" si="24"/>
        <v>4.6914796705646244E-2</v>
      </c>
      <c r="H424" s="9" t="s">
        <v>346</v>
      </c>
      <c r="I424" s="9" t="s">
        <v>346</v>
      </c>
      <c r="J424" s="9" t="s">
        <v>347</v>
      </c>
      <c r="K424" s="9" t="s">
        <v>347</v>
      </c>
      <c r="L424" s="9" t="s">
        <v>346</v>
      </c>
      <c r="M424" s="9" t="s">
        <v>346</v>
      </c>
      <c r="P424" s="9" t="s">
        <v>519</v>
      </c>
      <c r="Q424" s="9">
        <v>26768</v>
      </c>
      <c r="R424" s="9" t="str">
        <f t="shared" si="22"/>
        <v>[21481] = {true, true, false, false, true, true}, --Chill</v>
      </c>
    </row>
    <row r="425" spans="1:18" x14ac:dyDescent="0.25">
      <c r="A425" s="9" t="s">
        <v>498</v>
      </c>
      <c r="B425" s="9" t="s">
        <v>21</v>
      </c>
      <c r="C425" s="10" t="e">
        <f>VLOOKUP(B425,P:Q,2,0)</f>
        <v>#N/A</v>
      </c>
      <c r="D425" s="16">
        <v>21487</v>
      </c>
      <c r="E425" s="17">
        <v>209</v>
      </c>
      <c r="F425" s="17">
        <v>388</v>
      </c>
      <c r="G425" s="12">
        <f t="shared" si="24"/>
        <v>8.6104120646499194E-2</v>
      </c>
      <c r="H425" s="9" t="s">
        <v>346</v>
      </c>
      <c r="I425" s="9" t="s">
        <v>347</v>
      </c>
      <c r="J425" s="9" t="s">
        <v>346</v>
      </c>
      <c r="K425" s="9" t="s">
        <v>347</v>
      </c>
      <c r="L425" s="9" t="s">
        <v>346</v>
      </c>
      <c r="M425" s="9" t="s">
        <v>346</v>
      </c>
      <c r="R425" s="9" t="str">
        <f t="shared" si="22"/>
        <v>[21487] = {true, false, true, false, true, true}, --Concussion</v>
      </c>
    </row>
    <row r="426" spans="1:18" x14ac:dyDescent="0.25">
      <c r="A426" s="9" t="s">
        <v>498</v>
      </c>
      <c r="B426" s="9" t="s">
        <v>179</v>
      </c>
      <c r="C426" s="10" t="e">
        <f>VLOOKUP(B426,P:Q,2,0)</f>
        <v>#N/A</v>
      </c>
      <c r="D426" s="16">
        <v>21929</v>
      </c>
      <c r="E426" s="17">
        <v>376</v>
      </c>
      <c r="F426" s="17">
        <v>700</v>
      </c>
      <c r="G426" s="12">
        <f t="shared" si="24"/>
        <v>8.9171370164666142E-2</v>
      </c>
      <c r="H426" s="9" t="s">
        <v>346</v>
      </c>
      <c r="I426" s="9" t="s">
        <v>347</v>
      </c>
      <c r="J426" s="9" t="s">
        <v>346</v>
      </c>
      <c r="K426" s="9" t="s">
        <v>347</v>
      </c>
      <c r="L426" s="9" t="s">
        <v>346</v>
      </c>
      <c r="M426" s="9" t="s">
        <v>346</v>
      </c>
      <c r="R426" s="9" t="str">
        <f t="shared" si="22"/>
        <v>[21929] = {true, false, true, false, true, true}, --Poisoned</v>
      </c>
    </row>
    <row r="427" spans="1:18" x14ac:dyDescent="0.25">
      <c r="A427" s="15" t="s">
        <v>75</v>
      </c>
      <c r="B427" s="15" t="s">
        <v>17</v>
      </c>
      <c r="C427" s="13">
        <f>VLOOKUP(B427,P:Q,2,0)</f>
        <v>26800</v>
      </c>
      <c r="D427" s="13">
        <v>26800</v>
      </c>
      <c r="E427" s="13">
        <v>2950</v>
      </c>
      <c r="F427" s="13">
        <v>4703</v>
      </c>
      <c r="G427" s="14">
        <f>F427/E427/1.52-1</f>
        <v>4.8840321141837784E-2</v>
      </c>
      <c r="H427" s="15" t="s">
        <v>346</v>
      </c>
      <c r="I427" s="15" t="s">
        <v>346</v>
      </c>
      <c r="J427" s="15" t="s">
        <v>347</v>
      </c>
      <c r="K427" s="15" t="s">
        <v>347</v>
      </c>
      <c r="L427" s="15" t="s">
        <v>346</v>
      </c>
      <c r="M427" s="15" t="s">
        <v>347</v>
      </c>
      <c r="N427" s="15" t="s">
        <v>544</v>
      </c>
      <c r="R427" s="9" t="str">
        <f t="shared" ref="R427:R458" si="25">CONCATENATE("[",D427,"] = {",LOWER(H427),", ",LOWER(I427),", ",LOWER(J427),", ",LOWER(K427),", ",LOWER(L427),", ",LOWER(M427),"}, --",B427)</f>
        <v>[26800] = {true, true, false, false, true, false}, --Aurora Javelin</v>
      </c>
    </row>
    <row r="428" spans="1:18" x14ac:dyDescent="0.25">
      <c r="A428" s="15" t="s">
        <v>75</v>
      </c>
      <c r="B428" s="15" t="s">
        <v>361</v>
      </c>
      <c r="C428" s="13">
        <f>VLOOKUP(B428,P:Q,2,0)</f>
        <v>21761</v>
      </c>
      <c r="D428" s="13">
        <v>89821</v>
      </c>
      <c r="E428" s="13">
        <v>1483</v>
      </c>
      <c r="F428" s="13">
        <v>2662</v>
      </c>
      <c r="G428" s="14">
        <f>F428/E428/N$2/1.52-1</f>
        <v>5.015383340165358E-2</v>
      </c>
      <c r="H428" s="15" t="s">
        <v>346</v>
      </c>
      <c r="I428" s="15" t="s">
        <v>346</v>
      </c>
      <c r="J428" s="15" t="s">
        <v>347</v>
      </c>
      <c r="K428" s="15" t="s">
        <v>347</v>
      </c>
      <c r="L428" s="15" t="s">
        <v>346</v>
      </c>
      <c r="M428" s="15" t="s">
        <v>346</v>
      </c>
      <c r="N428" s="15" t="s">
        <v>544</v>
      </c>
      <c r="R428" s="9" t="str">
        <f t="shared" si="25"/>
        <v>[89821] = {true, true, false, false, true, true}, --Backlash</v>
      </c>
    </row>
    <row r="429" spans="1:18" x14ac:dyDescent="0.25">
      <c r="A429" s="15" t="s">
        <v>75</v>
      </c>
      <c r="B429" s="15" t="s">
        <v>103</v>
      </c>
      <c r="C429" s="13">
        <f>VLOOKUP(B429,P:Q,2,0)</f>
        <v>26804</v>
      </c>
      <c r="D429" s="13">
        <v>26804</v>
      </c>
      <c r="E429" s="13">
        <v>1634</v>
      </c>
      <c r="F429" s="13">
        <v>2608</v>
      </c>
      <c r="G429" s="14">
        <f>F429/E429/1.52-1</f>
        <v>5.0054757456677201E-2</v>
      </c>
      <c r="H429" s="15" t="s">
        <v>346</v>
      </c>
      <c r="I429" s="15" t="s">
        <v>346</v>
      </c>
      <c r="J429" s="15" t="s">
        <v>347</v>
      </c>
      <c r="K429" s="15" t="s">
        <v>347</v>
      </c>
      <c r="L429" s="15" t="s">
        <v>346</v>
      </c>
      <c r="M429" s="15" t="s">
        <v>347</v>
      </c>
      <c r="N429" s="15" t="s">
        <v>544</v>
      </c>
      <c r="R429" s="9" t="str">
        <f t="shared" si="25"/>
        <v>[26804] = {true, true, false, false, true, false}, --Binding Javelin</v>
      </c>
    </row>
    <row r="430" spans="1:18" x14ac:dyDescent="0.25">
      <c r="A430" s="15" t="s">
        <v>75</v>
      </c>
      <c r="B430" s="15" t="s">
        <v>80</v>
      </c>
      <c r="C430" s="13">
        <f>VLOOKUP(B430,P:Q,2,0)</f>
        <v>26792</v>
      </c>
      <c r="D430" s="13">
        <v>26794</v>
      </c>
      <c r="E430" s="13">
        <v>249</v>
      </c>
      <c r="F430" s="13">
        <v>448</v>
      </c>
      <c r="G430" s="14">
        <f t="shared" ref="G430:G445" si="26">F430/E430/N$2/1.52-1</f>
        <v>5.2603206893274246E-2</v>
      </c>
      <c r="H430" s="15" t="s">
        <v>346</v>
      </c>
      <c r="I430" s="15" t="s">
        <v>346</v>
      </c>
      <c r="J430" s="15" t="s">
        <v>347</v>
      </c>
      <c r="K430" s="15" t="s">
        <v>347</v>
      </c>
      <c r="L430" s="15" t="s">
        <v>346</v>
      </c>
      <c r="M430" s="15" t="s">
        <v>346</v>
      </c>
      <c r="N430" s="15" t="s">
        <v>544</v>
      </c>
      <c r="R430" s="9" t="str">
        <f t="shared" si="25"/>
        <v>[26794] = {true, true, false, false, true, true}, --Biting Jabs</v>
      </c>
    </row>
    <row r="431" spans="1:18" x14ac:dyDescent="0.25">
      <c r="A431" s="15" t="s">
        <v>75</v>
      </c>
      <c r="B431" s="15" t="s">
        <v>80</v>
      </c>
      <c r="C431" s="13">
        <f>VLOOKUP(B431,P:Q,2,0)</f>
        <v>26792</v>
      </c>
      <c r="D431" s="13">
        <v>44432</v>
      </c>
      <c r="E431" s="13">
        <v>651</v>
      </c>
      <c r="F431" s="13">
        <v>1168</v>
      </c>
      <c r="G431" s="14">
        <f t="shared" si="26"/>
        <v>4.9658135379583301E-2</v>
      </c>
      <c r="H431" s="15" t="s">
        <v>346</v>
      </c>
      <c r="I431" s="15" t="s">
        <v>346</v>
      </c>
      <c r="J431" s="15" t="s">
        <v>347</v>
      </c>
      <c r="K431" s="15" t="s">
        <v>347</v>
      </c>
      <c r="L431" s="15" t="s">
        <v>346</v>
      </c>
      <c r="M431" s="15" t="s">
        <v>346</v>
      </c>
      <c r="N431" s="15" t="s">
        <v>544</v>
      </c>
      <c r="R431" s="9" t="str">
        <f t="shared" si="25"/>
        <v>[44432] = {true, true, false, false, true, true}, --Biting Jabs</v>
      </c>
    </row>
    <row r="432" spans="1:18" x14ac:dyDescent="0.25">
      <c r="A432" s="15" t="s">
        <v>75</v>
      </c>
      <c r="B432" s="15" t="s">
        <v>1</v>
      </c>
      <c r="C432" s="13">
        <f>VLOOKUP(B432,P:Q,2,0)</f>
        <v>26869</v>
      </c>
      <c r="D432" s="16">
        <v>26871</v>
      </c>
      <c r="E432" s="13">
        <v>2760</v>
      </c>
      <c r="F432" s="13">
        <v>5142</v>
      </c>
      <c r="G432" s="14">
        <f t="shared" si="26"/>
        <v>8.9956114754350169E-2</v>
      </c>
      <c r="H432" s="15" t="s">
        <v>346</v>
      </c>
      <c r="I432" s="15" t="s">
        <v>347</v>
      </c>
      <c r="J432" s="15" t="s">
        <v>346</v>
      </c>
      <c r="K432" s="15" t="s">
        <v>347</v>
      </c>
      <c r="L432" s="15" t="s">
        <v>346</v>
      </c>
      <c r="M432" s="15" t="s">
        <v>346</v>
      </c>
      <c r="N432" s="15" t="s">
        <v>544</v>
      </c>
      <c r="R432" s="9" t="str">
        <f t="shared" si="25"/>
        <v>[26871] = {true, false, true, false, true, true}, --Blazing Spear</v>
      </c>
    </row>
    <row r="433" spans="1:18" x14ac:dyDescent="0.25">
      <c r="A433" s="15" t="s">
        <v>75</v>
      </c>
      <c r="B433" s="15" t="s">
        <v>1</v>
      </c>
      <c r="C433" s="13">
        <f>VLOOKUP(B433,P:Q,2,0)</f>
        <v>26869</v>
      </c>
      <c r="D433" s="13">
        <v>26879</v>
      </c>
      <c r="E433" s="13">
        <v>275</v>
      </c>
      <c r="F433" s="13">
        <v>512</v>
      </c>
      <c r="G433" s="14">
        <f t="shared" si="26"/>
        <v>8.9239266561767394E-2</v>
      </c>
      <c r="H433" s="15" t="s">
        <v>346</v>
      </c>
      <c r="I433" s="15" t="s">
        <v>347</v>
      </c>
      <c r="J433" s="15" t="s">
        <v>346</v>
      </c>
      <c r="K433" s="15" t="s">
        <v>347</v>
      </c>
      <c r="L433" s="15" t="s">
        <v>346</v>
      </c>
      <c r="M433" s="15" t="s">
        <v>346</v>
      </c>
      <c r="N433" s="15" t="s">
        <v>544</v>
      </c>
      <c r="R433" s="9" t="str">
        <f t="shared" si="25"/>
        <v>[26879] = {true, false, true, false, true, true}, --Blazing Spear</v>
      </c>
    </row>
    <row r="434" spans="1:18" x14ac:dyDescent="0.25">
      <c r="A434" s="9" t="s">
        <v>75</v>
      </c>
      <c r="B434" s="9" t="s">
        <v>7</v>
      </c>
      <c r="C434" s="10" t="e">
        <f>VLOOKUP(B434,P:Q,2,0)</f>
        <v>#N/A</v>
      </c>
      <c r="D434" s="16">
        <v>44731</v>
      </c>
      <c r="E434" s="17">
        <v>993</v>
      </c>
      <c r="F434" s="17">
        <v>1782</v>
      </c>
      <c r="G434" s="12">
        <f t="shared" si="26"/>
        <v>4.9891629253591807E-2</v>
      </c>
      <c r="H434" s="9" t="s">
        <v>346</v>
      </c>
      <c r="I434" s="9" t="s">
        <v>346</v>
      </c>
      <c r="J434" s="9" t="s">
        <v>347</v>
      </c>
      <c r="K434" s="9" t="s">
        <v>347</v>
      </c>
      <c r="L434" s="9" t="s">
        <v>346</v>
      </c>
      <c r="M434" s="9" t="s">
        <v>346</v>
      </c>
      <c r="P434" s="11" t="s">
        <v>354</v>
      </c>
      <c r="Q434" s="9">
        <v>26114</v>
      </c>
      <c r="R434" s="9" t="str">
        <f t="shared" si="25"/>
        <v>[44731] = {true, true, false, false, true, true}, --Burning Light</v>
      </c>
    </row>
    <row r="435" spans="1:18" x14ac:dyDescent="0.25">
      <c r="A435" s="15" t="s">
        <v>75</v>
      </c>
      <c r="B435" s="15" t="s">
        <v>7</v>
      </c>
      <c r="C435" s="13" t="e">
        <f>VLOOKUP(B435,P:Q,2,0)</f>
        <v>#N/A</v>
      </c>
      <c r="D435" s="13">
        <v>80170</v>
      </c>
      <c r="E435" s="13">
        <v>1724</v>
      </c>
      <c r="F435" s="13">
        <v>3093</v>
      </c>
      <c r="G435" s="14">
        <f t="shared" si="26"/>
        <v>4.9611741811121712E-2</v>
      </c>
      <c r="H435" s="15" t="s">
        <v>346</v>
      </c>
      <c r="I435" s="15" t="s">
        <v>346</v>
      </c>
      <c r="J435" s="15" t="s">
        <v>347</v>
      </c>
      <c r="K435" s="15" t="s">
        <v>347</v>
      </c>
      <c r="L435" s="15" t="s">
        <v>346</v>
      </c>
      <c r="M435" s="15" t="s">
        <v>346</v>
      </c>
      <c r="N435" s="15" t="s">
        <v>544</v>
      </c>
      <c r="R435" s="9" t="str">
        <f t="shared" si="25"/>
        <v>[80170] = {true, true, false, false, true, true}, --Burning Light</v>
      </c>
    </row>
    <row r="436" spans="1:18" x14ac:dyDescent="0.25">
      <c r="A436" s="15" t="s">
        <v>75</v>
      </c>
      <c r="B436" s="15" t="s">
        <v>105</v>
      </c>
      <c r="C436" s="13">
        <f>VLOOKUP(B436,P:Q,2,0)</f>
        <v>22139</v>
      </c>
      <c r="D436" s="13">
        <v>22139</v>
      </c>
      <c r="E436" s="13">
        <v>4907</v>
      </c>
      <c r="F436" s="13">
        <v>8807</v>
      </c>
      <c r="G436" s="14">
        <f t="shared" si="26"/>
        <v>5.0020940536004366E-2</v>
      </c>
      <c r="H436" s="15" t="s">
        <v>346</v>
      </c>
      <c r="I436" s="15" t="s">
        <v>346</v>
      </c>
      <c r="J436" s="15" t="s">
        <v>347</v>
      </c>
      <c r="K436" s="15" t="s">
        <v>347</v>
      </c>
      <c r="L436" s="15" t="s">
        <v>346</v>
      </c>
      <c r="M436" s="15" t="s">
        <v>346</v>
      </c>
      <c r="N436" s="15" t="s">
        <v>544</v>
      </c>
      <c r="R436" s="9" t="str">
        <f t="shared" si="25"/>
        <v>[22139] = {true, true, false, false, true, true}, --Crescent Sweep</v>
      </c>
    </row>
    <row r="437" spans="1:18" x14ac:dyDescent="0.25">
      <c r="A437" s="15" t="s">
        <v>75</v>
      </c>
      <c r="B437" s="15" t="s">
        <v>105</v>
      </c>
      <c r="C437" s="13">
        <f>VLOOKUP(B437,P:Q,2,0)</f>
        <v>22139</v>
      </c>
      <c r="D437" s="13">
        <v>62606</v>
      </c>
      <c r="E437" s="13">
        <v>2375</v>
      </c>
      <c r="F437" s="13">
        <v>4425</v>
      </c>
      <c r="G437" s="14">
        <f t="shared" si="26"/>
        <v>9.0023053040584555E-2</v>
      </c>
      <c r="H437" s="15" t="s">
        <v>346</v>
      </c>
      <c r="I437" s="15" t="s">
        <v>347</v>
      </c>
      <c r="J437" s="15" t="s">
        <v>346</v>
      </c>
      <c r="K437" s="15" t="s">
        <v>347</v>
      </c>
      <c r="L437" s="15" t="s">
        <v>346</v>
      </c>
      <c r="M437" s="15" t="s">
        <v>346</v>
      </c>
      <c r="N437" s="15" t="s">
        <v>544</v>
      </c>
      <c r="R437" s="9" t="str">
        <f t="shared" si="25"/>
        <v>[62606] = {true, false, true, false, true, true}, --Crescent Sweep</v>
      </c>
    </row>
    <row r="438" spans="1:18" x14ac:dyDescent="0.25">
      <c r="A438" s="15" t="s">
        <v>75</v>
      </c>
      <c r="B438" s="15" t="s">
        <v>77</v>
      </c>
      <c r="C438" s="13">
        <f>VLOOKUP(B438,P:Q,2,0)</f>
        <v>22110</v>
      </c>
      <c r="D438" s="13">
        <v>22110</v>
      </c>
      <c r="E438" s="13">
        <v>4018</v>
      </c>
      <c r="F438" s="13">
        <v>7212</v>
      </c>
      <c r="G438" s="14">
        <f t="shared" si="26"/>
        <v>5.0102778401467596E-2</v>
      </c>
      <c r="H438" s="15" t="s">
        <v>346</v>
      </c>
      <c r="I438" s="15" t="s">
        <v>346</v>
      </c>
      <c r="J438" s="15" t="s">
        <v>347</v>
      </c>
      <c r="K438" s="15" t="s">
        <v>347</v>
      </c>
      <c r="L438" s="15" t="s">
        <v>346</v>
      </c>
      <c r="M438" s="15" t="s">
        <v>346</v>
      </c>
      <c r="N438" s="15" t="s">
        <v>544</v>
      </c>
      <c r="R438" s="9" t="str">
        <f t="shared" si="25"/>
        <v>[22110] = {true, true, false, false, true, true}, --Dark Flare</v>
      </c>
    </row>
    <row r="439" spans="1:18" x14ac:dyDescent="0.25">
      <c r="A439" s="15" t="s">
        <v>75</v>
      </c>
      <c r="B439" s="15" t="s">
        <v>60</v>
      </c>
      <c r="C439" s="13">
        <f>VLOOKUP(B439,P:Q,2,0)</f>
        <v>22144</v>
      </c>
      <c r="D439" s="13">
        <v>22144</v>
      </c>
      <c r="E439" s="13">
        <v>3067</v>
      </c>
      <c r="F439" s="13">
        <v>5504</v>
      </c>
      <c r="G439" s="14">
        <f t="shared" si="26"/>
        <v>4.9906612902909986E-2</v>
      </c>
      <c r="H439" s="15" t="s">
        <v>346</v>
      </c>
      <c r="I439" s="15" t="s">
        <v>346</v>
      </c>
      <c r="J439" s="15" t="s">
        <v>347</v>
      </c>
      <c r="K439" s="15" t="s">
        <v>347</v>
      </c>
      <c r="L439" s="15" t="s">
        <v>346</v>
      </c>
      <c r="M439" s="15" t="s">
        <v>346</v>
      </c>
      <c r="N439" s="15" t="s">
        <v>544</v>
      </c>
      <c r="R439" s="9" t="str">
        <f t="shared" si="25"/>
        <v>[22144] = {true, true, false, false, true, true}, --Empowering Sweep</v>
      </c>
    </row>
    <row r="440" spans="1:18" x14ac:dyDescent="0.25">
      <c r="A440" s="15" t="s">
        <v>75</v>
      </c>
      <c r="B440" s="15" t="s">
        <v>60</v>
      </c>
      <c r="C440" s="13">
        <f>VLOOKUP(B440,P:Q,2,0)</f>
        <v>22144</v>
      </c>
      <c r="D440" s="13">
        <v>62598</v>
      </c>
      <c r="E440" s="13">
        <v>1484</v>
      </c>
      <c r="F440" s="13">
        <v>2766</v>
      </c>
      <c r="G440" s="14">
        <f t="shared" si="26"/>
        <v>9.044633395569468E-2</v>
      </c>
      <c r="H440" s="15" t="s">
        <v>346</v>
      </c>
      <c r="I440" s="15" t="s">
        <v>347</v>
      </c>
      <c r="J440" s="15" t="s">
        <v>346</v>
      </c>
      <c r="K440" s="15" t="s">
        <v>347</v>
      </c>
      <c r="L440" s="15" t="s">
        <v>346</v>
      </c>
      <c r="M440" s="15" t="s">
        <v>346</v>
      </c>
      <c r="N440" s="15" t="s">
        <v>544</v>
      </c>
      <c r="R440" s="9" t="str">
        <f t="shared" si="25"/>
        <v>[62598] = {true, false, true, false, true, true}, --Empowering Sweep</v>
      </c>
    </row>
    <row r="441" spans="1:18" x14ac:dyDescent="0.25">
      <c r="A441" s="15" t="s">
        <v>75</v>
      </c>
      <c r="B441" s="15" t="s">
        <v>16</v>
      </c>
      <c r="C441" s="13">
        <f>VLOOKUP(B441,P:Q,2,0)</f>
        <v>22161</v>
      </c>
      <c r="D441" s="13">
        <v>22165</v>
      </c>
      <c r="E441" s="13">
        <v>2300</v>
      </c>
      <c r="F441" s="13">
        <v>4128</v>
      </c>
      <c r="G441" s="14">
        <f t="shared" si="26"/>
        <v>5.0020733186921351E-2</v>
      </c>
      <c r="H441" s="15" t="s">
        <v>346</v>
      </c>
      <c r="I441" s="15" t="s">
        <v>346</v>
      </c>
      <c r="J441" s="15" t="s">
        <v>347</v>
      </c>
      <c r="K441" s="15" t="s">
        <v>347</v>
      </c>
      <c r="L441" s="15" t="s">
        <v>346</v>
      </c>
      <c r="M441" s="15" t="s">
        <v>346</v>
      </c>
      <c r="N441" s="15" t="s">
        <v>544</v>
      </c>
      <c r="R441" s="9" t="str">
        <f t="shared" si="25"/>
        <v>[22165] = {true, true, false, false, true, true}, --Explosive Charge</v>
      </c>
    </row>
    <row r="442" spans="1:18" x14ac:dyDescent="0.25">
      <c r="A442" s="15" t="s">
        <v>75</v>
      </c>
      <c r="B442" s="15" t="s">
        <v>356</v>
      </c>
      <c r="C442" s="13">
        <f>VLOOKUP(B442,P:Q,2,0)</f>
        <v>22149</v>
      </c>
      <c r="D442" s="13">
        <v>22155</v>
      </c>
      <c r="E442" s="13">
        <v>1780</v>
      </c>
      <c r="F442" s="13">
        <v>3195</v>
      </c>
      <c r="G442" s="14">
        <f t="shared" si="26"/>
        <v>5.0115048480110058E-2</v>
      </c>
      <c r="H442" s="15" t="s">
        <v>346</v>
      </c>
      <c r="I442" s="15" t="s">
        <v>346</v>
      </c>
      <c r="J442" s="15" t="s">
        <v>347</v>
      </c>
      <c r="K442" s="15" t="s">
        <v>347</v>
      </c>
      <c r="L442" s="15" t="s">
        <v>346</v>
      </c>
      <c r="M442" s="15" t="s">
        <v>346</v>
      </c>
      <c r="N442" s="15" t="s">
        <v>544</v>
      </c>
      <c r="R442" s="9" t="str">
        <f t="shared" si="25"/>
        <v>[22155] = {true, true, false, false, true, true}, --Focused Charge</v>
      </c>
    </row>
    <row r="443" spans="1:18" x14ac:dyDescent="0.25">
      <c r="A443" s="15" t="s">
        <v>75</v>
      </c>
      <c r="B443" s="15" t="s">
        <v>79</v>
      </c>
      <c r="C443" s="13">
        <f>VLOOKUP(B443,P:Q,2,0)</f>
        <v>26858</v>
      </c>
      <c r="D443" s="13">
        <v>26859</v>
      </c>
      <c r="E443" s="13">
        <v>2227</v>
      </c>
      <c r="F443" s="13">
        <v>4148</v>
      </c>
      <c r="G443" s="14">
        <f t="shared" si="26"/>
        <v>8.969398238153925E-2</v>
      </c>
      <c r="H443" s="15" t="s">
        <v>346</v>
      </c>
      <c r="I443" s="15" t="s">
        <v>347</v>
      </c>
      <c r="J443" s="15" t="s">
        <v>346</v>
      </c>
      <c r="K443" s="15" t="s">
        <v>347</v>
      </c>
      <c r="L443" s="15" t="s">
        <v>346</v>
      </c>
      <c r="M443" s="15" t="s">
        <v>346</v>
      </c>
      <c r="N443" s="15" t="s">
        <v>544</v>
      </c>
      <c r="R443" s="9" t="str">
        <f t="shared" si="25"/>
        <v>[26859] = {true, false, true, false, true, true}, --Luminous Shards</v>
      </c>
    </row>
    <row r="444" spans="1:18" x14ac:dyDescent="0.25">
      <c r="A444" s="15" t="s">
        <v>75</v>
      </c>
      <c r="B444" s="15" t="s">
        <v>79</v>
      </c>
      <c r="C444" s="13">
        <f>VLOOKUP(B444,P:Q,2,0)</f>
        <v>26858</v>
      </c>
      <c r="D444" s="13">
        <v>95955</v>
      </c>
      <c r="E444" s="13">
        <v>223</v>
      </c>
      <c r="F444" s="13">
        <v>415</v>
      </c>
      <c r="G444" s="14">
        <f t="shared" si="26"/>
        <v>8.8752726460567199E-2</v>
      </c>
      <c r="H444" s="15" t="s">
        <v>346</v>
      </c>
      <c r="I444" s="15" t="s">
        <v>347</v>
      </c>
      <c r="J444" s="15" t="s">
        <v>346</v>
      </c>
      <c r="K444" s="15" t="s">
        <v>347</v>
      </c>
      <c r="L444" s="15" t="s">
        <v>346</v>
      </c>
      <c r="M444" s="15" t="s">
        <v>346</v>
      </c>
      <c r="N444" s="15" t="s">
        <v>544</v>
      </c>
      <c r="R444" s="9" t="str">
        <f t="shared" si="25"/>
        <v>[95955] = {true, false, true, false, true, true}, --Luminous Shards</v>
      </c>
    </row>
    <row r="445" spans="1:18" x14ac:dyDescent="0.25">
      <c r="A445" s="15" t="s">
        <v>75</v>
      </c>
      <c r="B445" s="15" t="s">
        <v>358</v>
      </c>
      <c r="C445" s="13">
        <f>VLOOKUP(B445,P:Q,2,0)</f>
        <v>21752</v>
      </c>
      <c r="D445" s="13">
        <v>21753</v>
      </c>
      <c r="E445" s="13">
        <v>1483</v>
      </c>
      <c r="F445" s="13">
        <v>2763</v>
      </c>
      <c r="G445" s="14">
        <f t="shared" si="26"/>
        <v>8.9998137373692222E-2</v>
      </c>
      <c r="H445" s="15" t="s">
        <v>346</v>
      </c>
      <c r="I445" s="15" t="s">
        <v>347</v>
      </c>
      <c r="J445" s="15" t="s">
        <v>346</v>
      </c>
      <c r="K445" s="15" t="s">
        <v>347</v>
      </c>
      <c r="L445" s="15" t="s">
        <v>346</v>
      </c>
      <c r="M445" s="15" t="s">
        <v>346</v>
      </c>
      <c r="N445" s="15" t="s">
        <v>544</v>
      </c>
      <c r="R445" s="9" t="str">
        <f t="shared" si="25"/>
        <v>[21753] = {true, false, true, false, true, true}, --Nova</v>
      </c>
    </row>
    <row r="446" spans="1:18" x14ac:dyDescent="0.25">
      <c r="A446" s="15" t="s">
        <v>75</v>
      </c>
      <c r="B446" s="15" t="s">
        <v>355</v>
      </c>
      <c r="C446" s="13">
        <f>VLOOKUP(B446,P:Q,2,0)</f>
        <v>26158</v>
      </c>
      <c r="D446" s="13">
        <v>26158</v>
      </c>
      <c r="E446" s="13">
        <v>2799</v>
      </c>
      <c r="F446" s="13">
        <v>4467</v>
      </c>
      <c r="G446" s="14">
        <f>F446/E446/1.52-1</f>
        <v>4.9952050544367355E-2</v>
      </c>
      <c r="H446" s="15" t="s">
        <v>346</v>
      </c>
      <c r="I446" s="15" t="s">
        <v>346</v>
      </c>
      <c r="J446" s="15" t="s">
        <v>347</v>
      </c>
      <c r="K446" s="15" t="s">
        <v>347</v>
      </c>
      <c r="L446" s="15" t="s">
        <v>346</v>
      </c>
      <c r="M446" s="15" t="s">
        <v>347</v>
      </c>
      <c r="N446" s="15" t="s">
        <v>544</v>
      </c>
      <c r="R446" s="9" t="str">
        <f t="shared" si="25"/>
        <v>[26158] = {true, true, false, false, true, false}, --Piercing Javelin</v>
      </c>
    </row>
    <row r="447" spans="1:18" x14ac:dyDescent="0.25">
      <c r="A447" s="15" t="s">
        <v>75</v>
      </c>
      <c r="B447" s="15" t="s">
        <v>366</v>
      </c>
      <c r="C447" s="13">
        <f>VLOOKUP(B447,P:Q,2,0)</f>
        <v>21763</v>
      </c>
      <c r="D447" s="13">
        <v>27567</v>
      </c>
      <c r="E447" s="13"/>
      <c r="F447" s="13"/>
      <c r="G447" s="14"/>
      <c r="H447" s="15" t="s">
        <v>347</v>
      </c>
      <c r="I447" s="15" t="s">
        <v>347</v>
      </c>
      <c r="J447" s="15" t="s">
        <v>347</v>
      </c>
      <c r="K447" s="15" t="s">
        <v>347</v>
      </c>
      <c r="L447" s="15" t="s">
        <v>346</v>
      </c>
      <c r="M447" s="15" t="s">
        <v>347</v>
      </c>
      <c r="N447" s="15" t="s">
        <v>544</v>
      </c>
      <c r="R447" s="9" t="str">
        <f t="shared" si="25"/>
        <v>[27567] = {false, false, false, false, true, false}, --Power of the Light</v>
      </c>
    </row>
    <row r="448" spans="1:18" x14ac:dyDescent="0.25">
      <c r="A448" s="15" t="s">
        <v>75</v>
      </c>
      <c r="B448" s="15" t="s">
        <v>366</v>
      </c>
      <c r="C448" s="13">
        <f>VLOOKUP(B448,P:Q,2,0)</f>
        <v>21763</v>
      </c>
      <c r="D448" s="13">
        <v>89828</v>
      </c>
      <c r="E448" s="13">
        <v>902</v>
      </c>
      <c r="F448" s="13">
        <v>1612</v>
      </c>
      <c r="G448" s="14">
        <f>F448/E448/N$2/1.52-1</f>
        <v>4.5549315035233073E-2</v>
      </c>
      <c r="H448" s="15" t="s">
        <v>346</v>
      </c>
      <c r="I448" s="15" t="s">
        <v>346</v>
      </c>
      <c r="J448" s="15" t="s">
        <v>347</v>
      </c>
      <c r="K448" s="15" t="s">
        <v>347</v>
      </c>
      <c r="L448" s="15" t="s">
        <v>346</v>
      </c>
      <c r="M448" s="15" t="s">
        <v>346</v>
      </c>
      <c r="N448" s="15" t="s">
        <v>544</v>
      </c>
      <c r="R448" s="9" t="str">
        <f t="shared" si="25"/>
        <v>[89828] = {true, true, false, false, true, true}, --Power of the Light</v>
      </c>
    </row>
    <row r="449" spans="1:18" x14ac:dyDescent="0.25">
      <c r="A449" s="15" t="s">
        <v>75</v>
      </c>
      <c r="B449" s="15" t="s">
        <v>354</v>
      </c>
      <c r="C449" s="13">
        <f>VLOOKUP(B449,P:Q,2,0)</f>
        <v>26114</v>
      </c>
      <c r="D449" s="13">
        <v>26116</v>
      </c>
      <c r="E449" s="13">
        <v>414</v>
      </c>
      <c r="F449" s="13">
        <v>744</v>
      </c>
      <c r="G449" s="14">
        <f>F449/E449/N$2/1.52-1</f>
        <v>5.1377349121271232E-2</v>
      </c>
      <c r="H449" s="15" t="s">
        <v>346</v>
      </c>
      <c r="I449" s="15" t="s">
        <v>346</v>
      </c>
      <c r="J449" s="15" t="s">
        <v>347</v>
      </c>
      <c r="K449" s="15" t="s">
        <v>347</v>
      </c>
      <c r="L449" s="15" t="s">
        <v>346</v>
      </c>
      <c r="M449" s="15" t="s">
        <v>346</v>
      </c>
      <c r="N449" s="15" t="s">
        <v>544</v>
      </c>
      <c r="R449" s="9" t="str">
        <f t="shared" si="25"/>
        <v>[26116] = {true, true, false, false, true, true}, --Puncturing Strikes</v>
      </c>
    </row>
    <row r="450" spans="1:18" x14ac:dyDescent="0.25">
      <c r="A450" s="15" t="s">
        <v>75</v>
      </c>
      <c r="B450" s="15" t="s">
        <v>354</v>
      </c>
      <c r="C450" s="13">
        <f>VLOOKUP(B450,P:Q,2,0)</f>
        <v>26114</v>
      </c>
      <c r="D450" s="13">
        <v>44426</v>
      </c>
      <c r="E450" s="13">
        <v>1080</v>
      </c>
      <c r="F450" s="13">
        <v>1938</v>
      </c>
      <c r="G450" s="14">
        <f>F450/E450/N$2/1.52-1</f>
        <v>4.9822893363161924E-2</v>
      </c>
      <c r="H450" s="15" t="s">
        <v>346</v>
      </c>
      <c r="I450" s="15" t="s">
        <v>346</v>
      </c>
      <c r="J450" s="15" t="s">
        <v>347</v>
      </c>
      <c r="K450" s="15" t="s">
        <v>347</v>
      </c>
      <c r="L450" s="15" t="s">
        <v>346</v>
      </c>
      <c r="M450" s="15" t="s">
        <v>346</v>
      </c>
      <c r="N450" s="15" t="s">
        <v>544</v>
      </c>
      <c r="R450" s="9" t="str">
        <f t="shared" si="25"/>
        <v>[44426] = {true, true, false, false, true, true}, --Puncturing Strikes</v>
      </c>
    </row>
    <row r="451" spans="1:18" x14ac:dyDescent="0.25">
      <c r="A451" s="15" t="s">
        <v>75</v>
      </c>
      <c r="B451" s="15" t="s">
        <v>3</v>
      </c>
      <c r="C451" s="13">
        <f>VLOOKUP(B451,P:Q,2,0)</f>
        <v>26797</v>
      </c>
      <c r="D451" s="13">
        <v>26799</v>
      </c>
      <c r="E451" s="13">
        <v>428</v>
      </c>
      <c r="F451" s="13">
        <v>769</v>
      </c>
      <c r="G451" s="14">
        <f>F451/E451/N$2/1.52-1</f>
        <v>5.1159434762657829E-2</v>
      </c>
      <c r="H451" s="15" t="s">
        <v>346</v>
      </c>
      <c r="I451" s="15" t="s">
        <v>346</v>
      </c>
      <c r="J451" s="15" t="s">
        <v>347</v>
      </c>
      <c r="K451" s="15" t="s">
        <v>347</v>
      </c>
      <c r="L451" s="15" t="s">
        <v>346</v>
      </c>
      <c r="M451" s="15" t="s">
        <v>346</v>
      </c>
      <c r="N451" s="15" t="s">
        <v>544</v>
      </c>
      <c r="R451" s="9" t="str">
        <f t="shared" si="25"/>
        <v>[26799] = {true, true, false, false, true, true}, --Puncturing Sweep</v>
      </c>
    </row>
    <row r="452" spans="1:18" x14ac:dyDescent="0.25">
      <c r="A452" s="15" t="s">
        <v>75</v>
      </c>
      <c r="B452" s="15" t="s">
        <v>363</v>
      </c>
      <c r="C452" s="13">
        <f>VLOOKUP(B452,P:Q,2,0)</f>
        <v>21765</v>
      </c>
      <c r="D452" s="13">
        <v>27544</v>
      </c>
      <c r="E452" s="13"/>
      <c r="F452" s="13"/>
      <c r="G452" s="14">
        <v>0</v>
      </c>
      <c r="H452" s="15" t="s">
        <v>347</v>
      </c>
      <c r="I452" s="15" t="s">
        <v>347</v>
      </c>
      <c r="J452" s="15" t="s">
        <v>347</v>
      </c>
      <c r="K452" s="15" t="s">
        <v>347</v>
      </c>
      <c r="L452" s="15" t="s">
        <v>346</v>
      </c>
      <c r="M452" s="15" t="s">
        <v>347</v>
      </c>
      <c r="N452" s="15" t="s">
        <v>544</v>
      </c>
      <c r="R452" s="9" t="str">
        <f t="shared" si="25"/>
        <v>[27544] = {false, false, false, false, true, false}, --Purifying Light</v>
      </c>
    </row>
    <row r="453" spans="1:18" x14ac:dyDescent="0.25">
      <c r="A453" s="15" t="s">
        <v>75</v>
      </c>
      <c r="B453" s="15" t="s">
        <v>363</v>
      </c>
      <c r="C453" s="13">
        <f>VLOOKUP(B453,P:Q,2,0)</f>
        <v>21765</v>
      </c>
      <c r="D453" s="13">
        <v>89825</v>
      </c>
      <c r="E453" s="13">
        <v>1484</v>
      </c>
      <c r="F453" s="13">
        <v>2664</v>
      </c>
      <c r="G453" s="14">
        <f t="shared" ref="G453:G472" si="27">F453/E453/N$2/1.52-1</f>
        <v>5.0234647020235279E-2</v>
      </c>
      <c r="H453" s="15" t="s">
        <v>346</v>
      </c>
      <c r="I453" s="15" t="s">
        <v>346</v>
      </c>
      <c r="J453" s="15" t="s">
        <v>347</v>
      </c>
      <c r="K453" s="15" t="s">
        <v>347</v>
      </c>
      <c r="L453" s="15" t="s">
        <v>346</v>
      </c>
      <c r="M453" s="15" t="s">
        <v>346</v>
      </c>
      <c r="N453" s="15" t="s">
        <v>544</v>
      </c>
      <c r="R453" s="9" t="str">
        <f t="shared" si="25"/>
        <v>[89825] = {true, true, false, false, true, true}, --Purifying Light</v>
      </c>
    </row>
    <row r="454" spans="1:18" x14ac:dyDescent="0.25">
      <c r="A454" s="15" t="s">
        <v>75</v>
      </c>
      <c r="B454" s="15" t="s">
        <v>275</v>
      </c>
      <c r="C454" s="13">
        <f>VLOOKUP(B454,P:Q,2,0)</f>
        <v>22138</v>
      </c>
      <c r="D454" s="13">
        <v>22138</v>
      </c>
      <c r="E454" s="13">
        <v>2968</v>
      </c>
      <c r="F454" s="13">
        <v>5327</v>
      </c>
      <c r="G454" s="14">
        <f t="shared" si="27"/>
        <v>5.0037530907806493E-2</v>
      </c>
      <c r="H454" s="15" t="s">
        <v>346</v>
      </c>
      <c r="I454" s="15" t="s">
        <v>346</v>
      </c>
      <c r="J454" s="15" t="s">
        <v>347</v>
      </c>
      <c r="K454" s="15" t="s">
        <v>347</v>
      </c>
      <c r="L454" s="15" t="s">
        <v>346</v>
      </c>
      <c r="M454" s="15" t="s">
        <v>346</v>
      </c>
      <c r="N454" s="15" t="s">
        <v>544</v>
      </c>
      <c r="P454" s="9" t="s">
        <v>426</v>
      </c>
      <c r="Q454" s="9">
        <v>39076</v>
      </c>
      <c r="R454" s="9" t="str">
        <f t="shared" si="25"/>
        <v>[22138] = {true, true, false, false, true, true}, --Radial Sweep</v>
      </c>
    </row>
    <row r="455" spans="1:18" x14ac:dyDescent="0.25">
      <c r="A455" s="15" t="s">
        <v>75</v>
      </c>
      <c r="B455" s="15" t="s">
        <v>275</v>
      </c>
      <c r="C455" s="13">
        <f>VLOOKUP(B455,P:Q,2,0)</f>
        <v>22138</v>
      </c>
      <c r="D455" s="13">
        <v>62550</v>
      </c>
      <c r="E455" s="13">
        <v>1483</v>
      </c>
      <c r="F455" s="13">
        <v>2763</v>
      </c>
      <c r="G455" s="14">
        <f t="shared" si="27"/>
        <v>8.9998137373692222E-2</v>
      </c>
      <c r="H455" s="15" t="s">
        <v>346</v>
      </c>
      <c r="I455" s="15" t="s">
        <v>347</v>
      </c>
      <c r="J455" s="15" t="s">
        <v>346</v>
      </c>
      <c r="K455" s="15" t="s">
        <v>347</v>
      </c>
      <c r="L455" s="15" t="s">
        <v>346</v>
      </c>
      <c r="M455" s="15" t="s">
        <v>346</v>
      </c>
      <c r="N455" s="15" t="s">
        <v>544</v>
      </c>
      <c r="R455" s="9" t="str">
        <f t="shared" si="25"/>
        <v>[62550] = {true, false, true, false, true, true}, --Radial Sweep</v>
      </c>
    </row>
    <row r="456" spans="1:18" x14ac:dyDescent="0.25">
      <c r="A456" s="15" t="s">
        <v>75</v>
      </c>
      <c r="B456" s="15" t="s">
        <v>360</v>
      </c>
      <c r="C456" s="13">
        <f>VLOOKUP(B456,P:Q,2,0)</f>
        <v>63029</v>
      </c>
      <c r="D456" s="13">
        <v>63952</v>
      </c>
      <c r="E456" s="13">
        <v>1081</v>
      </c>
      <c r="F456" s="13">
        <v>2014</v>
      </c>
      <c r="G456" s="14">
        <f t="shared" si="27"/>
        <v>8.9983174912615205E-2</v>
      </c>
      <c r="H456" s="15" t="s">
        <v>346</v>
      </c>
      <c r="I456" s="15" t="s">
        <v>347</v>
      </c>
      <c r="J456" s="15" t="s">
        <v>346</v>
      </c>
      <c r="K456" s="15" t="s">
        <v>347</v>
      </c>
      <c r="L456" s="15" t="s">
        <v>346</v>
      </c>
      <c r="M456" s="15" t="s">
        <v>346</v>
      </c>
      <c r="N456" s="15" t="s">
        <v>544</v>
      </c>
      <c r="P456" s="9" t="s">
        <v>539</v>
      </c>
      <c r="Q456" s="9">
        <v>130291</v>
      </c>
      <c r="R456" s="9" t="str">
        <f t="shared" si="25"/>
        <v>[63952] = {true, false, true, false, true, true}, --Radiant Destruction</v>
      </c>
    </row>
    <row r="457" spans="1:18" x14ac:dyDescent="0.25">
      <c r="A457" s="15" t="s">
        <v>75</v>
      </c>
      <c r="B457" s="15" t="s">
        <v>341</v>
      </c>
      <c r="C457" s="13">
        <f>VLOOKUP(B457,P:Q,2,0)</f>
        <v>63044</v>
      </c>
      <c r="D457" s="13">
        <v>63956</v>
      </c>
      <c r="E457" s="13">
        <v>1116</v>
      </c>
      <c r="F457" s="13">
        <v>2080</v>
      </c>
      <c r="G457" s="14">
        <f t="shared" si="27"/>
        <v>9.0398291318973589E-2</v>
      </c>
      <c r="H457" s="15" t="s">
        <v>346</v>
      </c>
      <c r="I457" s="15" t="s">
        <v>347</v>
      </c>
      <c r="J457" s="15" t="s">
        <v>346</v>
      </c>
      <c r="K457" s="15" t="s">
        <v>347</v>
      </c>
      <c r="L457" s="15" t="s">
        <v>346</v>
      </c>
      <c r="M457" s="15" t="s">
        <v>346</v>
      </c>
      <c r="N457" s="15" t="s">
        <v>544</v>
      </c>
      <c r="R457" s="9" t="str">
        <f t="shared" si="25"/>
        <v>[63956] = {true, false, true, false, true, true}, --Radiant Glory</v>
      </c>
    </row>
    <row r="458" spans="1:18" x14ac:dyDescent="0.25">
      <c r="A458" s="15" t="s">
        <v>75</v>
      </c>
      <c r="B458" s="15" t="s">
        <v>367</v>
      </c>
      <c r="C458" s="13">
        <f>VLOOKUP(B458,P:Q,2,0)</f>
        <v>63046</v>
      </c>
      <c r="D458" s="13">
        <v>63961</v>
      </c>
      <c r="E458" s="13">
        <v>1317</v>
      </c>
      <c r="F458" s="13">
        <v>2454</v>
      </c>
      <c r="G458" s="14">
        <f t="shared" si="27"/>
        <v>9.0121249524263147E-2</v>
      </c>
      <c r="H458" s="15" t="s">
        <v>346</v>
      </c>
      <c r="I458" s="15" t="s">
        <v>347</v>
      </c>
      <c r="J458" s="15" t="s">
        <v>346</v>
      </c>
      <c r="K458" s="15" t="s">
        <v>347</v>
      </c>
      <c r="L458" s="15" t="s">
        <v>346</v>
      </c>
      <c r="M458" s="15" t="s">
        <v>346</v>
      </c>
      <c r="N458" s="15" t="s">
        <v>544</v>
      </c>
      <c r="R458" s="9" t="str">
        <f t="shared" si="25"/>
        <v>[63961] = {true, false, true, false, true, true}, --Radiant Oppression</v>
      </c>
    </row>
    <row r="459" spans="1:18" x14ac:dyDescent="0.25">
      <c r="A459" s="15" t="s">
        <v>75</v>
      </c>
      <c r="B459" s="15" t="s">
        <v>18</v>
      </c>
      <c r="C459" s="13">
        <f>VLOOKUP(B459,P:Q,2,0)</f>
        <v>22182</v>
      </c>
      <c r="D459" s="13">
        <v>22182</v>
      </c>
      <c r="E459" s="13">
        <v>2227</v>
      </c>
      <c r="F459" s="13">
        <v>3996</v>
      </c>
      <c r="G459" s="14">
        <f t="shared" si="27"/>
        <v>4.9763055351164542E-2</v>
      </c>
      <c r="H459" s="15" t="s">
        <v>346</v>
      </c>
      <c r="I459" s="15" t="s">
        <v>346</v>
      </c>
      <c r="J459" s="15" t="s">
        <v>347</v>
      </c>
      <c r="K459" s="15" t="s">
        <v>347</v>
      </c>
      <c r="L459" s="15" t="s">
        <v>346</v>
      </c>
      <c r="M459" s="15" t="s">
        <v>346</v>
      </c>
      <c r="N459" s="15" t="s">
        <v>544</v>
      </c>
      <c r="R459" s="9" t="str">
        <f t="shared" ref="R459:R490" si="28">CONCATENATE("[",D459,"] = {",LOWER(H459),", ",LOWER(I459),", ",LOWER(J459),", ",LOWER(K459),", ",LOWER(L459),", ",LOWER(M459),"}, --",B459)</f>
        <v>[22182] = {true, true, false, false, true, true}, --Radiant Ward</v>
      </c>
    </row>
    <row r="460" spans="1:18" x14ac:dyDescent="0.25">
      <c r="A460" s="15" t="s">
        <v>75</v>
      </c>
      <c r="B460" s="15" t="s">
        <v>11</v>
      </c>
      <c r="C460" s="13">
        <f>VLOOKUP(B460,P:Q,2,0)</f>
        <v>21732</v>
      </c>
      <c r="D460" s="13">
        <v>21732</v>
      </c>
      <c r="E460" s="13">
        <v>1533</v>
      </c>
      <c r="F460" s="13">
        <v>2753</v>
      </c>
      <c r="G460" s="14">
        <f t="shared" si="27"/>
        <v>5.0630679392237976E-2</v>
      </c>
      <c r="H460" s="15" t="s">
        <v>346</v>
      </c>
      <c r="I460" s="15" t="s">
        <v>346</v>
      </c>
      <c r="J460" s="15" t="s">
        <v>347</v>
      </c>
      <c r="K460" s="15" t="s">
        <v>347</v>
      </c>
      <c r="L460" s="15" t="s">
        <v>346</v>
      </c>
      <c r="M460" s="15" t="s">
        <v>346</v>
      </c>
      <c r="N460" s="15" t="s">
        <v>544</v>
      </c>
      <c r="R460" s="9" t="str">
        <f t="shared" si="28"/>
        <v>[21732] = {true, true, false, false, true, true}, --Reflective Light</v>
      </c>
    </row>
    <row r="461" spans="1:18" x14ac:dyDescent="0.25">
      <c r="A461" s="15" t="s">
        <v>75</v>
      </c>
      <c r="B461" s="15" t="s">
        <v>11</v>
      </c>
      <c r="C461" s="13">
        <f>VLOOKUP(B461,P:Q,2,0)</f>
        <v>21732</v>
      </c>
      <c r="D461" s="13">
        <v>21734</v>
      </c>
      <c r="E461" s="13">
        <v>593</v>
      </c>
      <c r="F461" s="13">
        <v>1104</v>
      </c>
      <c r="G461" s="14">
        <f t="shared" si="27"/>
        <v>8.9181865672930849E-2</v>
      </c>
      <c r="H461" s="15" t="s">
        <v>346</v>
      </c>
      <c r="I461" s="15" t="s">
        <v>347</v>
      </c>
      <c r="J461" s="15" t="s">
        <v>346</v>
      </c>
      <c r="K461" s="15" t="s">
        <v>347</v>
      </c>
      <c r="L461" s="15" t="s">
        <v>346</v>
      </c>
      <c r="M461" s="15" t="s">
        <v>346</v>
      </c>
      <c r="N461" s="15" t="s">
        <v>544</v>
      </c>
      <c r="R461" s="9" t="str">
        <f t="shared" si="28"/>
        <v>[21734] = {true, false, true, false, true, true}, --Reflective Light</v>
      </c>
    </row>
    <row r="462" spans="1:18" x14ac:dyDescent="0.25">
      <c r="A462" s="15" t="s">
        <v>75</v>
      </c>
      <c r="B462" s="15" t="s">
        <v>2</v>
      </c>
      <c r="C462" s="13">
        <f>VLOOKUP(B462,P:Q,2,0)</f>
        <v>22259</v>
      </c>
      <c r="D462" s="13">
        <v>80172</v>
      </c>
      <c r="E462" s="13">
        <v>985</v>
      </c>
      <c r="F462" s="13">
        <v>1835</v>
      </c>
      <c r="G462" s="14">
        <f t="shared" si="27"/>
        <v>8.9898010962745634E-2</v>
      </c>
      <c r="H462" s="15" t="s">
        <v>346</v>
      </c>
      <c r="I462" s="15" t="s">
        <v>347</v>
      </c>
      <c r="J462" s="15" t="s">
        <v>346</v>
      </c>
      <c r="K462" s="15" t="s">
        <v>347</v>
      </c>
      <c r="L462" s="15" t="s">
        <v>346</v>
      </c>
      <c r="M462" s="15" t="s">
        <v>346</v>
      </c>
      <c r="N462" s="15" t="s">
        <v>544</v>
      </c>
      <c r="R462" s="9" t="str">
        <f t="shared" si="28"/>
        <v>[80172] = {true, false, true, false, true, true}, --Ritual of Retribution</v>
      </c>
    </row>
    <row r="463" spans="1:18" x14ac:dyDescent="0.25">
      <c r="A463" s="15" t="s">
        <v>75</v>
      </c>
      <c r="B463" s="15" t="s">
        <v>61</v>
      </c>
      <c r="C463" s="13">
        <f>VLOOKUP(B463,P:Q,2,0)</f>
        <v>22095</v>
      </c>
      <c r="D463" s="13">
        <v>100218</v>
      </c>
      <c r="E463" s="13">
        <v>735</v>
      </c>
      <c r="F463" s="13">
        <v>1370</v>
      </c>
      <c r="G463" s="14">
        <f t="shared" si="27"/>
        <v>9.0483879881871676E-2</v>
      </c>
      <c r="H463" s="15" t="s">
        <v>346</v>
      </c>
      <c r="I463" s="15" t="s">
        <v>347</v>
      </c>
      <c r="J463" s="15" t="s">
        <v>346</v>
      </c>
      <c r="K463" s="15" t="s">
        <v>347</v>
      </c>
      <c r="L463" s="15" t="s">
        <v>346</v>
      </c>
      <c r="M463" s="15" t="s">
        <v>346</v>
      </c>
      <c r="N463" s="15" t="s">
        <v>544</v>
      </c>
      <c r="R463" s="9" t="str">
        <f t="shared" si="28"/>
        <v>[100218] = {true, false, true, false, true, true}, --Solar Barrage</v>
      </c>
    </row>
    <row r="464" spans="1:18" x14ac:dyDescent="0.25">
      <c r="A464" s="15" t="s">
        <v>75</v>
      </c>
      <c r="B464" s="15" t="s">
        <v>545</v>
      </c>
      <c r="C464" s="13">
        <f>VLOOKUP(B464,P:Q,2,0)</f>
        <v>21758</v>
      </c>
      <c r="D464" s="13">
        <v>21759</v>
      </c>
      <c r="E464" s="13">
        <v>1533</v>
      </c>
      <c r="F464" s="13">
        <v>2857</v>
      </c>
      <c r="G464" s="14">
        <f t="shared" si="27"/>
        <v>9.0320323655511903E-2</v>
      </c>
      <c r="H464" s="15" t="s">
        <v>346</v>
      </c>
      <c r="I464" s="15" t="s">
        <v>347</v>
      </c>
      <c r="J464" s="15" t="s">
        <v>346</v>
      </c>
      <c r="K464" s="15" t="s">
        <v>347</v>
      </c>
      <c r="L464" s="15" t="s">
        <v>346</v>
      </c>
      <c r="M464" s="15" t="s">
        <v>346</v>
      </c>
      <c r="N464" s="15" t="s">
        <v>544</v>
      </c>
      <c r="P464" s="9" t="s">
        <v>545</v>
      </c>
      <c r="Q464" s="9">
        <v>21758</v>
      </c>
      <c r="R464" s="9" t="str">
        <f t="shared" si="28"/>
        <v>[21759] = {true, false, true, false, true, true}, --Solar Disturbance</v>
      </c>
    </row>
    <row r="465" spans="1:18" x14ac:dyDescent="0.25">
      <c r="A465" s="15" t="s">
        <v>75</v>
      </c>
      <c r="B465" s="15" t="s">
        <v>359</v>
      </c>
      <c r="C465" s="13">
        <f>VLOOKUP(B465,P:Q,2,0)</f>
        <v>22057</v>
      </c>
      <c r="D465" s="13">
        <v>22057</v>
      </c>
      <c r="E465" s="13">
        <v>3890</v>
      </c>
      <c r="F465" s="13">
        <v>6982</v>
      </c>
      <c r="G465" s="14">
        <f t="shared" si="27"/>
        <v>5.0065198105077924E-2</v>
      </c>
      <c r="H465" s="15" t="s">
        <v>346</v>
      </c>
      <c r="I465" s="15" t="s">
        <v>346</v>
      </c>
      <c r="J465" s="15" t="s">
        <v>347</v>
      </c>
      <c r="K465" s="15" t="s">
        <v>347</v>
      </c>
      <c r="L465" s="15" t="s">
        <v>346</v>
      </c>
      <c r="M465" s="15" t="s">
        <v>346</v>
      </c>
      <c r="N465" s="15" t="s">
        <v>544</v>
      </c>
      <c r="P465" s="9" t="s">
        <v>149</v>
      </c>
      <c r="Q465" s="9">
        <v>61491</v>
      </c>
      <c r="R465" s="9" t="str">
        <f t="shared" si="28"/>
        <v>[22057] = {true, true, false, false, true, true}, --Solar Flare</v>
      </c>
    </row>
    <row r="466" spans="1:18" x14ac:dyDescent="0.25">
      <c r="A466" s="15" t="s">
        <v>75</v>
      </c>
      <c r="B466" s="15" t="s">
        <v>62</v>
      </c>
      <c r="C466" s="13">
        <f>VLOOKUP(B466,P:Q,2,0)</f>
        <v>21755</v>
      </c>
      <c r="D466" s="13">
        <v>21756</v>
      </c>
      <c r="E466" s="13">
        <v>1533</v>
      </c>
      <c r="F466" s="13">
        <v>2857</v>
      </c>
      <c r="G466" s="14">
        <f t="shared" si="27"/>
        <v>9.0320323655511903E-2</v>
      </c>
      <c r="H466" s="15" t="s">
        <v>346</v>
      </c>
      <c r="I466" s="15" t="s">
        <v>347</v>
      </c>
      <c r="J466" s="15" t="s">
        <v>346</v>
      </c>
      <c r="K466" s="15" t="s">
        <v>347</v>
      </c>
      <c r="L466" s="15" t="s">
        <v>346</v>
      </c>
      <c r="M466" s="15" t="s">
        <v>346</v>
      </c>
      <c r="N466" s="15" t="s">
        <v>544</v>
      </c>
      <c r="R466" s="9" t="str">
        <f t="shared" si="28"/>
        <v>[21756] = {true, false, true, false, true, true}, --Solar Prison</v>
      </c>
    </row>
    <row r="467" spans="1:18" x14ac:dyDescent="0.25">
      <c r="A467" s="15" t="s">
        <v>75</v>
      </c>
      <c r="B467" s="15" t="s">
        <v>357</v>
      </c>
      <c r="C467" s="13">
        <f>VLOOKUP(B467,P:Q,2,0)</f>
        <v>26188</v>
      </c>
      <c r="D467" s="13">
        <v>26192</v>
      </c>
      <c r="E467" s="13">
        <v>2226</v>
      </c>
      <c r="F467" s="13">
        <v>4147</v>
      </c>
      <c r="G467" s="14">
        <f t="shared" si="27"/>
        <v>8.9920690989218066E-2</v>
      </c>
      <c r="H467" s="15" t="s">
        <v>346</v>
      </c>
      <c r="I467" s="15" t="s">
        <v>347</v>
      </c>
      <c r="J467" s="15" t="s">
        <v>346</v>
      </c>
      <c r="K467" s="15" t="s">
        <v>347</v>
      </c>
      <c r="L467" s="15" t="s">
        <v>346</v>
      </c>
      <c r="M467" s="15" t="s">
        <v>346</v>
      </c>
      <c r="N467" s="15" t="s">
        <v>544</v>
      </c>
      <c r="R467" s="9" t="str">
        <f t="shared" si="28"/>
        <v>[26192] = {true, false, true, false, true, true}, --Spear Shards</v>
      </c>
    </row>
    <row r="468" spans="1:18" x14ac:dyDescent="0.25">
      <c r="A468" s="15" t="s">
        <v>75</v>
      </c>
      <c r="B468" s="15" t="s">
        <v>357</v>
      </c>
      <c r="C468" s="13">
        <f>VLOOKUP(B468,P:Q,2,0)</f>
        <v>26188</v>
      </c>
      <c r="D468" s="13">
        <v>95931</v>
      </c>
      <c r="E468" s="13">
        <v>222</v>
      </c>
      <c r="F468" s="13">
        <v>413</v>
      </c>
      <c r="G468" s="14">
        <f t="shared" si="27"/>
        <v>8.8386381789772761E-2</v>
      </c>
      <c r="H468" s="15" t="s">
        <v>346</v>
      </c>
      <c r="I468" s="15" t="s">
        <v>347</v>
      </c>
      <c r="J468" s="15" t="s">
        <v>346</v>
      </c>
      <c r="K468" s="15" t="s">
        <v>347</v>
      </c>
      <c r="L468" s="15" t="s">
        <v>346</v>
      </c>
      <c r="M468" s="15" t="s">
        <v>346</v>
      </c>
      <c r="N468" s="15" t="s">
        <v>544</v>
      </c>
      <c r="P468" s="9" t="s">
        <v>525</v>
      </c>
      <c r="Q468" s="9">
        <v>42138</v>
      </c>
      <c r="R468" s="9" t="str">
        <f t="shared" si="28"/>
        <v>[95931] = {true, false, true, false, true, true}, --Spear Shards</v>
      </c>
    </row>
    <row r="469" spans="1:18" x14ac:dyDescent="0.25">
      <c r="A469" s="15" t="s">
        <v>75</v>
      </c>
      <c r="B469" s="15" t="s">
        <v>276</v>
      </c>
      <c r="C469" s="13">
        <f>VLOOKUP(B469,P:Q,2,0)</f>
        <v>21726</v>
      </c>
      <c r="D469" s="13">
        <v>21726</v>
      </c>
      <c r="E469" s="13">
        <v>1483</v>
      </c>
      <c r="F469" s="13">
        <v>2662</v>
      </c>
      <c r="G469" s="14">
        <f t="shared" si="27"/>
        <v>5.015383340165358E-2</v>
      </c>
      <c r="H469" s="15" t="s">
        <v>346</v>
      </c>
      <c r="I469" s="15" t="s">
        <v>346</v>
      </c>
      <c r="J469" s="15" t="s">
        <v>347</v>
      </c>
      <c r="K469" s="15" t="s">
        <v>347</v>
      </c>
      <c r="L469" s="15" t="s">
        <v>346</v>
      </c>
      <c r="M469" s="15" t="s">
        <v>346</v>
      </c>
      <c r="N469" s="15" t="s">
        <v>544</v>
      </c>
      <c r="P469" s="9" t="s">
        <v>19</v>
      </c>
      <c r="Q469" s="9">
        <v>40493</v>
      </c>
      <c r="R469" s="9" t="str">
        <f t="shared" si="28"/>
        <v>[21726] = {true, true, false, false, true, true}, --Sun Fire</v>
      </c>
    </row>
    <row r="470" spans="1:18" x14ac:dyDescent="0.25">
      <c r="A470" s="15" t="s">
        <v>75</v>
      </c>
      <c r="B470" s="15" t="s">
        <v>276</v>
      </c>
      <c r="C470" s="13">
        <f>VLOOKUP(B470,P:Q,2,0)</f>
        <v>21726</v>
      </c>
      <c r="D470" s="13">
        <v>21728</v>
      </c>
      <c r="E470" s="13">
        <v>592</v>
      </c>
      <c r="F470" s="13">
        <v>1103</v>
      </c>
      <c r="G470" s="14">
        <f t="shared" si="27"/>
        <v>9.003345561209386E-2</v>
      </c>
      <c r="H470" s="15" t="s">
        <v>346</v>
      </c>
      <c r="I470" s="15" t="s">
        <v>347</v>
      </c>
      <c r="J470" s="15" t="s">
        <v>346</v>
      </c>
      <c r="K470" s="15" t="s">
        <v>347</v>
      </c>
      <c r="L470" s="15" t="s">
        <v>346</v>
      </c>
      <c r="M470" s="15" t="s">
        <v>346</v>
      </c>
      <c r="N470" s="15" t="s">
        <v>544</v>
      </c>
      <c r="R470" s="9" t="str">
        <f t="shared" si="28"/>
        <v>[21728] = {true, false, true, false, true, true}, --Sun Fire</v>
      </c>
    </row>
    <row r="471" spans="1:18" x14ac:dyDescent="0.25">
      <c r="A471" s="15" t="s">
        <v>75</v>
      </c>
      <c r="B471" s="15" t="s">
        <v>277</v>
      </c>
      <c r="C471" s="13">
        <f>VLOOKUP(B471,P:Q,2,0)</f>
        <v>22178</v>
      </c>
      <c r="D471" s="13">
        <v>22178</v>
      </c>
      <c r="E471" s="13">
        <v>2226</v>
      </c>
      <c r="F471" s="13">
        <v>3995</v>
      </c>
      <c r="G471" s="14">
        <f t="shared" si="27"/>
        <v>4.9971825536996972E-2</v>
      </c>
      <c r="H471" s="15" t="s">
        <v>346</v>
      </c>
      <c r="I471" s="15" t="s">
        <v>346</v>
      </c>
      <c r="J471" s="15" t="s">
        <v>347</v>
      </c>
      <c r="K471" s="15" t="s">
        <v>347</v>
      </c>
      <c r="L471" s="15" t="s">
        <v>346</v>
      </c>
      <c r="M471" s="15" t="s">
        <v>346</v>
      </c>
      <c r="N471" s="15" t="s">
        <v>544</v>
      </c>
      <c r="R471" s="9" t="str">
        <f t="shared" si="28"/>
        <v>[22178] = {true, true, false, false, true, true}, --Sun Shield</v>
      </c>
    </row>
    <row r="472" spans="1:18" x14ac:dyDescent="0.25">
      <c r="A472" s="15" t="s">
        <v>75</v>
      </c>
      <c r="B472" s="15" t="s">
        <v>104</v>
      </c>
      <c r="C472" s="13">
        <f>VLOOKUP(B472,P:Q,2,0)</f>
        <v>15540</v>
      </c>
      <c r="D472" s="13">
        <v>15544</v>
      </c>
      <c r="E472" s="13">
        <v>1839</v>
      </c>
      <c r="F472" s="13">
        <v>3302</v>
      </c>
      <c r="G472" s="14">
        <f t="shared" si="27"/>
        <v>5.046445503820518E-2</v>
      </c>
      <c r="H472" s="15" t="s">
        <v>346</v>
      </c>
      <c r="I472" s="15" t="s">
        <v>346</v>
      </c>
      <c r="J472" s="15" t="s">
        <v>347</v>
      </c>
      <c r="K472" s="15" t="s">
        <v>347</v>
      </c>
      <c r="L472" s="15" t="s">
        <v>346</v>
      </c>
      <c r="M472" s="15" t="s">
        <v>346</v>
      </c>
      <c r="N472" s="15" t="s">
        <v>544</v>
      </c>
      <c r="R472" s="9" t="str">
        <f t="shared" si="28"/>
        <v>[15544] = {true, true, false, false, true, true}, --Toppling Charge</v>
      </c>
    </row>
    <row r="473" spans="1:18" x14ac:dyDescent="0.25">
      <c r="A473" s="15" t="s">
        <v>75</v>
      </c>
      <c r="B473" s="15" t="s">
        <v>102</v>
      </c>
      <c r="C473" s="13">
        <f>VLOOKUP(B473,P:Q,2,0)</f>
        <v>22004</v>
      </c>
      <c r="D473" s="13">
        <v>127791</v>
      </c>
      <c r="E473" s="13">
        <v>738</v>
      </c>
      <c r="F473" s="13">
        <v>1291</v>
      </c>
      <c r="G473" s="14">
        <f>F473/E473/O$2/1.52-1</f>
        <v>4.9277429970723929E-2</v>
      </c>
      <c r="H473" s="15" t="s">
        <v>346</v>
      </c>
      <c r="I473" s="15" t="s">
        <v>346</v>
      </c>
      <c r="J473" s="15" t="s">
        <v>347</v>
      </c>
      <c r="K473" s="15" t="s">
        <v>347</v>
      </c>
      <c r="L473" s="15" t="s">
        <v>346</v>
      </c>
      <c r="M473" s="15" t="s">
        <v>346</v>
      </c>
      <c r="N473" s="15" t="s">
        <v>544</v>
      </c>
      <c r="R473" s="9" t="str">
        <f t="shared" si="28"/>
        <v>[127791] = {true, true, false, false, true, true}, --Unstable Core</v>
      </c>
    </row>
    <row r="474" spans="1:18" x14ac:dyDescent="0.25">
      <c r="A474" s="15" t="s">
        <v>75</v>
      </c>
      <c r="B474" s="15" t="s">
        <v>102</v>
      </c>
      <c r="C474" s="13">
        <f>VLOOKUP(B474,P:Q,2,0)</f>
        <v>22004</v>
      </c>
      <c r="D474" s="13">
        <v>127792</v>
      </c>
      <c r="E474" s="13">
        <v>1478</v>
      </c>
      <c r="F474" s="13">
        <v>1702</v>
      </c>
      <c r="G474" s="14">
        <f>F474/E474/O$2-1</f>
        <v>4.9902960767433502E-2</v>
      </c>
      <c r="H474" s="15" t="s">
        <v>346</v>
      </c>
      <c r="I474" s="15" t="s">
        <v>346</v>
      </c>
      <c r="J474" s="15" t="s">
        <v>347</v>
      </c>
      <c r="K474" s="15" t="s">
        <v>347</v>
      </c>
      <c r="L474" s="15" t="s">
        <v>346</v>
      </c>
      <c r="M474" s="15" t="s">
        <v>346</v>
      </c>
      <c r="N474" s="15" t="s">
        <v>544</v>
      </c>
      <c r="P474" s="9" t="s">
        <v>520</v>
      </c>
      <c r="Q474" s="9">
        <v>39270</v>
      </c>
      <c r="R474" s="9" t="str">
        <f t="shared" si="28"/>
        <v>[127792] = {true, true, false, false, true, true}, --Unstable Core</v>
      </c>
    </row>
    <row r="475" spans="1:18" x14ac:dyDescent="0.25">
      <c r="A475" s="15" t="s">
        <v>75</v>
      </c>
      <c r="B475" s="15" t="s">
        <v>102</v>
      </c>
      <c r="C475" s="13">
        <f>VLOOKUP(B475,P:Q,2,0)</f>
        <v>22004</v>
      </c>
      <c r="D475" s="13">
        <v>127793</v>
      </c>
      <c r="E475" s="13"/>
      <c r="F475" s="13"/>
      <c r="G475" s="14"/>
      <c r="H475" s="15" t="s">
        <v>346</v>
      </c>
      <c r="I475" s="15" t="s">
        <v>346</v>
      </c>
      <c r="J475" s="15" t="s">
        <v>347</v>
      </c>
      <c r="K475" s="15" t="s">
        <v>347</v>
      </c>
      <c r="L475" s="15" t="s">
        <v>346</v>
      </c>
      <c r="M475" s="15" t="s">
        <v>346</v>
      </c>
      <c r="N475" s="15" t="s">
        <v>546</v>
      </c>
      <c r="R475" s="9" t="str">
        <f t="shared" si="28"/>
        <v>[127793] = {true, true, false, false, true, true}, --Unstable Core</v>
      </c>
    </row>
    <row r="476" spans="1:18" x14ac:dyDescent="0.25">
      <c r="A476" s="15" t="s">
        <v>75</v>
      </c>
      <c r="B476" s="15" t="s">
        <v>362</v>
      </c>
      <c r="C476" s="13">
        <f>VLOOKUP(B476,P:Q,2,0)</f>
        <v>21729</v>
      </c>
      <c r="D476" s="13">
        <v>21729</v>
      </c>
      <c r="E476" s="13">
        <v>1484</v>
      </c>
      <c r="F476" s="13">
        <v>2664</v>
      </c>
      <c r="G476" s="14">
        <f>F476/E476/N$2/1.52-1</f>
        <v>5.0234647020235279E-2</v>
      </c>
      <c r="H476" s="15" t="s">
        <v>346</v>
      </c>
      <c r="I476" s="15" t="s">
        <v>346</v>
      </c>
      <c r="J476" s="15" t="s">
        <v>347</v>
      </c>
      <c r="K476" s="15" t="s">
        <v>347</v>
      </c>
      <c r="L476" s="15" t="s">
        <v>346</v>
      </c>
      <c r="M476" s="15" t="s">
        <v>346</v>
      </c>
      <c r="N476" s="15" t="s">
        <v>544</v>
      </c>
      <c r="R476" s="9" t="str">
        <f t="shared" si="28"/>
        <v>[21729] = {true, true, false, false, true, true}, --Vampire's Bane</v>
      </c>
    </row>
    <row r="477" spans="1:18" x14ac:dyDescent="0.25">
      <c r="A477" s="15" t="s">
        <v>75</v>
      </c>
      <c r="B477" s="15" t="s">
        <v>362</v>
      </c>
      <c r="C477" s="13">
        <f>VLOOKUP(B477,P:Q,2,0)</f>
        <v>21729</v>
      </c>
      <c r="D477" s="13">
        <v>21731</v>
      </c>
      <c r="E477" s="13">
        <v>612</v>
      </c>
      <c r="F477" s="13">
        <v>1140</v>
      </c>
      <c r="G477" s="14">
        <f>F477/E477/N$2/1.52-1</f>
        <v>8.978155020397427E-2</v>
      </c>
      <c r="H477" s="15" t="s">
        <v>346</v>
      </c>
      <c r="I477" s="15" t="s">
        <v>347</v>
      </c>
      <c r="J477" s="15" t="s">
        <v>346</v>
      </c>
      <c r="K477" s="15" t="s">
        <v>347</v>
      </c>
      <c r="L477" s="15" t="s">
        <v>346</v>
      </c>
      <c r="M477" s="15" t="s">
        <v>346</v>
      </c>
      <c r="N477" s="15" t="s">
        <v>544</v>
      </c>
      <c r="R477" s="9" t="str">
        <f t="shared" si="28"/>
        <v>[21731] = {true, false, true, false, true, true}, --Vampire's Bane</v>
      </c>
    </row>
    <row r="478" spans="1:18" x14ac:dyDescent="0.25">
      <c r="A478" s="9" t="s">
        <v>106</v>
      </c>
      <c r="B478" s="9" t="s">
        <v>110</v>
      </c>
      <c r="C478" s="10">
        <f>VLOOKUP(B478,P:Q,2,0)</f>
        <v>83238</v>
      </c>
      <c r="D478" s="16">
        <v>83238</v>
      </c>
      <c r="E478" s="17">
        <v>8120</v>
      </c>
      <c r="F478" s="17">
        <v>12960</v>
      </c>
      <c r="G478" s="12">
        <f>F478/E478/1.52-1</f>
        <v>5.0038890329271446E-2</v>
      </c>
      <c r="H478" s="9" t="s">
        <v>346</v>
      </c>
      <c r="I478" s="9" t="s">
        <v>346</v>
      </c>
      <c r="J478" s="9" t="s">
        <v>347</v>
      </c>
      <c r="K478" s="9" t="s">
        <v>347</v>
      </c>
      <c r="L478" s="9" t="s">
        <v>346</v>
      </c>
      <c r="M478" s="9" t="s">
        <v>347</v>
      </c>
      <c r="P478" s="9" t="s">
        <v>113</v>
      </c>
      <c r="Q478" s="9">
        <v>38819</v>
      </c>
      <c r="R478" s="9" t="str">
        <f t="shared" si="28"/>
        <v>[83238] = {true, true, false, false, true, false}, --Berserker Rage</v>
      </c>
    </row>
    <row r="479" spans="1:18" x14ac:dyDescent="0.25">
      <c r="A479" s="9" t="s">
        <v>106</v>
      </c>
      <c r="B479" s="9" t="s">
        <v>282</v>
      </c>
      <c r="C479" s="10">
        <f>VLOOKUP(B479,P:Q,2,0)</f>
        <v>83216</v>
      </c>
      <c r="D479" s="16">
        <v>83216</v>
      </c>
      <c r="E479" s="17">
        <v>7861</v>
      </c>
      <c r="F479" s="17">
        <v>12546</v>
      </c>
      <c r="G479" s="12">
        <f>F479/E479/1.52-1</f>
        <v>4.9986944208249895E-2</v>
      </c>
      <c r="H479" s="9" t="s">
        <v>346</v>
      </c>
      <c r="I479" s="9" t="s">
        <v>346</v>
      </c>
      <c r="J479" s="9" t="s">
        <v>347</v>
      </c>
      <c r="K479" s="9" t="s">
        <v>347</v>
      </c>
      <c r="L479" s="9" t="s">
        <v>346</v>
      </c>
      <c r="M479" s="9" t="s">
        <v>347</v>
      </c>
      <c r="N479" s="9" t="s">
        <v>518</v>
      </c>
      <c r="P479" s="9" t="s">
        <v>82</v>
      </c>
      <c r="Q479" s="9">
        <v>38814</v>
      </c>
      <c r="R479" s="9" t="str">
        <f t="shared" si="28"/>
        <v>[83216] = {true, true, false, false, true, false}, --Berserker Strike</v>
      </c>
    </row>
    <row r="480" spans="1:18" x14ac:dyDescent="0.25">
      <c r="A480" s="9" t="s">
        <v>106</v>
      </c>
      <c r="B480" s="9" t="s">
        <v>120</v>
      </c>
      <c r="C480" s="10">
        <f>VLOOKUP(B480,P:Q,2,0)</f>
        <v>38754</v>
      </c>
      <c r="D480" s="16">
        <v>38754</v>
      </c>
      <c r="E480" s="17">
        <v>1674</v>
      </c>
      <c r="F480" s="17">
        <v>3004</v>
      </c>
      <c r="G480" s="12">
        <f>F480/E480/N$2/1.52-1</f>
        <v>4.9857842026345134E-2</v>
      </c>
      <c r="H480" s="9" t="s">
        <v>346</v>
      </c>
      <c r="I480" s="9" t="s">
        <v>346</v>
      </c>
      <c r="J480" s="9" t="s">
        <v>347</v>
      </c>
      <c r="K480" s="9" t="s">
        <v>347</v>
      </c>
      <c r="L480" s="9" t="s">
        <v>346</v>
      </c>
      <c r="M480" s="9" t="s">
        <v>346</v>
      </c>
      <c r="N480" s="9" t="s">
        <v>538</v>
      </c>
      <c r="R480" s="9" t="str">
        <f t="shared" si="28"/>
        <v>[38754] = {true, true, false, false, true, true}, --Brawler</v>
      </c>
    </row>
    <row r="481" spans="1:18" x14ac:dyDescent="0.25">
      <c r="A481" s="9" t="s">
        <v>106</v>
      </c>
      <c r="B481" s="9" t="s">
        <v>84</v>
      </c>
      <c r="C481" s="10">
        <f>VLOOKUP(B481,P:Q,2,0)</f>
        <v>38745</v>
      </c>
      <c r="D481" s="16">
        <v>38745</v>
      </c>
      <c r="E481" s="17">
        <v>1674</v>
      </c>
      <c r="F481" s="17">
        <v>3004</v>
      </c>
      <c r="G481" s="12">
        <f>F481/E481/N$2/1.52-1</f>
        <v>4.9857842026345134E-2</v>
      </c>
      <c r="H481" s="9" t="s">
        <v>346</v>
      </c>
      <c r="I481" s="9" t="s">
        <v>346</v>
      </c>
      <c r="J481" s="9" t="s">
        <v>347</v>
      </c>
      <c r="K481" s="9" t="s">
        <v>347</v>
      </c>
      <c r="L481" s="9" t="s">
        <v>346</v>
      </c>
      <c r="M481" s="9" t="s">
        <v>346</v>
      </c>
      <c r="P481" s="11" t="s">
        <v>361</v>
      </c>
      <c r="Q481" s="9">
        <v>21761</v>
      </c>
      <c r="R481" s="9" t="str">
        <f t="shared" si="28"/>
        <v>[38745] = {true, true, false, false, true, true}, --Carve</v>
      </c>
    </row>
    <row r="482" spans="1:18" x14ac:dyDescent="0.25">
      <c r="A482" s="9" t="s">
        <v>106</v>
      </c>
      <c r="B482" s="9" t="s">
        <v>81</v>
      </c>
      <c r="C482" s="10" t="e">
        <f>VLOOKUP(B482,P:Q,2,0)</f>
        <v>#N/A</v>
      </c>
      <c r="D482" s="16">
        <v>38747</v>
      </c>
      <c r="E482" s="17">
        <v>934</v>
      </c>
      <c r="F482" s="17">
        <v>1547</v>
      </c>
      <c r="G482" s="12">
        <f>F482/E482/1.52-1</f>
        <v>8.968218190014654E-2</v>
      </c>
      <c r="H482" s="9" t="s">
        <v>346</v>
      </c>
      <c r="I482" s="9" t="s">
        <v>347</v>
      </c>
      <c r="J482" s="9" t="s">
        <v>346</v>
      </c>
      <c r="K482" s="9" t="s">
        <v>347</v>
      </c>
      <c r="L482" s="9" t="s">
        <v>346</v>
      </c>
      <c r="M482" s="9" t="s">
        <v>346</v>
      </c>
      <c r="P482" s="9" t="s">
        <v>112</v>
      </c>
      <c r="Q482" s="9">
        <v>38807</v>
      </c>
      <c r="R482" s="9" t="str">
        <f t="shared" si="28"/>
        <v>[38747] = {true, false, true, false, true, true}, --Carve Bleed</v>
      </c>
    </row>
    <row r="483" spans="1:18" x14ac:dyDescent="0.25">
      <c r="A483" s="9" t="s">
        <v>106</v>
      </c>
      <c r="B483" s="9" t="s">
        <v>280</v>
      </c>
      <c r="C483" s="10">
        <f>VLOOKUP(B483,P:Q,2,0)</f>
        <v>20919</v>
      </c>
      <c r="D483" s="16">
        <v>20919</v>
      </c>
      <c r="E483" s="17">
        <v>1621</v>
      </c>
      <c r="F483" s="17">
        <v>2908</v>
      </c>
      <c r="G483" s="12">
        <f>F483/E483/N$2/1.52-1</f>
        <v>4.953616771746483E-2</v>
      </c>
      <c r="H483" s="9" t="s">
        <v>346</v>
      </c>
      <c r="I483" s="9" t="s">
        <v>346</v>
      </c>
      <c r="J483" s="9" t="s">
        <v>347</v>
      </c>
      <c r="K483" s="9" t="s">
        <v>347</v>
      </c>
      <c r="L483" s="9" t="s">
        <v>346</v>
      </c>
      <c r="M483" s="9" t="s">
        <v>346</v>
      </c>
      <c r="P483" s="11" t="s">
        <v>359</v>
      </c>
      <c r="Q483" s="9">
        <v>22057</v>
      </c>
      <c r="R483" s="9" t="str">
        <f t="shared" si="28"/>
        <v>[20919] = {true, true, false, false, true, true}, --Cleave</v>
      </c>
    </row>
    <row r="484" spans="1:18" x14ac:dyDescent="0.25">
      <c r="A484" s="9" t="s">
        <v>106</v>
      </c>
      <c r="B484" s="9" t="s">
        <v>279</v>
      </c>
      <c r="C484" s="10">
        <f>VLOOKUP(B484,P:Q,2,0)</f>
        <v>28448</v>
      </c>
      <c r="D484" s="16">
        <v>28449</v>
      </c>
      <c r="E484" s="17">
        <v>1944</v>
      </c>
      <c r="F484" s="17">
        <v>2325</v>
      </c>
      <c r="G484" s="12">
        <f>F484/E484/N$2/1.52*1.5-1</f>
        <v>4.9552041223491328E-2</v>
      </c>
      <c r="H484" s="9" t="s">
        <v>346</v>
      </c>
      <c r="I484" s="9" t="s">
        <v>346</v>
      </c>
      <c r="J484" s="9" t="s">
        <v>347</v>
      </c>
      <c r="K484" s="9" t="s">
        <v>347</v>
      </c>
      <c r="L484" s="9" t="s">
        <v>346</v>
      </c>
      <c r="M484" s="9" t="s">
        <v>346</v>
      </c>
      <c r="P484" s="11" t="s">
        <v>61</v>
      </c>
      <c r="Q484" s="9">
        <v>22095</v>
      </c>
      <c r="R484" s="9" t="str">
        <f t="shared" si="28"/>
        <v>[28449] = {true, true, false, false, true, true}, --Critical Charge</v>
      </c>
    </row>
    <row r="485" spans="1:18" x14ac:dyDescent="0.25">
      <c r="A485" s="9" t="s">
        <v>106</v>
      </c>
      <c r="B485" s="9" t="s">
        <v>111</v>
      </c>
      <c r="C485" s="10">
        <f>VLOOKUP(B485,P:Q,2,0)</f>
        <v>38778</v>
      </c>
      <c r="D485" s="16">
        <v>38782</v>
      </c>
      <c r="E485" s="17">
        <v>2029</v>
      </c>
      <c r="F485" s="17">
        <v>2426</v>
      </c>
      <c r="G485" s="12">
        <f>F485/E485/N$2/1.52*1.5-1</f>
        <v>4.9267039095252319E-2</v>
      </c>
      <c r="H485" s="9" t="s">
        <v>346</v>
      </c>
      <c r="I485" s="9" t="s">
        <v>346</v>
      </c>
      <c r="J485" s="9" t="s">
        <v>347</v>
      </c>
      <c r="K485" s="9" t="s">
        <v>347</v>
      </c>
      <c r="L485" s="9" t="s">
        <v>346</v>
      </c>
      <c r="M485" s="9" t="s">
        <v>346</v>
      </c>
      <c r="R485" s="9" t="str">
        <f t="shared" si="28"/>
        <v>[38782] = {true, true, false, false, true, true}, --Critical Rush</v>
      </c>
    </row>
    <row r="486" spans="1:18" x14ac:dyDescent="0.25">
      <c r="A486" s="9" t="s">
        <v>106</v>
      </c>
      <c r="B486" s="9" t="s">
        <v>82</v>
      </c>
      <c r="C486" s="10">
        <f>VLOOKUP(B486,P:Q,2,0)</f>
        <v>38814</v>
      </c>
      <c r="D486" s="16">
        <v>38814</v>
      </c>
      <c r="E486" s="17">
        <v>2843</v>
      </c>
      <c r="F486" s="17">
        <v>5102</v>
      </c>
      <c r="G486" s="12">
        <f>F486/E486/N$2/1.52-1</f>
        <v>4.9904063262211862E-2</v>
      </c>
      <c r="H486" s="9" t="s">
        <v>346</v>
      </c>
      <c r="I486" s="9" t="s">
        <v>346</v>
      </c>
      <c r="J486" s="9" t="s">
        <v>347</v>
      </c>
      <c r="K486" s="9" t="s">
        <v>347</v>
      </c>
      <c r="L486" s="9" t="s">
        <v>346</v>
      </c>
      <c r="M486" s="9" t="s">
        <v>346</v>
      </c>
      <c r="P486" s="9" t="s">
        <v>101</v>
      </c>
      <c r="Q486" s="9">
        <v>16041</v>
      </c>
      <c r="R486" s="9" t="str">
        <f t="shared" si="28"/>
        <v>[38814] = {true, true, false, false, true, true}, --Dizzying Swing</v>
      </c>
    </row>
    <row r="487" spans="1:18" x14ac:dyDescent="0.25">
      <c r="A487" s="9" t="s">
        <v>106</v>
      </c>
      <c r="B487" s="9" t="s">
        <v>113</v>
      </c>
      <c r="C487" s="10">
        <f>VLOOKUP(B487,P:Q,2,0)</f>
        <v>38819</v>
      </c>
      <c r="D487" s="16">
        <v>38819</v>
      </c>
      <c r="E487" s="17">
        <v>1080</v>
      </c>
      <c r="F487" s="17">
        <v>1937</v>
      </c>
      <c r="G487" s="12">
        <f>F487/E487/N$2/1.52-1</f>
        <v>4.9281189083820731E-2</v>
      </c>
      <c r="H487" s="9" t="s">
        <v>346</v>
      </c>
      <c r="I487" s="9" t="s">
        <v>346</v>
      </c>
      <c r="J487" s="9" t="s">
        <v>347</v>
      </c>
      <c r="K487" s="9" t="s">
        <v>347</v>
      </c>
      <c r="L487" s="9" t="s">
        <v>346</v>
      </c>
      <c r="M487" s="9" t="s">
        <v>346</v>
      </c>
      <c r="P487" s="9" t="s">
        <v>278</v>
      </c>
      <c r="Q487" s="9">
        <v>28279</v>
      </c>
      <c r="R487" s="9" t="str">
        <f t="shared" si="28"/>
        <v>[38819] = {true, true, false, false, true, true}, --Executioner</v>
      </c>
    </row>
    <row r="488" spans="1:18" x14ac:dyDescent="0.25">
      <c r="A488" s="9" t="s">
        <v>106</v>
      </c>
      <c r="B488" s="9" t="s">
        <v>494</v>
      </c>
      <c r="C488" s="10" t="e">
        <f>VLOOKUP(B488,P:Q,2,0)</f>
        <v>#N/A</v>
      </c>
      <c r="D488" s="16">
        <v>45445</v>
      </c>
      <c r="E488" s="17">
        <v>299</v>
      </c>
      <c r="F488" s="17">
        <v>696</v>
      </c>
      <c r="G488" s="12">
        <f>F488/E488/N$2/N$2/1.52-1</f>
        <v>0.2110266016948843</v>
      </c>
      <c r="H488" s="9" t="s">
        <v>346</v>
      </c>
      <c r="I488" s="9" t="s">
        <v>346</v>
      </c>
      <c r="J488" s="9" t="s">
        <v>347</v>
      </c>
      <c r="K488" s="9" t="s">
        <v>346</v>
      </c>
      <c r="L488" s="9" t="s">
        <v>346</v>
      </c>
      <c r="M488" s="9" t="s">
        <v>517</v>
      </c>
      <c r="P488" s="9" t="s">
        <v>84</v>
      </c>
      <c r="Q488" s="9">
        <v>38745</v>
      </c>
      <c r="R488" s="9" t="str">
        <f t="shared" si="28"/>
        <v>[45445] = {true, true, false, true, true, double}, --Forceful</v>
      </c>
    </row>
    <row r="489" spans="1:18" x14ac:dyDescent="0.25">
      <c r="A489" s="9" t="s">
        <v>106</v>
      </c>
      <c r="B489" s="9" t="s">
        <v>315</v>
      </c>
      <c r="C489" s="17">
        <v>16041</v>
      </c>
      <c r="D489" s="16">
        <v>17162</v>
      </c>
      <c r="E489" s="17">
        <v>572</v>
      </c>
      <c r="F489" s="17">
        <v>1180</v>
      </c>
      <c r="G489" s="12">
        <f>F489/E489/N$2/1.52-1</f>
        <v>0.20690198180484298</v>
      </c>
      <c r="H489" s="9" t="s">
        <v>346</v>
      </c>
      <c r="I489" s="9" t="s">
        <v>346</v>
      </c>
      <c r="J489" s="9" t="s">
        <v>347</v>
      </c>
      <c r="K489" s="9" t="s">
        <v>346</v>
      </c>
      <c r="L489" s="9" t="s">
        <v>346</v>
      </c>
      <c r="M489" s="9" t="s">
        <v>346</v>
      </c>
      <c r="P489" s="11" t="s">
        <v>362</v>
      </c>
      <c r="Q489" s="9">
        <v>21729</v>
      </c>
      <c r="R489" s="9" t="str">
        <f t="shared" si="28"/>
        <v>[17162] = {true, true, false, true, true, true}, --Heavy Attack</v>
      </c>
    </row>
    <row r="490" spans="1:18" x14ac:dyDescent="0.25">
      <c r="A490" s="9" t="s">
        <v>106</v>
      </c>
      <c r="B490" s="9" t="s">
        <v>315</v>
      </c>
      <c r="C490" s="17">
        <v>16041</v>
      </c>
      <c r="D490" s="16">
        <v>17163</v>
      </c>
      <c r="E490" s="17">
        <v>1507</v>
      </c>
      <c r="F490" s="17">
        <v>3117</v>
      </c>
      <c r="G490" s="12">
        <f>F490/E490/N$2/1.52-1</f>
        <v>0.2100674305261423</v>
      </c>
      <c r="H490" s="9" t="s">
        <v>346</v>
      </c>
      <c r="I490" s="9" t="s">
        <v>346</v>
      </c>
      <c r="J490" s="9" t="s">
        <v>347</v>
      </c>
      <c r="K490" s="9" t="s">
        <v>346</v>
      </c>
      <c r="L490" s="9" t="s">
        <v>346</v>
      </c>
      <c r="M490" s="9" t="s">
        <v>346</v>
      </c>
      <c r="P490" s="11" t="s">
        <v>276</v>
      </c>
      <c r="Q490" s="9">
        <v>21726</v>
      </c>
      <c r="R490" s="9" t="str">
        <f t="shared" si="28"/>
        <v>[17163] = {true, true, false, true, true, true}, --Heavy Attack</v>
      </c>
    </row>
    <row r="491" spans="1:18" x14ac:dyDescent="0.25">
      <c r="A491" s="9" t="s">
        <v>106</v>
      </c>
      <c r="B491" s="9" t="s">
        <v>283</v>
      </c>
      <c r="C491" s="10" t="e">
        <f>VLOOKUP(B491,P:Q,2,0)</f>
        <v>#N/A</v>
      </c>
      <c r="D491" s="16">
        <v>45431</v>
      </c>
      <c r="E491" s="17">
        <v>1180</v>
      </c>
      <c r="F491" s="17">
        <v>1955</v>
      </c>
      <c r="G491" s="12">
        <f>F491/E491/1.52-1</f>
        <v>8.9986619090098197E-2</v>
      </c>
      <c r="H491" s="9" t="s">
        <v>346</v>
      </c>
      <c r="I491" s="9" t="s">
        <v>347</v>
      </c>
      <c r="J491" s="9" t="s">
        <v>346</v>
      </c>
      <c r="K491" s="9" t="s">
        <v>347</v>
      </c>
      <c r="L491" s="9" t="s">
        <v>346</v>
      </c>
      <c r="M491" s="9" t="s">
        <v>346</v>
      </c>
      <c r="P491" s="9" t="s">
        <v>110</v>
      </c>
      <c r="Q491" s="9">
        <v>83238</v>
      </c>
      <c r="R491" s="9" t="str">
        <f t="shared" ref="R491:R515" si="29">CONCATENATE("[",D491,"] = {",LOWER(H491),", ",LOWER(I491),", ",LOWER(J491),", ",LOWER(K491),", ",LOWER(L491),", ",LOWER(M491),"}, --",B491)</f>
        <v>[45431] = {true, false, true, false, true, true}, --Heavy Weapons Bleed</v>
      </c>
    </row>
    <row r="492" spans="1:18" x14ac:dyDescent="0.25">
      <c r="A492" s="9" t="s">
        <v>106</v>
      </c>
      <c r="B492" s="9" t="s">
        <v>293</v>
      </c>
      <c r="C492" s="17">
        <v>16037</v>
      </c>
      <c r="D492" s="16">
        <v>16037</v>
      </c>
      <c r="E492" s="17">
        <v>941</v>
      </c>
      <c r="F492" s="17">
        <v>1946</v>
      </c>
      <c r="G492" s="12">
        <f>F492/E492/N$2/1.52-1</f>
        <v>0.20987146631851461</v>
      </c>
      <c r="H492" s="9" t="s">
        <v>346</v>
      </c>
      <c r="I492" s="9" t="s">
        <v>346</v>
      </c>
      <c r="J492" s="9" t="s">
        <v>347</v>
      </c>
      <c r="K492" s="9" t="s">
        <v>346</v>
      </c>
      <c r="L492" s="9" t="s">
        <v>346</v>
      </c>
      <c r="M492" s="9" t="s">
        <v>346</v>
      </c>
      <c r="P492" s="11" t="s">
        <v>60</v>
      </c>
      <c r="Q492" s="9">
        <v>22144</v>
      </c>
      <c r="R492" s="9" t="str">
        <f t="shared" si="29"/>
        <v>[16037] = {true, true, false, true, true, true}, --Light Attack</v>
      </c>
    </row>
    <row r="493" spans="1:18" x14ac:dyDescent="0.25">
      <c r="A493" s="9" t="s">
        <v>106</v>
      </c>
      <c r="B493" s="9" t="s">
        <v>89</v>
      </c>
      <c r="C493" s="10">
        <f>VLOOKUP(B493,P:Q,2,0)</f>
        <v>83229</v>
      </c>
      <c r="D493" s="16">
        <v>83229</v>
      </c>
      <c r="E493" s="17">
        <v>8120</v>
      </c>
      <c r="F493" s="17">
        <v>12960</v>
      </c>
      <c r="G493" s="12">
        <f>F493/E493/1.52-1</f>
        <v>5.0038890329271446E-2</v>
      </c>
      <c r="H493" s="9" t="s">
        <v>346</v>
      </c>
      <c r="I493" s="9" t="s">
        <v>346</v>
      </c>
      <c r="J493" s="9" t="s">
        <v>347</v>
      </c>
      <c r="K493" s="9" t="s">
        <v>347</v>
      </c>
      <c r="L493" s="9" t="s">
        <v>346</v>
      </c>
      <c r="M493" s="9" t="s">
        <v>347</v>
      </c>
      <c r="P493" s="9" t="s">
        <v>120</v>
      </c>
      <c r="Q493" s="9">
        <v>38754</v>
      </c>
      <c r="R493" s="9" t="str">
        <f t="shared" si="29"/>
        <v>[83229] = {true, true, false, false, true, false}, --Onslaught</v>
      </c>
    </row>
    <row r="494" spans="1:18" x14ac:dyDescent="0.25">
      <c r="A494" s="9" t="s">
        <v>106</v>
      </c>
      <c r="B494" s="9" t="s">
        <v>281</v>
      </c>
      <c r="C494" s="10">
        <f>VLOOKUP(B494,P:Q,2,0)</f>
        <v>28302</v>
      </c>
      <c r="D494" s="16">
        <v>28302</v>
      </c>
      <c r="E494" s="17">
        <v>1080</v>
      </c>
      <c r="F494" s="17">
        <v>1937</v>
      </c>
      <c r="G494" s="12">
        <f>F494/E494/N$2/1.52-1</f>
        <v>4.9281189083820731E-2</v>
      </c>
      <c r="H494" s="9" t="s">
        <v>346</v>
      </c>
      <c r="I494" s="9" t="s">
        <v>346</v>
      </c>
      <c r="J494" s="9" t="s">
        <v>347</v>
      </c>
      <c r="K494" s="9" t="s">
        <v>347</v>
      </c>
      <c r="L494" s="9" t="s">
        <v>346</v>
      </c>
      <c r="M494" s="9" t="s">
        <v>346</v>
      </c>
      <c r="P494" s="11" t="s">
        <v>11</v>
      </c>
      <c r="Q494" s="9">
        <v>21732</v>
      </c>
      <c r="R494" s="9" t="str">
        <f t="shared" si="29"/>
        <v>[28302] = {true, true, false, false, true, true}, --Reverse Slash</v>
      </c>
    </row>
    <row r="495" spans="1:18" x14ac:dyDescent="0.25">
      <c r="A495" s="9" t="s">
        <v>106</v>
      </c>
      <c r="B495" s="9" t="s">
        <v>85</v>
      </c>
      <c r="C495" s="10">
        <f>VLOOKUP(B495,P:Q,2,0)</f>
        <v>38823</v>
      </c>
      <c r="D495" s="16">
        <v>38823</v>
      </c>
      <c r="E495" s="17">
        <v>1080</v>
      </c>
      <c r="F495" s="17">
        <v>1937</v>
      </c>
      <c r="G495" s="12">
        <f>F495/E495/N$2/1.52-1</f>
        <v>4.9281189083820731E-2</v>
      </c>
      <c r="H495" s="9" t="s">
        <v>346</v>
      </c>
      <c r="I495" s="9" t="s">
        <v>346</v>
      </c>
      <c r="J495" s="9" t="s">
        <v>347</v>
      </c>
      <c r="K495" s="9" t="s">
        <v>347</v>
      </c>
      <c r="L495" s="9" t="s">
        <v>346</v>
      </c>
      <c r="M495" s="9" t="s">
        <v>346</v>
      </c>
      <c r="P495" s="9" t="s">
        <v>279</v>
      </c>
      <c r="Q495" s="9">
        <v>28448</v>
      </c>
      <c r="R495" s="9" t="str">
        <f t="shared" si="29"/>
        <v>[38823] = {true, true, false, false, true, true}, --Reverse Slice</v>
      </c>
    </row>
    <row r="496" spans="1:18" x14ac:dyDescent="0.25">
      <c r="A496" s="9" t="s">
        <v>106</v>
      </c>
      <c r="B496" s="9" t="s">
        <v>85</v>
      </c>
      <c r="C496" s="10">
        <f>VLOOKUP(B496,P:Q,2,0)</f>
        <v>38823</v>
      </c>
      <c r="D496" s="16">
        <v>38827</v>
      </c>
      <c r="E496" s="17">
        <v>446</v>
      </c>
      <c r="F496" s="17">
        <v>900</v>
      </c>
      <c r="G496" s="12">
        <f>F496/E496/N$2/N$2/1.52-1</f>
        <v>4.9840402930562355E-2</v>
      </c>
      <c r="H496" s="9" t="s">
        <v>346</v>
      </c>
      <c r="I496" s="9" t="s">
        <v>346</v>
      </c>
      <c r="J496" s="9" t="s">
        <v>347</v>
      </c>
      <c r="K496" s="9" t="s">
        <v>347</v>
      </c>
      <c r="L496" s="9" t="s">
        <v>346</v>
      </c>
      <c r="M496" s="9" t="s">
        <v>517</v>
      </c>
      <c r="P496" s="9" t="s">
        <v>281</v>
      </c>
      <c r="Q496" s="9">
        <v>28302</v>
      </c>
      <c r="R496" s="9" t="str">
        <f t="shared" si="29"/>
        <v>[38827] = {true, true, false, false, true, double}, --Reverse Slice</v>
      </c>
    </row>
    <row r="497" spans="1:18" x14ac:dyDescent="0.25">
      <c r="A497" s="9" t="s">
        <v>106</v>
      </c>
      <c r="B497" s="9" t="s">
        <v>83</v>
      </c>
      <c r="C497" s="10">
        <f>VLOOKUP(B497,P:Q,2,0)</f>
        <v>38788</v>
      </c>
      <c r="D497" s="16">
        <v>38792</v>
      </c>
      <c r="E497" s="17">
        <v>2009</v>
      </c>
      <c r="F497" s="17">
        <v>2404</v>
      </c>
      <c r="G497" s="12">
        <f>F497/E497/N$2/1.52*1.5-1</f>
        <v>5.0102778401467596E-2</v>
      </c>
      <c r="H497" s="9" t="s">
        <v>346</v>
      </c>
      <c r="I497" s="9" t="s">
        <v>346</v>
      </c>
      <c r="J497" s="9" t="s">
        <v>347</v>
      </c>
      <c r="K497" s="9" t="s">
        <v>347</v>
      </c>
      <c r="L497" s="9" t="s">
        <v>346</v>
      </c>
      <c r="M497" s="9" t="s">
        <v>346</v>
      </c>
      <c r="R497" s="9" t="str">
        <f t="shared" si="29"/>
        <v>[38792] = {true, true, false, false, true, true}, --Stampede</v>
      </c>
    </row>
    <row r="498" spans="1:18" x14ac:dyDescent="0.25">
      <c r="A498" s="9" t="s">
        <v>106</v>
      </c>
      <c r="B498" s="9" t="s">
        <v>83</v>
      </c>
      <c r="C498" s="17">
        <v>38788</v>
      </c>
      <c r="D498" s="16">
        <v>126474</v>
      </c>
      <c r="E498" s="17">
        <v>218</v>
      </c>
      <c r="F498" s="17">
        <v>404</v>
      </c>
      <c r="G498" s="12">
        <f t="shared" ref="G498:G506" si="30">F498/E498/N$2/1.52-1</f>
        <v>8.4203720927217951E-2</v>
      </c>
      <c r="H498" s="9" t="s">
        <v>346</v>
      </c>
      <c r="I498" s="9" t="s">
        <v>347</v>
      </c>
      <c r="J498" s="9" t="s">
        <v>346</v>
      </c>
      <c r="K498" s="9" t="s">
        <v>347</v>
      </c>
      <c r="L498" s="9" t="s">
        <v>346</v>
      </c>
      <c r="M498" s="9" t="s">
        <v>346</v>
      </c>
      <c r="N498" s="9" t="s">
        <v>540</v>
      </c>
      <c r="P498" s="9" t="s">
        <v>409</v>
      </c>
      <c r="Q498" s="9">
        <v>58310</v>
      </c>
      <c r="R498" s="9" t="str">
        <f t="shared" si="29"/>
        <v>[126474] = {true, false, true, false, true, true}, --Stampede</v>
      </c>
    </row>
    <row r="499" spans="1:18" x14ac:dyDescent="0.25">
      <c r="A499" s="9" t="s">
        <v>106</v>
      </c>
      <c r="B499" s="9" t="s">
        <v>278</v>
      </c>
      <c r="C499" s="10">
        <f>VLOOKUP(B499,P:Q,2,0)</f>
        <v>28279</v>
      </c>
      <c r="D499" s="16">
        <v>28279</v>
      </c>
      <c r="E499" s="17">
        <v>2751</v>
      </c>
      <c r="F499" s="17">
        <v>4937</v>
      </c>
      <c r="G499" s="12">
        <f t="shared" si="30"/>
        <v>4.9925681307115388E-2</v>
      </c>
      <c r="H499" s="9" t="s">
        <v>346</v>
      </c>
      <c r="I499" s="9" t="s">
        <v>346</v>
      </c>
      <c r="J499" s="9" t="s">
        <v>347</v>
      </c>
      <c r="K499" s="9" t="s">
        <v>347</v>
      </c>
      <c r="L499" s="9" t="s">
        <v>346</v>
      </c>
      <c r="M499" s="9" t="s">
        <v>346</v>
      </c>
      <c r="P499" s="11" t="s">
        <v>105</v>
      </c>
      <c r="Q499" s="9">
        <v>22139</v>
      </c>
      <c r="R499" s="9" t="str">
        <f t="shared" si="29"/>
        <v>[28279] = {true, true, false, false, true, true}, --Uppercut</v>
      </c>
    </row>
    <row r="500" spans="1:18" x14ac:dyDescent="0.25">
      <c r="A500" s="9" t="s">
        <v>106</v>
      </c>
      <c r="B500" s="9" t="s">
        <v>112</v>
      </c>
      <c r="C500" s="10">
        <f>VLOOKUP(B500,P:Q,2,0)</f>
        <v>38807</v>
      </c>
      <c r="D500" s="16">
        <v>38807</v>
      </c>
      <c r="E500" s="17">
        <v>2843</v>
      </c>
      <c r="F500" s="17">
        <v>5102</v>
      </c>
      <c r="G500" s="12">
        <f t="shared" si="30"/>
        <v>4.9904063262211862E-2</v>
      </c>
      <c r="H500" s="9" t="s">
        <v>346</v>
      </c>
      <c r="I500" s="9" t="s">
        <v>346</v>
      </c>
      <c r="J500" s="9" t="s">
        <v>347</v>
      </c>
      <c r="K500" s="9" t="s">
        <v>347</v>
      </c>
      <c r="L500" s="9" t="s">
        <v>346</v>
      </c>
      <c r="M500" s="9" t="s">
        <v>346</v>
      </c>
      <c r="P500" s="9" t="s">
        <v>293</v>
      </c>
      <c r="Q500" s="9">
        <v>16037</v>
      </c>
      <c r="R500" s="9" t="str">
        <f t="shared" si="29"/>
        <v>[38807] = {true, true, false, false, true, true}, --Wrecking Blow</v>
      </c>
    </row>
    <row r="501" spans="1:18" x14ac:dyDescent="0.25">
      <c r="A501" s="9" t="s">
        <v>284</v>
      </c>
      <c r="B501" s="9" t="s">
        <v>285</v>
      </c>
      <c r="C501" s="10">
        <f>VLOOKUP(B501,P:Q,2,0)</f>
        <v>42060</v>
      </c>
      <c r="D501" s="16">
        <v>42060</v>
      </c>
      <c r="E501" s="17">
        <v>1031</v>
      </c>
      <c r="F501" s="17">
        <v>1850</v>
      </c>
      <c r="G501" s="12">
        <f t="shared" si="30"/>
        <v>4.9781910886160352E-2</v>
      </c>
      <c r="H501" s="9" t="s">
        <v>346</v>
      </c>
      <c r="I501" s="9" t="s">
        <v>346</v>
      </c>
      <c r="J501" s="9" t="s">
        <v>347</v>
      </c>
      <c r="K501" s="9" t="s">
        <v>347</v>
      </c>
      <c r="L501" s="9" t="s">
        <v>346</v>
      </c>
      <c r="M501" s="9" t="s">
        <v>346</v>
      </c>
      <c r="P501" s="9" t="s">
        <v>280</v>
      </c>
      <c r="Q501" s="9">
        <v>20919</v>
      </c>
      <c r="R501" s="9" t="str">
        <f t="shared" si="29"/>
        <v>[42060] = {true, true, false, false, true, true}, --Inner Beast</v>
      </c>
    </row>
    <row r="502" spans="1:18" x14ac:dyDescent="0.25">
      <c r="A502" s="9" t="s">
        <v>284</v>
      </c>
      <c r="B502" s="9" t="s">
        <v>522</v>
      </c>
      <c r="C502" s="10">
        <f>VLOOKUP(B502,P:Q,2,0)</f>
        <v>39475</v>
      </c>
      <c r="D502" s="16">
        <v>39475</v>
      </c>
      <c r="E502" s="17">
        <v>1346</v>
      </c>
      <c r="F502" s="17">
        <v>2416</v>
      </c>
      <c r="G502" s="12">
        <f t="shared" si="30"/>
        <v>5.0117490341228477E-2</v>
      </c>
      <c r="H502" s="9" t="s">
        <v>346</v>
      </c>
      <c r="I502" s="9" t="s">
        <v>346</v>
      </c>
      <c r="J502" s="9" t="s">
        <v>347</v>
      </c>
      <c r="K502" s="9" t="s">
        <v>347</v>
      </c>
      <c r="L502" s="9" t="s">
        <v>346</v>
      </c>
      <c r="M502" s="9" t="s">
        <v>346</v>
      </c>
      <c r="P502" s="9" t="s">
        <v>89</v>
      </c>
      <c r="Q502" s="9">
        <v>83229</v>
      </c>
      <c r="R502" s="9" t="str">
        <f t="shared" si="29"/>
        <v>[39475] = {true, true, false, false, true, true}, --Inner Fire</v>
      </c>
    </row>
    <row r="503" spans="1:18" x14ac:dyDescent="0.25">
      <c r="A503" s="9" t="s">
        <v>284</v>
      </c>
      <c r="B503" s="9" t="s">
        <v>286</v>
      </c>
      <c r="C503" s="10">
        <f>VLOOKUP(B503,P:Q,2,0)</f>
        <v>42056</v>
      </c>
      <c r="D503" s="16">
        <v>42056</v>
      </c>
      <c r="E503" s="17">
        <v>1346</v>
      </c>
      <c r="F503" s="17">
        <v>2416</v>
      </c>
      <c r="G503" s="12">
        <f t="shared" si="30"/>
        <v>5.0117490341228477E-2</v>
      </c>
      <c r="H503" s="9" t="s">
        <v>346</v>
      </c>
      <c r="I503" s="9" t="s">
        <v>346</v>
      </c>
      <c r="J503" s="9" t="s">
        <v>347</v>
      </c>
      <c r="K503" s="9" t="s">
        <v>347</v>
      </c>
      <c r="L503" s="9" t="s">
        <v>346</v>
      </c>
      <c r="M503" s="9" t="s">
        <v>346</v>
      </c>
      <c r="P503" s="9" t="s">
        <v>83</v>
      </c>
      <c r="Q503" s="9">
        <v>38788</v>
      </c>
      <c r="R503" s="9" t="str">
        <f t="shared" si="29"/>
        <v>[42056] = {true, true, false, false, true, true}, --Inner Rage</v>
      </c>
    </row>
    <row r="504" spans="1:18" x14ac:dyDescent="0.25">
      <c r="A504" s="15" t="s">
        <v>284</v>
      </c>
      <c r="B504" s="15" t="s">
        <v>526</v>
      </c>
      <c r="C504" s="13">
        <f>VLOOKUP(B504,P:Q,2,0)</f>
        <v>42028</v>
      </c>
      <c r="D504" s="13">
        <v>42029</v>
      </c>
      <c r="E504" s="13">
        <v>431</v>
      </c>
      <c r="F504" s="13">
        <v>802</v>
      </c>
      <c r="G504" s="14">
        <f t="shared" si="30"/>
        <v>8.8637073304260738E-2</v>
      </c>
      <c r="H504" s="15" t="s">
        <v>346</v>
      </c>
      <c r="I504" s="15" t="s">
        <v>347</v>
      </c>
      <c r="J504" s="15" t="s">
        <v>346</v>
      </c>
      <c r="K504" s="15" t="s">
        <v>347</v>
      </c>
      <c r="L504" s="15" t="s">
        <v>346</v>
      </c>
      <c r="M504" s="15" t="s">
        <v>346</v>
      </c>
      <c r="N504" s="15" t="s">
        <v>544</v>
      </c>
      <c r="R504" s="9" t="str">
        <f t="shared" si="29"/>
        <v>[42029] = {true, false, true, false, true, true}, --Mystic Orb</v>
      </c>
    </row>
    <row r="505" spans="1:18" x14ac:dyDescent="0.25">
      <c r="A505" s="15" t="s">
        <v>284</v>
      </c>
      <c r="B505" s="15" t="s">
        <v>521</v>
      </c>
      <c r="C505" s="13">
        <f>VLOOKUP(B505,P:Q,2,0)</f>
        <v>39298</v>
      </c>
      <c r="D505" s="13">
        <v>39299</v>
      </c>
      <c r="E505" s="13">
        <v>347</v>
      </c>
      <c r="F505" s="13">
        <v>647</v>
      </c>
      <c r="G505" s="14">
        <f t="shared" si="30"/>
        <v>9.0839430064630244E-2</v>
      </c>
      <c r="H505" s="15" t="s">
        <v>346</v>
      </c>
      <c r="I505" s="15" t="s">
        <v>347</v>
      </c>
      <c r="J505" s="15" t="s">
        <v>346</v>
      </c>
      <c r="K505" s="15" t="s">
        <v>347</v>
      </c>
      <c r="L505" s="15" t="s">
        <v>346</v>
      </c>
      <c r="M505" s="15" t="s">
        <v>346</v>
      </c>
      <c r="N505" s="15" t="s">
        <v>544</v>
      </c>
      <c r="R505" s="9" t="str">
        <f t="shared" si="29"/>
        <v>[39299] = {true, false, true, false, true, true}, --Necrotic Orb</v>
      </c>
    </row>
    <row r="506" spans="1:18" x14ac:dyDescent="0.25">
      <c r="A506" s="9" t="s">
        <v>284</v>
      </c>
      <c r="B506" s="9" t="s">
        <v>524</v>
      </c>
      <c r="C506" s="10">
        <f>VLOOKUP(B506,P:Q,2,0)</f>
        <v>41990</v>
      </c>
      <c r="D506" s="16">
        <v>80107</v>
      </c>
      <c r="E506" s="17">
        <v>2066</v>
      </c>
      <c r="F506" s="17">
        <v>3848</v>
      </c>
      <c r="G506" s="12">
        <f t="shared" si="30"/>
        <v>8.9659396058641372E-2</v>
      </c>
      <c r="H506" s="9" t="s">
        <v>346</v>
      </c>
      <c r="I506" s="9" t="s">
        <v>347</v>
      </c>
      <c r="J506" s="9" t="s">
        <v>346</v>
      </c>
      <c r="K506" s="9" t="s">
        <v>347</v>
      </c>
      <c r="L506" s="9" t="s">
        <v>346</v>
      </c>
      <c r="M506" s="9" t="s">
        <v>346</v>
      </c>
      <c r="P506" s="9" t="s">
        <v>282</v>
      </c>
      <c r="Q506" s="9">
        <v>83216</v>
      </c>
      <c r="R506" s="9" t="str">
        <f t="shared" si="29"/>
        <v>[80107] = {true, false, true, false, true, true}, --Shadow Silk</v>
      </c>
    </row>
    <row r="507" spans="1:18" x14ac:dyDescent="0.25">
      <c r="A507" s="9" t="s">
        <v>284</v>
      </c>
      <c r="B507" s="9" t="s">
        <v>525</v>
      </c>
      <c r="C507" s="10">
        <f>VLOOKUP(B507,P:Q,2,0)</f>
        <v>42138</v>
      </c>
      <c r="D507" s="16">
        <v>42141</v>
      </c>
      <c r="E507" s="17">
        <f>551/2045</f>
        <v>0.26943765281173593</v>
      </c>
      <c r="F507" s="17">
        <f>1200/3864</f>
        <v>0.3105590062111801</v>
      </c>
      <c r="G507" s="12">
        <f>F507/E507/O$2-1</f>
        <v>5.0872145040315564E-2</v>
      </c>
      <c r="H507" s="9" t="s">
        <v>346</v>
      </c>
      <c r="I507" s="9" t="s">
        <v>346</v>
      </c>
      <c r="J507" s="9" t="s">
        <v>347</v>
      </c>
      <c r="K507" s="9" t="s">
        <v>347</v>
      </c>
      <c r="L507" s="9" t="s">
        <v>346</v>
      </c>
      <c r="M507" s="9" t="s">
        <v>346</v>
      </c>
      <c r="P507" s="9" t="s">
        <v>493</v>
      </c>
      <c r="Q507" s="9">
        <v>28297</v>
      </c>
      <c r="R507" s="9" t="str">
        <f t="shared" si="29"/>
        <v>[42141] = {true, true, false, false, true, true}, --Spiked Bone Shield</v>
      </c>
    </row>
    <row r="508" spans="1:18" x14ac:dyDescent="0.25">
      <c r="A508" s="9" t="s">
        <v>284</v>
      </c>
      <c r="B508" s="9" t="s">
        <v>527</v>
      </c>
      <c r="C508" s="10">
        <f>VLOOKUP(B508,P:Q,2,0)</f>
        <v>42012</v>
      </c>
      <c r="D508" s="16">
        <v>80129</v>
      </c>
      <c r="E508" s="17">
        <v>2000</v>
      </c>
      <c r="F508" s="17">
        <v>3727</v>
      </c>
      <c r="G508" s="12">
        <f t="shared" ref="G508:G517" si="31">F508/E508/N$2/1.52-1</f>
        <v>9.022319851642524E-2</v>
      </c>
      <c r="H508" s="9" t="s">
        <v>346</v>
      </c>
      <c r="I508" s="9" t="s">
        <v>347</v>
      </c>
      <c r="J508" s="9" t="s">
        <v>346</v>
      </c>
      <c r="K508" s="9" t="s">
        <v>347</v>
      </c>
      <c r="L508" s="9" t="s">
        <v>346</v>
      </c>
      <c r="M508" s="9" t="s">
        <v>346</v>
      </c>
      <c r="N508" s="9" t="s">
        <v>518</v>
      </c>
      <c r="P508" s="9" t="s">
        <v>111</v>
      </c>
      <c r="Q508" s="9">
        <v>38778</v>
      </c>
      <c r="R508" s="9" t="str">
        <f t="shared" si="29"/>
        <v>[80129] = {true, false, true, false, true, true}, --Tangling Webs</v>
      </c>
    </row>
    <row r="509" spans="1:18" x14ac:dyDescent="0.25">
      <c r="A509" s="9" t="s">
        <v>284</v>
      </c>
      <c r="B509" s="9" t="s">
        <v>523</v>
      </c>
      <c r="C509" s="10">
        <f>VLOOKUP(B509,P:Q,2,0)</f>
        <v>39425</v>
      </c>
      <c r="D509" s="16">
        <v>80083</v>
      </c>
      <c r="E509" s="17">
        <v>2000</v>
      </c>
      <c r="F509" s="17">
        <v>3727</v>
      </c>
      <c r="G509" s="12">
        <f t="shared" si="31"/>
        <v>9.022319851642524E-2</v>
      </c>
      <c r="H509" s="9" t="s">
        <v>346</v>
      </c>
      <c r="I509" s="9" t="s">
        <v>347</v>
      </c>
      <c r="J509" s="9" t="s">
        <v>346</v>
      </c>
      <c r="K509" s="9" t="s">
        <v>347</v>
      </c>
      <c r="L509" s="9" t="s">
        <v>346</v>
      </c>
      <c r="M509" s="9" t="s">
        <v>346</v>
      </c>
      <c r="P509" s="9" t="s">
        <v>85</v>
      </c>
      <c r="Q509" s="9">
        <v>38823</v>
      </c>
      <c r="R509" s="9" t="str">
        <f t="shared" si="29"/>
        <v>[80083] = {true, false, true, false, true, true}, --Trapping Webs</v>
      </c>
    </row>
    <row r="510" spans="1:18" x14ac:dyDescent="0.25">
      <c r="A510" s="9" t="s">
        <v>206</v>
      </c>
      <c r="B510" s="9" t="s">
        <v>207</v>
      </c>
      <c r="C510" s="10">
        <f>VLOOKUP(B510,P:Q,2,0)</f>
        <v>38956</v>
      </c>
      <c r="D510" s="16">
        <v>38956</v>
      </c>
      <c r="E510" s="17">
        <v>1517</v>
      </c>
      <c r="F510" s="17">
        <v>2825</v>
      </c>
      <c r="G510" s="12">
        <f t="shared" si="31"/>
        <v>8.9479074667019987E-2</v>
      </c>
      <c r="H510" s="9" t="s">
        <v>346</v>
      </c>
      <c r="I510" s="9" t="s">
        <v>347</v>
      </c>
      <c r="J510" s="9" t="s">
        <v>346</v>
      </c>
      <c r="K510" s="9" t="s">
        <v>347</v>
      </c>
      <c r="L510" s="9" t="s">
        <v>346</v>
      </c>
      <c r="M510" s="9" t="s">
        <v>346</v>
      </c>
      <c r="R510" s="9" t="str">
        <f t="shared" si="29"/>
        <v>[38956] = {true, false, true, false, true, true}, --Accelerating Drain</v>
      </c>
    </row>
    <row r="511" spans="1:18" x14ac:dyDescent="0.25">
      <c r="A511" s="9" t="s">
        <v>206</v>
      </c>
      <c r="B511" s="9" t="s">
        <v>208</v>
      </c>
      <c r="C511" s="10">
        <f>VLOOKUP(B511,P:Q,2,0)</f>
        <v>38965</v>
      </c>
      <c r="D511" s="16">
        <v>38968</v>
      </c>
      <c r="E511" s="17">
        <v>566</v>
      </c>
      <c r="F511" s="17">
        <v>1054</v>
      </c>
      <c r="G511" s="12">
        <f t="shared" si="31"/>
        <v>8.9457270776723607E-2</v>
      </c>
      <c r="H511" s="9" t="s">
        <v>346</v>
      </c>
      <c r="I511" s="9" t="s">
        <v>347</v>
      </c>
      <c r="J511" s="9" t="s">
        <v>346</v>
      </c>
      <c r="K511" s="9" t="s">
        <v>347</v>
      </c>
      <c r="L511" s="9" t="s">
        <v>346</v>
      </c>
      <c r="M511" s="9" t="s">
        <v>346</v>
      </c>
      <c r="P511" s="9" t="s">
        <v>523</v>
      </c>
      <c r="Q511" s="9">
        <v>39425</v>
      </c>
      <c r="R511" s="9" t="str">
        <f t="shared" si="29"/>
        <v>[38968] = {true, false, true, false, true, true}, --Baleful Mist</v>
      </c>
    </row>
    <row r="512" spans="1:18" x14ac:dyDescent="0.25">
      <c r="A512" s="9" t="s">
        <v>206</v>
      </c>
      <c r="B512" s="9" t="s">
        <v>209</v>
      </c>
      <c r="C512" s="10">
        <f>VLOOKUP(B512,P:Q,2,0)</f>
        <v>32624</v>
      </c>
      <c r="D512" s="16">
        <v>32625</v>
      </c>
      <c r="E512" s="17">
        <v>1168</v>
      </c>
      <c r="F512" s="17">
        <v>2175</v>
      </c>
      <c r="G512" s="12">
        <f t="shared" si="31"/>
        <v>8.943780151744618E-2</v>
      </c>
      <c r="H512" s="9" t="s">
        <v>346</v>
      </c>
      <c r="I512" s="9" t="s">
        <v>347</v>
      </c>
      <c r="J512" s="9" t="s">
        <v>346</v>
      </c>
      <c r="K512" s="9" t="s">
        <v>347</v>
      </c>
      <c r="L512" s="9" t="s">
        <v>346</v>
      </c>
      <c r="M512" s="9" t="s">
        <v>346</v>
      </c>
      <c r="P512" s="9" t="s">
        <v>58</v>
      </c>
      <c r="Q512" s="9">
        <v>40420</v>
      </c>
      <c r="R512" s="9" t="str">
        <f t="shared" si="29"/>
        <v>[32625] = {true, false, true, false, true, true}, --Bat Swarm</v>
      </c>
    </row>
    <row r="513" spans="1:18" x14ac:dyDescent="0.25">
      <c r="A513" s="9" t="s">
        <v>206</v>
      </c>
      <c r="B513" s="9" t="s">
        <v>210</v>
      </c>
      <c r="C513" s="10">
        <f>VLOOKUP(B513,P:Q,2,0)</f>
        <v>38932</v>
      </c>
      <c r="D513" s="16">
        <v>38935</v>
      </c>
      <c r="E513" s="17">
        <v>1208</v>
      </c>
      <c r="F513" s="17">
        <v>2251</v>
      </c>
      <c r="G513" s="12">
        <f t="shared" si="31"/>
        <v>9.0170893560181709E-2</v>
      </c>
      <c r="H513" s="9" t="s">
        <v>346</v>
      </c>
      <c r="I513" s="9" t="s">
        <v>347</v>
      </c>
      <c r="J513" s="9" t="s">
        <v>346</v>
      </c>
      <c r="K513" s="9" t="s">
        <v>347</v>
      </c>
      <c r="L513" s="9" t="s">
        <v>346</v>
      </c>
      <c r="M513" s="9" t="s">
        <v>346</v>
      </c>
      <c r="P513" s="9" t="s">
        <v>521</v>
      </c>
      <c r="Q513" s="9">
        <v>39298</v>
      </c>
      <c r="R513" s="9" t="str">
        <f t="shared" si="29"/>
        <v>[38935] = {true, false, true, false, true, true}, --Clouding Swarm</v>
      </c>
    </row>
    <row r="514" spans="1:18" x14ac:dyDescent="0.25">
      <c r="A514" s="9" t="s">
        <v>206</v>
      </c>
      <c r="B514" s="9" t="s">
        <v>211</v>
      </c>
      <c r="C514" s="10">
        <f>VLOOKUP(B514,P:Q,2,0)</f>
        <v>38931</v>
      </c>
      <c r="D514" s="16">
        <v>38934</v>
      </c>
      <c r="E514" s="17">
        <v>1205</v>
      </c>
      <c r="F514" s="17">
        <v>2244</v>
      </c>
      <c r="G514" s="12">
        <f t="shared" si="31"/>
        <v>8.9486435741809256E-2</v>
      </c>
      <c r="H514" s="9" t="s">
        <v>346</v>
      </c>
      <c r="I514" s="9" t="s">
        <v>347</v>
      </c>
      <c r="J514" s="9" t="s">
        <v>346</v>
      </c>
      <c r="K514" s="9" t="s">
        <v>347</v>
      </c>
      <c r="L514" s="9" t="s">
        <v>346</v>
      </c>
      <c r="M514" s="9" t="s">
        <v>346</v>
      </c>
      <c r="P514" s="9" t="s">
        <v>188</v>
      </c>
      <c r="Q514" s="9">
        <v>40317</v>
      </c>
      <c r="R514" s="9" t="str">
        <f t="shared" si="29"/>
        <v>[38934] = {true, false, true, false, true, true}, --Devouring Swarm</v>
      </c>
    </row>
    <row r="515" spans="1:18" x14ac:dyDescent="0.25">
      <c r="A515" s="9" t="s">
        <v>206</v>
      </c>
      <c r="B515" s="9" t="s">
        <v>212</v>
      </c>
      <c r="C515" s="10">
        <f>VLOOKUP(B515,P:Q,2,0)</f>
        <v>32893</v>
      </c>
      <c r="D515" s="16">
        <v>32893</v>
      </c>
      <c r="E515" s="17">
        <v>1517</v>
      </c>
      <c r="F515" s="17">
        <v>2825</v>
      </c>
      <c r="G515" s="12">
        <f t="shared" si="31"/>
        <v>8.9479074667019987E-2</v>
      </c>
      <c r="H515" s="9" t="s">
        <v>346</v>
      </c>
      <c r="I515" s="9" t="s">
        <v>347</v>
      </c>
      <c r="J515" s="9" t="s">
        <v>346</v>
      </c>
      <c r="K515" s="9" t="s">
        <v>347</v>
      </c>
      <c r="L515" s="9" t="s">
        <v>346</v>
      </c>
      <c r="M515" s="9" t="s">
        <v>346</v>
      </c>
      <c r="P515" s="9" t="s">
        <v>189</v>
      </c>
      <c r="Q515" s="9">
        <v>40414</v>
      </c>
      <c r="R515" s="9" t="str">
        <f t="shared" si="29"/>
        <v>[32893] = {true, false, true, false, true, true}, --Drain Essence</v>
      </c>
    </row>
    <row r="516" spans="1:18" x14ac:dyDescent="0.25">
      <c r="A516" s="9" t="s">
        <v>206</v>
      </c>
      <c r="B516" s="9" t="s">
        <v>213</v>
      </c>
      <c r="C516" s="10">
        <f>VLOOKUP(B516,P:Q,2,0)</f>
        <v>38949</v>
      </c>
      <c r="D516" s="16">
        <v>38949</v>
      </c>
      <c r="E516" s="17">
        <v>1517</v>
      </c>
      <c r="F516" s="17">
        <v>2825</v>
      </c>
      <c r="G516" s="12">
        <f t="shared" si="31"/>
        <v>8.9479074667019987E-2</v>
      </c>
      <c r="H516" s="9" t="s">
        <v>346</v>
      </c>
      <c r="I516" s="9" t="s">
        <v>347</v>
      </c>
      <c r="J516" s="9" t="s">
        <v>346</v>
      </c>
      <c r="K516" s="9" t="s">
        <v>347</v>
      </c>
      <c r="L516" s="9" t="s">
        <v>346</v>
      </c>
      <c r="M516" s="9" t="s">
        <v>346</v>
      </c>
      <c r="P516" s="9" t="s">
        <v>286</v>
      </c>
      <c r="Q516" s="9">
        <v>42056</v>
      </c>
      <c r="R516" s="9" t="str">
        <f t="shared" ref="R516:R569" si="32">CONCATENATE("[",D516,"] = {",LOWER(H516),", ",LOWER(I516),", ",LOWER(J516),", ",LOWER(K516),", ",LOWER(L516),", ",LOWER(M516),"}, --",B516)</f>
        <v>[38949] = {true, false, true, false, true, true}, --Invigorating Drain</v>
      </c>
    </row>
    <row r="517" spans="1:18" x14ac:dyDescent="0.25">
      <c r="A517" s="9" t="s">
        <v>206</v>
      </c>
      <c r="B517" s="9" t="s">
        <v>389</v>
      </c>
      <c r="C517" s="10">
        <f>VLOOKUP(B517,P:Q,2,0)</f>
        <v>88158</v>
      </c>
      <c r="D517" s="16">
        <v>88163</v>
      </c>
      <c r="E517" s="17">
        <v>2566</v>
      </c>
      <c r="F517" s="17">
        <v>4605</v>
      </c>
      <c r="G517" s="12">
        <f t="shared" si="31"/>
        <v>4.9926758719917697E-2</v>
      </c>
      <c r="H517" s="9" t="s">
        <v>346</v>
      </c>
      <c r="I517" s="9" t="s">
        <v>346</v>
      </c>
      <c r="J517" s="9" t="s">
        <v>347</v>
      </c>
      <c r="K517" s="9" t="s">
        <v>347</v>
      </c>
      <c r="L517" s="9" t="s">
        <v>346</v>
      </c>
      <c r="M517" s="9" t="s">
        <v>346</v>
      </c>
      <c r="P517" s="9" t="s">
        <v>524</v>
      </c>
      <c r="Q517" s="9">
        <v>41990</v>
      </c>
      <c r="R517" s="9" t="str">
        <f t="shared" si="32"/>
        <v>[88163] = {true, true, false, false, true, true}, --Materialize</v>
      </c>
    </row>
    <row r="518" spans="1:18" x14ac:dyDescent="0.25">
      <c r="A518" s="9" t="s">
        <v>76</v>
      </c>
      <c r="B518" s="9" t="s">
        <v>63</v>
      </c>
      <c r="C518" s="10" t="e">
        <f>VLOOKUP(B518,P:Q,2,0)</f>
        <v>#N/A</v>
      </c>
      <c r="D518" s="16">
        <v>87256</v>
      </c>
      <c r="H518" s="9" t="s">
        <v>346</v>
      </c>
      <c r="I518" s="9" t="s">
        <v>347</v>
      </c>
      <c r="J518" s="9" t="s">
        <v>346</v>
      </c>
      <c r="K518" s="9" t="s">
        <v>347</v>
      </c>
      <c r="L518" s="9" t="s">
        <v>346</v>
      </c>
      <c r="M518" s="9" t="s">
        <v>346</v>
      </c>
      <c r="P518" s="9" t="s">
        <v>287</v>
      </c>
      <c r="Q518" s="9">
        <v>85995</v>
      </c>
      <c r="R518" s="9" t="str">
        <f t="shared" si="32"/>
        <v>[87256] = {true, false, true, false, true, true}, --Arctic Blast</v>
      </c>
    </row>
    <row r="519" spans="1:18" x14ac:dyDescent="0.25">
      <c r="A519" s="9" t="s">
        <v>76</v>
      </c>
      <c r="B519" s="9" t="s">
        <v>459</v>
      </c>
      <c r="C519" s="17">
        <v>85982</v>
      </c>
      <c r="D519" s="16">
        <v>89128</v>
      </c>
      <c r="E519" s="17">
        <v>3637</v>
      </c>
      <c r="F519" s="17">
        <v>6526</v>
      </c>
      <c r="G519" s="12">
        <f>F519/E519/N$2/1.52-1</f>
        <v>4.9759443810508674E-2</v>
      </c>
      <c r="H519" s="9" t="s">
        <v>346</v>
      </c>
      <c r="I519" s="9" t="s">
        <v>346</v>
      </c>
      <c r="J519" s="9" t="s">
        <v>347</v>
      </c>
      <c r="K519" s="9" t="s">
        <v>347</v>
      </c>
      <c r="L519" s="9" t="s">
        <v>346</v>
      </c>
      <c r="M519" s="9" t="s">
        <v>346</v>
      </c>
      <c r="P519" s="9" t="s">
        <v>522</v>
      </c>
      <c r="Q519" s="9">
        <v>39475</v>
      </c>
      <c r="R519" s="9" t="str">
        <f t="shared" si="32"/>
        <v>[89128] = {true, true, false, false, true, true}, --Crushing Swipe</v>
      </c>
    </row>
    <row r="520" spans="1:18" x14ac:dyDescent="0.25">
      <c r="A520" s="9" t="s">
        <v>76</v>
      </c>
      <c r="B520" s="9" t="s">
        <v>459</v>
      </c>
      <c r="C520" s="17">
        <v>85990</v>
      </c>
      <c r="D520" s="16">
        <v>89220</v>
      </c>
      <c r="E520" s="17">
        <v>3945</v>
      </c>
      <c r="F520" s="17">
        <v>7080</v>
      </c>
      <c r="G520" s="12">
        <f>F520/E520/N$2/1.52-1</f>
        <v>4.9958834361019333E-2</v>
      </c>
      <c r="H520" s="9" t="s">
        <v>346</v>
      </c>
      <c r="I520" s="9" t="s">
        <v>346</v>
      </c>
      <c r="J520" s="9" t="s">
        <v>347</v>
      </c>
      <c r="K520" s="9" t="s">
        <v>347</v>
      </c>
      <c r="L520" s="9" t="s">
        <v>346</v>
      </c>
      <c r="M520" s="9" t="s">
        <v>346</v>
      </c>
      <c r="P520" s="11" t="s">
        <v>213</v>
      </c>
      <c r="Q520" s="9">
        <v>38949</v>
      </c>
      <c r="R520" s="9" t="str">
        <f t="shared" si="32"/>
        <v>[89220] = {true, true, false, false, true, true}, --Crushing Swipe</v>
      </c>
    </row>
    <row r="521" spans="1:18" x14ac:dyDescent="0.25">
      <c r="A521" s="9" t="s">
        <v>76</v>
      </c>
      <c r="B521" s="9" t="s">
        <v>459</v>
      </c>
      <c r="C521" s="17">
        <v>85986</v>
      </c>
      <c r="D521" s="16">
        <v>105907</v>
      </c>
      <c r="E521" s="17">
        <v>3757</v>
      </c>
      <c r="F521" s="17">
        <v>6742</v>
      </c>
      <c r="G521" s="12">
        <f>F521/E521/N$2/1.52-1</f>
        <v>4.9865283849753972E-2</v>
      </c>
      <c r="H521" s="9" t="s">
        <v>346</v>
      </c>
      <c r="I521" s="9" t="s">
        <v>346</v>
      </c>
      <c r="J521" s="9" t="s">
        <v>347</v>
      </c>
      <c r="K521" s="9" t="s">
        <v>347</v>
      </c>
      <c r="L521" s="9" t="s">
        <v>346</v>
      </c>
      <c r="M521" s="9" t="s">
        <v>346</v>
      </c>
      <c r="P521" s="11" t="s">
        <v>211</v>
      </c>
      <c r="Q521" s="9">
        <v>38931</v>
      </c>
      <c r="R521" s="9" t="str">
        <f t="shared" si="32"/>
        <v>[105907] = {true, true, false, false, true, true}, --Crushing Swipe</v>
      </c>
    </row>
    <row r="522" spans="1:18" x14ac:dyDescent="0.25">
      <c r="A522" s="9" t="s">
        <v>76</v>
      </c>
      <c r="B522" s="9" t="s">
        <v>464</v>
      </c>
      <c r="C522" s="10">
        <f>VLOOKUP(B522,P:Q,2,0)</f>
        <v>86139</v>
      </c>
      <c r="D522" s="16">
        <v>93175</v>
      </c>
      <c r="E522" s="17">
        <v>2926</v>
      </c>
      <c r="F522" s="17">
        <v>5121</v>
      </c>
      <c r="G522" s="12">
        <f>F522/E522/O$2/1.52-1</f>
        <v>4.9786309799610962E-2</v>
      </c>
      <c r="H522" s="9" t="s">
        <v>346</v>
      </c>
      <c r="I522" s="9" t="s">
        <v>346</v>
      </c>
      <c r="J522" s="9" t="s">
        <v>347</v>
      </c>
      <c r="K522" s="9" t="s">
        <v>347</v>
      </c>
      <c r="L522" s="9" t="s">
        <v>346</v>
      </c>
      <c r="M522" s="9" t="s">
        <v>346</v>
      </c>
      <c r="P522" s="9" t="s">
        <v>468</v>
      </c>
      <c r="Q522" s="9">
        <v>86183</v>
      </c>
      <c r="R522" s="9" t="str">
        <f t="shared" si="32"/>
        <v>[93175] = {true, true, false, false, true, true}, --Crystallized Slab</v>
      </c>
    </row>
    <row r="523" spans="1:18" x14ac:dyDescent="0.25">
      <c r="A523" s="9" t="s">
        <v>76</v>
      </c>
      <c r="B523" s="9" t="s">
        <v>190</v>
      </c>
      <c r="C523" s="10">
        <f>VLOOKUP(B523,P:Q,2,0)</f>
        <v>85999</v>
      </c>
      <c r="D523" s="16">
        <v>85999</v>
      </c>
      <c r="E523" s="17">
        <v>2285</v>
      </c>
      <c r="F523" s="17">
        <v>4099</v>
      </c>
      <c r="G523" s="12">
        <f>F523/E523/N$2/1.52-1</f>
        <v>4.948862507700369E-2</v>
      </c>
      <c r="H523" s="9" t="s">
        <v>346</v>
      </c>
      <c r="I523" s="9" t="s">
        <v>346</v>
      </c>
      <c r="J523" s="9" t="s">
        <v>347</v>
      </c>
      <c r="K523" s="9" t="s">
        <v>347</v>
      </c>
      <c r="L523" s="9" t="s">
        <v>346</v>
      </c>
      <c r="M523" s="9" t="s">
        <v>346</v>
      </c>
      <c r="P523" s="11" t="s">
        <v>208</v>
      </c>
      <c r="Q523" s="9">
        <v>38965</v>
      </c>
      <c r="R523" s="9" t="str">
        <f t="shared" si="32"/>
        <v>[85999] = {true, true, false, false, true, true}, --Cutting Dive</v>
      </c>
    </row>
    <row r="524" spans="1:18" x14ac:dyDescent="0.25">
      <c r="A524" s="9" t="s">
        <v>76</v>
      </c>
      <c r="B524" s="9" t="s">
        <v>64</v>
      </c>
      <c r="C524" s="10">
        <f>VLOOKUP(B524,P:Q,2,0)</f>
        <v>86015</v>
      </c>
      <c r="D524" s="16">
        <v>94424</v>
      </c>
      <c r="E524" s="17">
        <v>4096</v>
      </c>
      <c r="F524" s="17">
        <v>7352</v>
      </c>
      <c r="G524" s="12">
        <f>F524/E524/N$2/1.52-1</f>
        <v>5.0102209632197026E-2</v>
      </c>
      <c r="H524" s="9" t="s">
        <v>346</v>
      </c>
      <c r="I524" s="9" t="s">
        <v>346</v>
      </c>
      <c r="J524" s="9" t="s">
        <v>347</v>
      </c>
      <c r="K524" s="9" t="s">
        <v>347</v>
      </c>
      <c r="L524" s="9" t="s">
        <v>346</v>
      </c>
      <c r="M524" s="9" t="s">
        <v>346</v>
      </c>
      <c r="P524" s="9" t="s">
        <v>291</v>
      </c>
      <c r="Q524" s="9">
        <v>86023</v>
      </c>
      <c r="R524" s="9" t="str">
        <f t="shared" si="32"/>
        <v>[94424] = {true, true, false, false, true, true}, --Deep Fissure</v>
      </c>
    </row>
    <row r="525" spans="1:18" x14ac:dyDescent="0.25">
      <c r="A525" s="9" t="s">
        <v>76</v>
      </c>
      <c r="B525" s="9" t="s">
        <v>287</v>
      </c>
      <c r="C525" s="10">
        <f>VLOOKUP(B525,P:Q,2,0)</f>
        <v>85995</v>
      </c>
      <c r="D525" s="16">
        <v>85995</v>
      </c>
      <c r="E525" s="17">
        <v>2937</v>
      </c>
      <c r="F525" s="17">
        <v>5270</v>
      </c>
      <c r="G525" s="12">
        <f>F525/E525/N$2/1.52-1</f>
        <v>4.9766454306478858E-2</v>
      </c>
      <c r="H525" s="9" t="s">
        <v>346</v>
      </c>
      <c r="I525" s="9" t="s">
        <v>346</v>
      </c>
      <c r="J525" s="9" t="s">
        <v>347</v>
      </c>
      <c r="K525" s="9" t="s">
        <v>347</v>
      </c>
      <c r="L525" s="9" t="s">
        <v>346</v>
      </c>
      <c r="M525" s="9" t="s">
        <v>346</v>
      </c>
      <c r="P525" s="11" t="s">
        <v>207</v>
      </c>
      <c r="Q525" s="9">
        <v>38956</v>
      </c>
      <c r="R525" s="9" t="str">
        <f t="shared" si="32"/>
        <v>[85995] = {true, true, false, false, true, true}, --Dive</v>
      </c>
    </row>
    <row r="526" spans="1:18" x14ac:dyDescent="0.25">
      <c r="A526" s="9" t="s">
        <v>76</v>
      </c>
      <c r="B526" s="9" t="s">
        <v>191</v>
      </c>
      <c r="C526" s="10">
        <f>VLOOKUP(B526,P:Q,2,0)</f>
        <v>86027</v>
      </c>
      <c r="D526" s="16">
        <v>101904</v>
      </c>
      <c r="E526" s="17">
        <v>1074</v>
      </c>
      <c r="F526" s="17">
        <v>1999</v>
      </c>
      <c r="G526" s="12">
        <f>F526/E526/N$2/1.52-1</f>
        <v>8.8916389902430337E-2</v>
      </c>
      <c r="H526" s="9" t="s">
        <v>346</v>
      </c>
      <c r="I526" s="9" t="s">
        <v>347</v>
      </c>
      <c r="J526" s="9" t="s">
        <v>346</v>
      </c>
      <c r="K526" s="9" t="s">
        <v>347</v>
      </c>
      <c r="L526" s="9" t="s">
        <v>346</v>
      </c>
      <c r="M526" s="9" t="s">
        <v>346</v>
      </c>
      <c r="P526" s="9" t="s">
        <v>65</v>
      </c>
      <c r="Q526" s="9">
        <v>86031</v>
      </c>
      <c r="R526" s="9" t="str">
        <f t="shared" si="32"/>
        <v>[101904] = {true, false, true, false, true, true}, --Fetcher Infection</v>
      </c>
    </row>
    <row r="527" spans="1:18" x14ac:dyDescent="0.25">
      <c r="A527" s="9" t="s">
        <v>76</v>
      </c>
      <c r="B527" s="9" t="s">
        <v>465</v>
      </c>
      <c r="C527" s="10">
        <f>VLOOKUP(B527,P:Q,2,0)</f>
        <v>86179</v>
      </c>
      <c r="D527" s="16">
        <v>108949</v>
      </c>
      <c r="E527" s="17">
        <v>2926</v>
      </c>
      <c r="F527" s="17">
        <v>5316</v>
      </c>
      <c r="G527" s="12">
        <f>F527/E527/O$2/1.52-1</f>
        <v>8.9760598104809741E-2</v>
      </c>
      <c r="H527" s="9" t="s">
        <v>346</v>
      </c>
      <c r="I527" s="9" t="s">
        <v>347</v>
      </c>
      <c r="J527" s="9" t="s">
        <v>346</v>
      </c>
      <c r="K527" s="9" t="s">
        <v>347</v>
      </c>
      <c r="L527" s="9" t="s">
        <v>346</v>
      </c>
      <c r="M527" s="9" t="s">
        <v>346</v>
      </c>
      <c r="P527" s="9" t="s">
        <v>461</v>
      </c>
      <c r="Q527" s="9">
        <v>90284</v>
      </c>
      <c r="R527" s="9" t="str">
        <f t="shared" si="32"/>
        <v>[108949] = {true, false, true, false, true, true}, --Frozen Device</v>
      </c>
    </row>
    <row r="528" spans="1:18" x14ac:dyDescent="0.25">
      <c r="A528" s="9" t="s">
        <v>76</v>
      </c>
      <c r="B528" s="9" t="s">
        <v>462</v>
      </c>
      <c r="C528" s="10">
        <f>VLOOKUP(B528,P:Q,2,0)</f>
        <v>86175</v>
      </c>
      <c r="D528" s="16">
        <v>108948</v>
      </c>
      <c r="E528" s="17">
        <v>2833</v>
      </c>
      <c r="F528" s="17">
        <v>5147</v>
      </c>
      <c r="G528" s="12">
        <f>F528/E528/O$2/1.52-1</f>
        <v>8.9752927927213788E-2</v>
      </c>
      <c r="H528" s="9" t="s">
        <v>346</v>
      </c>
      <c r="I528" s="9" t="s">
        <v>347</v>
      </c>
      <c r="J528" s="9" t="s">
        <v>346</v>
      </c>
      <c r="K528" s="9" t="s">
        <v>347</v>
      </c>
      <c r="L528" s="9" t="s">
        <v>346</v>
      </c>
      <c r="M528" s="9" t="s">
        <v>346</v>
      </c>
      <c r="P528" s="9" t="s">
        <v>193</v>
      </c>
      <c r="Q528" s="9">
        <v>86117</v>
      </c>
      <c r="R528" s="9" t="str">
        <f t="shared" si="32"/>
        <v>[108948] = {true, false, true, false, true, true}, --Frozen Gate</v>
      </c>
    </row>
    <row r="529" spans="1:18" x14ac:dyDescent="0.25">
      <c r="A529" s="9" t="s">
        <v>76</v>
      </c>
      <c r="B529" s="9" t="s">
        <v>468</v>
      </c>
      <c r="C529" s="10">
        <f>VLOOKUP(B529,P:Q,2,0)</f>
        <v>86183</v>
      </c>
      <c r="D529" s="16">
        <v>108950</v>
      </c>
      <c r="E529" s="17">
        <v>2926</v>
      </c>
      <c r="F529" s="17">
        <v>5316</v>
      </c>
      <c r="G529" s="12">
        <f>F529/E529/O$2/1.52-1</f>
        <v>8.9760598104809741E-2</v>
      </c>
      <c r="H529" s="9" t="s">
        <v>346</v>
      </c>
      <c r="I529" s="9" t="s">
        <v>347</v>
      </c>
      <c r="J529" s="9" t="s">
        <v>346</v>
      </c>
      <c r="K529" s="9" t="s">
        <v>347</v>
      </c>
      <c r="L529" s="9" t="s">
        <v>346</v>
      </c>
      <c r="M529" s="9" t="s">
        <v>346</v>
      </c>
      <c r="R529" s="9" t="str">
        <f t="shared" si="32"/>
        <v>[108950] = {true, false, true, false, true, true}, --Frozen Retreat</v>
      </c>
    </row>
    <row r="530" spans="1:18" x14ac:dyDescent="0.25">
      <c r="A530" s="9" t="s">
        <v>76</v>
      </c>
      <c r="B530" s="9" t="s">
        <v>192</v>
      </c>
      <c r="C530" s="10">
        <f>VLOOKUP(B530,P:Q,2,0)</f>
        <v>86165</v>
      </c>
      <c r="D530" s="16">
        <v>88791</v>
      </c>
      <c r="E530" s="17">
        <v>293</v>
      </c>
      <c r="F530" s="17">
        <v>545</v>
      </c>
      <c r="G530" s="12">
        <f t="shared" ref="G530:G556" si="33">F530/E530/N$2/1.52-1</f>
        <v>8.8215490853941425E-2</v>
      </c>
      <c r="H530" s="9" t="s">
        <v>346</v>
      </c>
      <c r="I530" s="9" t="s">
        <v>347</v>
      </c>
      <c r="J530" s="9" t="s">
        <v>346</v>
      </c>
      <c r="K530" s="9" t="s">
        <v>347</v>
      </c>
      <c r="L530" s="9" t="s">
        <v>346</v>
      </c>
      <c r="M530" s="9" t="s">
        <v>346</v>
      </c>
      <c r="P530" s="9" t="s">
        <v>462</v>
      </c>
      <c r="Q530" s="9">
        <v>86175</v>
      </c>
      <c r="R530" s="9" t="str">
        <f t="shared" si="32"/>
        <v>[88791] = {true, false, true, false, true, true}, --Gripping Shards</v>
      </c>
    </row>
    <row r="531" spans="1:18" x14ac:dyDescent="0.25">
      <c r="A531" s="9" t="s">
        <v>76</v>
      </c>
      <c r="B531" s="9" t="s">
        <v>65</v>
      </c>
      <c r="C531" s="10">
        <f>VLOOKUP(B531,P:Q,2,0)</f>
        <v>86031</v>
      </c>
      <c r="D531" s="16">
        <v>101944</v>
      </c>
      <c r="E531" s="17">
        <v>1074</v>
      </c>
      <c r="F531" s="17">
        <v>1999</v>
      </c>
      <c r="G531" s="12">
        <f t="shared" si="33"/>
        <v>8.8916389902430337E-2</v>
      </c>
      <c r="H531" s="9" t="s">
        <v>346</v>
      </c>
      <c r="I531" s="9" t="s">
        <v>347</v>
      </c>
      <c r="J531" s="9" t="s">
        <v>346</v>
      </c>
      <c r="K531" s="9" t="s">
        <v>347</v>
      </c>
      <c r="L531" s="9" t="s">
        <v>346</v>
      </c>
      <c r="M531" s="9" t="s">
        <v>346</v>
      </c>
      <c r="P531" s="9" t="s">
        <v>466</v>
      </c>
      <c r="Q531" s="9">
        <v>92163</v>
      </c>
      <c r="R531" s="9" t="str">
        <f t="shared" si="32"/>
        <v>[101944] = {true, false, true, false, true, true}, --Growing Swarm</v>
      </c>
    </row>
    <row r="532" spans="1:18" x14ac:dyDescent="0.25">
      <c r="A532" s="9" t="s">
        <v>76</v>
      </c>
      <c r="B532" s="9" t="s">
        <v>65</v>
      </c>
      <c r="C532" s="10">
        <f>VLOOKUP(B532,P:Q,2,0)</f>
        <v>86031</v>
      </c>
      <c r="D532" s="16">
        <v>101948</v>
      </c>
      <c r="E532" s="17">
        <v>1074</v>
      </c>
      <c r="F532" s="17">
        <v>1999</v>
      </c>
      <c r="G532" s="12">
        <f t="shared" si="33"/>
        <v>8.8916389902430337E-2</v>
      </c>
      <c r="H532" s="9" t="s">
        <v>346</v>
      </c>
      <c r="I532" s="9" t="s">
        <v>347</v>
      </c>
      <c r="J532" s="9" t="s">
        <v>346</v>
      </c>
      <c r="K532" s="9" t="s">
        <v>347</v>
      </c>
      <c r="L532" s="9" t="s">
        <v>346</v>
      </c>
      <c r="M532" s="9" t="s">
        <v>346</v>
      </c>
      <c r="R532" s="9" t="str">
        <f t="shared" si="32"/>
        <v>[101948] = {true, false, true, false, true, true}, --Growing Swarm</v>
      </c>
    </row>
    <row r="533" spans="1:18" x14ac:dyDescent="0.25">
      <c r="A533" s="9" t="s">
        <v>76</v>
      </c>
      <c r="B533" s="9" t="s">
        <v>466</v>
      </c>
      <c r="C533" s="10">
        <f>VLOOKUP(B533,P:Q,2,0)</f>
        <v>92163</v>
      </c>
      <c r="D533" s="16">
        <v>92160</v>
      </c>
      <c r="E533" s="17">
        <v>4461</v>
      </c>
      <c r="F533" s="17">
        <v>8005</v>
      </c>
      <c r="G533" s="12">
        <f t="shared" si="33"/>
        <v>4.9820707602787895E-2</v>
      </c>
      <c r="H533" s="9" t="s">
        <v>346</v>
      </c>
      <c r="I533" s="9" t="s">
        <v>346</v>
      </c>
      <c r="J533" s="9" t="s">
        <v>347</v>
      </c>
      <c r="K533" s="9" t="s">
        <v>347</v>
      </c>
      <c r="L533" s="9" t="s">
        <v>346</v>
      </c>
      <c r="M533" s="9" t="s">
        <v>346</v>
      </c>
      <c r="P533" s="9" t="s">
        <v>64</v>
      </c>
      <c r="Q533" s="9">
        <v>86015</v>
      </c>
      <c r="R533" s="9" t="str">
        <f t="shared" si="32"/>
        <v>[92160] = {true, true, false, false, true, true}, --Guardian's Savagery</v>
      </c>
    </row>
    <row r="534" spans="1:18" x14ac:dyDescent="0.25">
      <c r="A534" s="9" t="s">
        <v>76</v>
      </c>
      <c r="B534" s="9" t="s">
        <v>461</v>
      </c>
      <c r="C534" s="17">
        <v>90284</v>
      </c>
      <c r="D534" s="16">
        <v>91974</v>
      </c>
      <c r="E534" s="17">
        <v>4112</v>
      </c>
      <c r="F534" s="17">
        <v>7380</v>
      </c>
      <c r="G534" s="12">
        <f t="shared" si="33"/>
        <v>4.9999948458355092E-2</v>
      </c>
      <c r="H534" s="9" t="s">
        <v>346</v>
      </c>
      <c r="I534" s="9" t="s">
        <v>346</v>
      </c>
      <c r="J534" s="9" t="s">
        <v>347</v>
      </c>
      <c r="K534" s="9" t="s">
        <v>347</v>
      </c>
      <c r="L534" s="9" t="s">
        <v>346</v>
      </c>
      <c r="M534" s="9" t="s">
        <v>346</v>
      </c>
      <c r="P534" s="9" t="s">
        <v>194</v>
      </c>
      <c r="Q534" s="9">
        <v>86019</v>
      </c>
      <c r="R534" s="9" t="str">
        <f t="shared" si="32"/>
        <v>[91974] = {true, true, false, false, true, true}, --Guardian's Wrath</v>
      </c>
    </row>
    <row r="535" spans="1:18" x14ac:dyDescent="0.25">
      <c r="A535" s="9" t="s">
        <v>76</v>
      </c>
      <c r="B535" s="9" t="s">
        <v>461</v>
      </c>
      <c r="C535" s="17">
        <v>94625</v>
      </c>
      <c r="D535" s="16">
        <v>105921</v>
      </c>
      <c r="E535" s="17">
        <v>4248</v>
      </c>
      <c r="F535" s="17">
        <v>7625</v>
      </c>
      <c r="G535" s="12">
        <f t="shared" si="33"/>
        <v>5.0125880502454256E-2</v>
      </c>
      <c r="H535" s="9" t="s">
        <v>346</v>
      </c>
      <c r="I535" s="9" t="s">
        <v>346</v>
      </c>
      <c r="J535" s="9" t="s">
        <v>347</v>
      </c>
      <c r="K535" s="9" t="s">
        <v>347</v>
      </c>
      <c r="L535" s="9" t="s">
        <v>346</v>
      </c>
      <c r="M535" s="9" t="s">
        <v>346</v>
      </c>
      <c r="R535" s="9" t="str">
        <f t="shared" si="32"/>
        <v>[105921] = {true, true, false, false, true, true}, --Guardian's Wrath</v>
      </c>
    </row>
    <row r="536" spans="1:18" x14ac:dyDescent="0.25">
      <c r="A536" s="9" t="s">
        <v>76</v>
      </c>
      <c r="B536" s="9" t="s">
        <v>288</v>
      </c>
      <c r="C536" s="10">
        <f>VLOOKUP(B536,P:Q,2,0)</f>
        <v>86161</v>
      </c>
      <c r="D536" s="16">
        <v>88783</v>
      </c>
      <c r="E536" s="17">
        <v>284</v>
      </c>
      <c r="F536" s="17">
        <v>528</v>
      </c>
      <c r="G536" s="12">
        <f t="shared" si="33"/>
        <v>8.7681155815145129E-2</v>
      </c>
      <c r="H536" s="9" t="s">
        <v>346</v>
      </c>
      <c r="I536" s="9" t="s">
        <v>347</v>
      </c>
      <c r="J536" s="9" t="s">
        <v>346</v>
      </c>
      <c r="K536" s="9" t="s">
        <v>347</v>
      </c>
      <c r="L536" s="9" t="s">
        <v>346</v>
      </c>
      <c r="M536" s="9" t="s">
        <v>346</v>
      </c>
      <c r="P536" s="9" t="s">
        <v>191</v>
      </c>
      <c r="Q536" s="9">
        <v>86027</v>
      </c>
      <c r="R536" s="9" t="str">
        <f t="shared" si="32"/>
        <v>[88783] = {true, false, true, false, true, true}, --Impaling Shards</v>
      </c>
    </row>
    <row r="537" spans="1:18" x14ac:dyDescent="0.25">
      <c r="A537" s="9" t="s">
        <v>76</v>
      </c>
      <c r="B537" s="9" t="s">
        <v>66</v>
      </c>
      <c r="C537" s="10">
        <f>VLOOKUP(B537,P:Q,2,0)</f>
        <v>86113</v>
      </c>
      <c r="D537" s="16">
        <v>88860</v>
      </c>
      <c r="E537" s="17">
        <v>1582</v>
      </c>
      <c r="F537" s="17">
        <v>2947</v>
      </c>
      <c r="G537" s="12">
        <f t="shared" si="33"/>
        <v>8.9832308543527306E-2</v>
      </c>
      <c r="H537" s="9" t="s">
        <v>346</v>
      </c>
      <c r="I537" s="9" t="s">
        <v>347</v>
      </c>
      <c r="J537" s="9" t="s">
        <v>346</v>
      </c>
      <c r="K537" s="9" t="s">
        <v>347</v>
      </c>
      <c r="L537" s="9" t="s">
        <v>346</v>
      </c>
      <c r="M537" s="9" t="s">
        <v>346</v>
      </c>
      <c r="P537" s="9" t="s">
        <v>66</v>
      </c>
      <c r="Q537" s="9">
        <v>86113</v>
      </c>
      <c r="R537" s="9" t="str">
        <f t="shared" si="32"/>
        <v>[88860] = {true, false, true, false, true, true}, --Northern Storm</v>
      </c>
    </row>
    <row r="538" spans="1:18" x14ac:dyDescent="0.25">
      <c r="A538" s="9" t="s">
        <v>76</v>
      </c>
      <c r="B538" s="9" t="s">
        <v>193</v>
      </c>
      <c r="C538" s="10">
        <f>VLOOKUP(B538,P:Q,2,0)</f>
        <v>86117</v>
      </c>
      <c r="D538" s="16">
        <v>88863</v>
      </c>
      <c r="E538" s="17">
        <v>1516</v>
      </c>
      <c r="F538" s="17">
        <v>2721</v>
      </c>
      <c r="G538" s="12">
        <f t="shared" si="33"/>
        <v>5.006301557669568E-2</v>
      </c>
      <c r="H538" s="9" t="s">
        <v>346</v>
      </c>
      <c r="I538" s="9" t="s">
        <v>346</v>
      </c>
      <c r="J538" s="9" t="s">
        <v>347</v>
      </c>
      <c r="K538" s="9" t="s">
        <v>347</v>
      </c>
      <c r="L538" s="9" t="s">
        <v>346</v>
      </c>
      <c r="M538" s="9" t="s">
        <v>346</v>
      </c>
      <c r="P538" s="9" t="s">
        <v>288</v>
      </c>
      <c r="Q538" s="9">
        <v>86161</v>
      </c>
      <c r="R538" s="9" t="str">
        <f t="shared" si="32"/>
        <v>[88863] = {true, true, false, false, true, true}, --Permafrost</v>
      </c>
    </row>
    <row r="539" spans="1:18" x14ac:dyDescent="0.25">
      <c r="A539" s="9" t="s">
        <v>76</v>
      </c>
      <c r="B539" s="9" t="s">
        <v>289</v>
      </c>
      <c r="C539" s="10">
        <f>VLOOKUP(B539,P:Q,2,0)</f>
        <v>86009</v>
      </c>
      <c r="D539" s="16">
        <v>94411</v>
      </c>
      <c r="E539" s="17">
        <v>3965</v>
      </c>
      <c r="F539" s="17">
        <v>7116</v>
      </c>
      <c r="G539" s="12">
        <f t="shared" si="33"/>
        <v>4.997454323707573E-2</v>
      </c>
      <c r="H539" s="9" t="s">
        <v>346</v>
      </c>
      <c r="I539" s="9" t="s">
        <v>346</v>
      </c>
      <c r="J539" s="9" t="s">
        <v>347</v>
      </c>
      <c r="K539" s="9" t="s">
        <v>347</v>
      </c>
      <c r="L539" s="9" t="s">
        <v>346</v>
      </c>
      <c r="M539" s="9" t="s">
        <v>346</v>
      </c>
      <c r="P539" s="9" t="s">
        <v>289</v>
      </c>
      <c r="Q539" s="9">
        <v>86009</v>
      </c>
      <c r="R539" s="9" t="str">
        <f t="shared" si="32"/>
        <v>[94411] = {true, true, false, false, true, true}, --Scorch</v>
      </c>
    </row>
    <row r="540" spans="1:18" x14ac:dyDescent="0.25">
      <c r="A540" s="9" t="s">
        <v>76</v>
      </c>
      <c r="B540" s="9" t="s">
        <v>67</v>
      </c>
      <c r="C540" s="10">
        <f>VLOOKUP(B540,P:Q,2,0)</f>
        <v>86003</v>
      </c>
      <c r="D540" s="16">
        <v>86003</v>
      </c>
      <c r="E540" s="17">
        <v>3064</v>
      </c>
      <c r="F540" s="17">
        <v>5496</v>
      </c>
      <c r="G540" s="12">
        <f t="shared" si="33"/>
        <v>4.9407068146121835E-2</v>
      </c>
      <c r="H540" s="9" t="s">
        <v>346</v>
      </c>
      <c r="I540" s="9" t="s">
        <v>346</v>
      </c>
      <c r="J540" s="9" t="s">
        <v>347</v>
      </c>
      <c r="K540" s="9" t="s">
        <v>347</v>
      </c>
      <c r="L540" s="9" t="s">
        <v>346</v>
      </c>
      <c r="M540" s="9" t="s">
        <v>346</v>
      </c>
      <c r="P540" s="11" t="s">
        <v>389</v>
      </c>
      <c r="Q540" s="9">
        <v>88158</v>
      </c>
      <c r="R540" s="9" t="str">
        <f t="shared" si="32"/>
        <v>[86003] = {true, true, false, false, true, true}, --Screaming Cliff Racer</v>
      </c>
    </row>
    <row r="541" spans="1:18" x14ac:dyDescent="0.25">
      <c r="A541" s="9" t="s">
        <v>76</v>
      </c>
      <c r="B541" s="9" t="s">
        <v>290</v>
      </c>
      <c r="C541" s="10">
        <f>VLOOKUP(B541,P:Q,2,0)</f>
        <v>86109</v>
      </c>
      <c r="D541" s="16">
        <v>86247</v>
      </c>
      <c r="E541" s="17">
        <v>1468</v>
      </c>
      <c r="F541" s="17">
        <v>2734</v>
      </c>
      <c r="G541" s="12">
        <f t="shared" si="33"/>
        <v>8.9578378539659553E-2</v>
      </c>
      <c r="H541" s="9" t="s">
        <v>346</v>
      </c>
      <c r="I541" s="9" t="s">
        <v>347</v>
      </c>
      <c r="J541" s="9" t="s">
        <v>346</v>
      </c>
      <c r="K541" s="9" t="s">
        <v>347</v>
      </c>
      <c r="L541" s="9" t="s">
        <v>346</v>
      </c>
      <c r="M541" s="9" t="s">
        <v>346</v>
      </c>
      <c r="P541" s="9" t="s">
        <v>290</v>
      </c>
      <c r="Q541" s="9">
        <v>86109</v>
      </c>
      <c r="R541" s="9" t="str">
        <f t="shared" si="32"/>
        <v>[86247] = {true, false, true, false, true, true}, --Sleet Storm</v>
      </c>
    </row>
    <row r="542" spans="1:18" x14ac:dyDescent="0.25">
      <c r="A542" s="9" t="s">
        <v>76</v>
      </c>
      <c r="B542" s="9" t="s">
        <v>194</v>
      </c>
      <c r="C542" s="10">
        <f>VLOOKUP(B542,P:Q,2,0)</f>
        <v>86019</v>
      </c>
      <c r="D542" s="16">
        <v>94445</v>
      </c>
      <c r="E542" s="17">
        <v>3086</v>
      </c>
      <c r="F542" s="17">
        <v>5538</v>
      </c>
      <c r="G542" s="12">
        <f t="shared" si="33"/>
        <v>4.988819277726253E-2</v>
      </c>
      <c r="H542" s="9" t="s">
        <v>346</v>
      </c>
      <c r="I542" s="9" t="s">
        <v>346</v>
      </c>
      <c r="J542" s="9" t="s">
        <v>347</v>
      </c>
      <c r="K542" s="9" t="s">
        <v>347</v>
      </c>
      <c r="L542" s="9" t="s">
        <v>346</v>
      </c>
      <c r="M542" s="9" t="s">
        <v>346</v>
      </c>
      <c r="P542" s="9" t="s">
        <v>192</v>
      </c>
      <c r="Q542" s="9">
        <v>86165</v>
      </c>
      <c r="R542" s="9" t="str">
        <f t="shared" si="32"/>
        <v>[94445] = {true, true, false, false, true, true}, --Subterranean Assault</v>
      </c>
    </row>
    <row r="543" spans="1:18" x14ac:dyDescent="0.25">
      <c r="A543" s="9" t="s">
        <v>76</v>
      </c>
      <c r="B543" s="9" t="s">
        <v>291</v>
      </c>
      <c r="C543" s="10">
        <f>VLOOKUP(B543,P:Q,2,0)</f>
        <v>86023</v>
      </c>
      <c r="D543" s="16">
        <v>101703</v>
      </c>
      <c r="E543" s="17">
        <v>1040</v>
      </c>
      <c r="F543" s="17">
        <v>1937</v>
      </c>
      <c r="G543" s="12">
        <f t="shared" si="33"/>
        <v>8.9638157894736725E-2</v>
      </c>
      <c r="H543" s="9" t="s">
        <v>346</v>
      </c>
      <c r="I543" s="9" t="s">
        <v>347</v>
      </c>
      <c r="J543" s="9" t="s">
        <v>346</v>
      </c>
      <c r="K543" s="9" t="s">
        <v>347</v>
      </c>
      <c r="L543" s="9" t="s">
        <v>346</v>
      </c>
      <c r="M543" s="9" t="s">
        <v>346</v>
      </c>
      <c r="P543" s="9" t="s">
        <v>464</v>
      </c>
      <c r="Q543" s="9">
        <v>86139</v>
      </c>
      <c r="R543" s="9" t="str">
        <f t="shared" si="32"/>
        <v>[101703] = {true, false, true, false, true, true}, --Swarm</v>
      </c>
    </row>
    <row r="544" spans="1:18" x14ac:dyDescent="0.25">
      <c r="A544" s="9" t="s">
        <v>76</v>
      </c>
      <c r="B544" s="9" t="s">
        <v>460</v>
      </c>
      <c r="C544" s="17">
        <v>85982</v>
      </c>
      <c r="D544" s="16">
        <v>89135</v>
      </c>
      <c r="E544" s="17">
        <v>908</v>
      </c>
      <c r="F544" s="17">
        <v>1630</v>
      </c>
      <c r="G544" s="12">
        <f t="shared" si="33"/>
        <v>5.0238120431908007E-2</v>
      </c>
      <c r="H544" s="9" t="s">
        <v>346</v>
      </c>
      <c r="I544" s="9" t="s">
        <v>346</v>
      </c>
      <c r="J544" s="9" t="s">
        <v>347</v>
      </c>
      <c r="K544" s="9" t="s">
        <v>347</v>
      </c>
      <c r="L544" s="9" t="s">
        <v>346</v>
      </c>
      <c r="M544" s="9" t="s">
        <v>346</v>
      </c>
      <c r="P544" s="11" t="s">
        <v>209</v>
      </c>
      <c r="Q544" s="9">
        <v>32624</v>
      </c>
      <c r="R544" s="9" t="str">
        <f t="shared" si="32"/>
        <v>[89135] = {true, true, false, false, true, true}, --Swipe</v>
      </c>
    </row>
    <row r="545" spans="1:18" x14ac:dyDescent="0.25">
      <c r="A545" s="9" t="s">
        <v>76</v>
      </c>
      <c r="B545" s="9" t="s">
        <v>460</v>
      </c>
      <c r="C545" s="17">
        <v>85990</v>
      </c>
      <c r="D545" s="16">
        <v>89219</v>
      </c>
      <c r="E545" s="17">
        <v>986</v>
      </c>
      <c r="F545" s="17">
        <v>1769</v>
      </c>
      <c r="G545" s="12">
        <f t="shared" si="33"/>
        <v>4.9631703617512013E-2</v>
      </c>
      <c r="H545" s="9" t="s">
        <v>346</v>
      </c>
      <c r="I545" s="9" t="s">
        <v>346</v>
      </c>
      <c r="J545" s="9" t="s">
        <v>347</v>
      </c>
      <c r="K545" s="9" t="s">
        <v>347</v>
      </c>
      <c r="L545" s="9" t="s">
        <v>346</v>
      </c>
      <c r="M545" s="9" t="s">
        <v>346</v>
      </c>
      <c r="P545" s="11" t="s">
        <v>210</v>
      </c>
      <c r="Q545" s="9">
        <v>38932</v>
      </c>
      <c r="R545" s="9" t="str">
        <f t="shared" si="32"/>
        <v>[89219] = {true, true, false, false, true, true}, --Swipe</v>
      </c>
    </row>
    <row r="546" spans="1:18" x14ac:dyDescent="0.25">
      <c r="A546" s="9" t="s">
        <v>76</v>
      </c>
      <c r="B546" s="9" t="s">
        <v>460</v>
      </c>
      <c r="C546" s="17">
        <v>85986</v>
      </c>
      <c r="D546" s="16">
        <v>105906</v>
      </c>
      <c r="E546" s="17">
        <v>939</v>
      </c>
      <c r="F546" s="17">
        <v>1684</v>
      </c>
      <c r="G546" s="12">
        <f t="shared" si="33"/>
        <v>4.9210231015280659E-2</v>
      </c>
      <c r="H546" s="9" t="s">
        <v>346</v>
      </c>
      <c r="I546" s="9" t="s">
        <v>346</v>
      </c>
      <c r="J546" s="9" t="s">
        <v>347</v>
      </c>
      <c r="K546" s="9" t="s">
        <v>347</v>
      </c>
      <c r="L546" s="9" t="s">
        <v>346</v>
      </c>
      <c r="M546" s="9" t="s">
        <v>346</v>
      </c>
      <c r="P546" s="11" t="s">
        <v>212</v>
      </c>
      <c r="Q546" s="9">
        <v>32893</v>
      </c>
      <c r="R546" s="9" t="str">
        <f t="shared" si="32"/>
        <v>[105906] = {true, true, false, false, true, true}, --Swipe</v>
      </c>
    </row>
    <row r="547" spans="1:18" x14ac:dyDescent="0.25">
      <c r="A547" s="9" t="s">
        <v>76</v>
      </c>
      <c r="B547" s="9" t="s">
        <v>68</v>
      </c>
      <c r="C547" s="17">
        <v>86169</v>
      </c>
      <c r="D547" s="16">
        <v>88802</v>
      </c>
      <c r="E547" s="17">
        <v>735</v>
      </c>
      <c r="F547" s="17">
        <v>1370</v>
      </c>
      <c r="G547" s="12">
        <f t="shared" si="33"/>
        <v>9.0483879881871676E-2</v>
      </c>
      <c r="H547" s="9" t="s">
        <v>346</v>
      </c>
      <c r="I547" s="9" t="s">
        <v>347</v>
      </c>
      <c r="J547" s="9" t="s">
        <v>346</v>
      </c>
      <c r="K547" s="9" t="s">
        <v>347</v>
      </c>
      <c r="L547" s="9" t="s">
        <v>346</v>
      </c>
      <c r="M547" s="9" t="s">
        <v>346</v>
      </c>
      <c r="P547" s="9" t="s">
        <v>463</v>
      </c>
      <c r="Q547" s="9">
        <v>85986</v>
      </c>
      <c r="R547" s="9" t="str">
        <f t="shared" si="32"/>
        <v>[88802] = {true, false, true, false, true, true}, --Winters Revenge</v>
      </c>
    </row>
    <row r="548" spans="1:18" x14ac:dyDescent="0.25">
      <c r="A548" s="9" t="s">
        <v>292</v>
      </c>
      <c r="B548" s="9" t="s">
        <v>299</v>
      </c>
      <c r="C548" s="10">
        <f>VLOOKUP(B548,P:Q,2,0)</f>
        <v>39105</v>
      </c>
      <c r="D548" s="16">
        <v>39109</v>
      </c>
      <c r="E548" s="17">
        <v>1486</v>
      </c>
      <c r="F548" s="17">
        <v>2667</v>
      </c>
      <c r="G548" s="12">
        <f t="shared" si="33"/>
        <v>5.0002246327788935E-2</v>
      </c>
      <c r="H548" s="9" t="s">
        <v>346</v>
      </c>
      <c r="I548" s="9" t="s">
        <v>346</v>
      </c>
      <c r="J548" s="9" t="s">
        <v>347</v>
      </c>
      <c r="K548" s="9" t="s">
        <v>347</v>
      </c>
      <c r="L548" s="9" t="s">
        <v>346</v>
      </c>
      <c r="M548" s="9" t="s">
        <v>346</v>
      </c>
      <c r="N548" s="9" t="s">
        <v>413</v>
      </c>
      <c r="P548" s="9" t="s">
        <v>293</v>
      </c>
      <c r="Q548" s="9">
        <v>32464</v>
      </c>
      <c r="R548" s="9" t="str">
        <f t="shared" si="32"/>
        <v>[39109] = {true, true, false, false, true, true}, --Brutal Pounce</v>
      </c>
    </row>
    <row r="549" spans="1:18" x14ac:dyDescent="0.25">
      <c r="A549" s="9" t="s">
        <v>292</v>
      </c>
      <c r="B549" s="9" t="s">
        <v>299</v>
      </c>
      <c r="C549" s="10">
        <f>VLOOKUP(B549,P:Q,2,0)</f>
        <v>39105</v>
      </c>
      <c r="D549" s="16">
        <v>61369</v>
      </c>
      <c r="E549" s="17">
        <v>743</v>
      </c>
      <c r="F549" s="17">
        <v>1333</v>
      </c>
      <c r="G549" s="12">
        <f t="shared" si="33"/>
        <v>4.9608544698119816E-2</v>
      </c>
      <c r="H549" s="9" t="s">
        <v>346</v>
      </c>
      <c r="I549" s="9" t="s">
        <v>346</v>
      </c>
      <c r="J549" s="9" t="s">
        <v>347</v>
      </c>
      <c r="K549" s="9" t="s">
        <v>347</v>
      </c>
      <c r="L549" s="9" t="s">
        <v>346</v>
      </c>
      <c r="M549" s="9" t="s">
        <v>346</v>
      </c>
      <c r="P549" s="9" t="s">
        <v>415</v>
      </c>
      <c r="Q549" s="9">
        <v>32477</v>
      </c>
      <c r="R549" s="9" t="str">
        <f t="shared" si="32"/>
        <v>[61369] = {true, true, false, false, true, true}, --Brutal Pounce</v>
      </c>
    </row>
    <row r="550" spans="1:18" x14ac:dyDescent="0.25">
      <c r="A550" s="9" t="s">
        <v>292</v>
      </c>
      <c r="B550" s="9" t="s">
        <v>300</v>
      </c>
      <c r="C550" s="10">
        <f>VLOOKUP(B550,P:Q,2,0)</f>
        <v>58864</v>
      </c>
      <c r="D550" s="16">
        <v>58864</v>
      </c>
      <c r="E550" s="17">
        <v>1486</v>
      </c>
      <c r="F550" s="17">
        <v>2667</v>
      </c>
      <c r="G550" s="12">
        <f t="shared" si="33"/>
        <v>5.0002246327788935E-2</v>
      </c>
      <c r="H550" s="9" t="s">
        <v>346</v>
      </c>
      <c r="I550" s="9" t="s">
        <v>346</v>
      </c>
      <c r="J550" s="9" t="s">
        <v>347</v>
      </c>
      <c r="K550" s="9" t="s">
        <v>347</v>
      </c>
      <c r="L550" s="9" t="s">
        <v>346</v>
      </c>
      <c r="M550" s="9" t="s">
        <v>346</v>
      </c>
      <c r="N550"/>
      <c r="R550" s="9" t="str">
        <f t="shared" si="32"/>
        <v>[58864] = {true, true, false, false, true, true}, --Claws of Anguish</v>
      </c>
    </row>
    <row r="551" spans="1:18" x14ac:dyDescent="0.25">
      <c r="A551" s="9" t="s">
        <v>292</v>
      </c>
      <c r="B551" s="9" t="s">
        <v>300</v>
      </c>
      <c r="C551" s="10">
        <f>VLOOKUP(B551,P:Q,2,0)</f>
        <v>58864</v>
      </c>
      <c r="D551" s="16">
        <v>58865</v>
      </c>
      <c r="E551" s="17">
        <v>693</v>
      </c>
      <c r="F551" s="17">
        <v>1290</v>
      </c>
      <c r="G551" s="12">
        <f t="shared" si="33"/>
        <v>8.9036655091052852E-2</v>
      </c>
      <c r="H551" s="9" t="s">
        <v>346</v>
      </c>
      <c r="I551" s="9" t="s">
        <v>347</v>
      </c>
      <c r="J551" s="9" t="s">
        <v>346</v>
      </c>
      <c r="K551" s="9" t="s">
        <v>347</v>
      </c>
      <c r="L551" s="9" t="s">
        <v>346</v>
      </c>
      <c r="M551" s="9" t="s">
        <v>346</v>
      </c>
      <c r="P551" s="9" t="s">
        <v>302</v>
      </c>
      <c r="Q551" s="9">
        <v>58798</v>
      </c>
      <c r="R551" s="9" t="str">
        <f t="shared" si="32"/>
        <v>[58865] = {true, false, true, false, true, true}, --Claws of Anguish</v>
      </c>
    </row>
    <row r="552" spans="1:18" x14ac:dyDescent="0.25">
      <c r="A552" s="9" t="s">
        <v>292</v>
      </c>
      <c r="B552" s="9" t="s">
        <v>303</v>
      </c>
      <c r="C552" s="10">
        <f>VLOOKUP(B552,P:Q,2,0)</f>
        <v>58879</v>
      </c>
      <c r="D552" s="16">
        <v>58879</v>
      </c>
      <c r="E552" s="17">
        <v>1486</v>
      </c>
      <c r="F552" s="17">
        <v>2667</v>
      </c>
      <c r="G552" s="12">
        <f t="shared" si="33"/>
        <v>5.0002246327788935E-2</v>
      </c>
      <c r="H552" s="9" t="s">
        <v>346</v>
      </c>
      <c r="I552" s="9" t="s">
        <v>346</v>
      </c>
      <c r="J552" s="9" t="s">
        <v>347</v>
      </c>
      <c r="K552" s="9" t="s">
        <v>347</v>
      </c>
      <c r="L552" s="9" t="s">
        <v>346</v>
      </c>
      <c r="M552" s="9" t="s">
        <v>346</v>
      </c>
      <c r="P552" s="9" t="s">
        <v>416</v>
      </c>
      <c r="Q552" s="10">
        <v>58317</v>
      </c>
      <c r="R552" s="9" t="str">
        <f t="shared" si="32"/>
        <v>[58879] = {true, true, false, false, true, true}, --Claws of Life</v>
      </c>
    </row>
    <row r="553" spans="1:18" x14ac:dyDescent="0.25">
      <c r="A553" s="9" t="s">
        <v>292</v>
      </c>
      <c r="B553" s="9" t="s">
        <v>303</v>
      </c>
      <c r="C553" s="10">
        <f>VLOOKUP(B553,P:Q,2,0)</f>
        <v>58879</v>
      </c>
      <c r="D553" s="16">
        <v>58880</v>
      </c>
      <c r="E553" s="17">
        <v>693</v>
      </c>
      <c r="F553" s="17">
        <v>1290</v>
      </c>
      <c r="G553" s="12">
        <f t="shared" si="33"/>
        <v>8.9036655091052852E-2</v>
      </c>
      <c r="H553" s="9" t="s">
        <v>346</v>
      </c>
      <c r="I553" s="9" t="s">
        <v>347</v>
      </c>
      <c r="J553" s="9" t="s">
        <v>346</v>
      </c>
      <c r="K553" s="9" t="s">
        <v>347</v>
      </c>
      <c r="L553" s="9" t="s">
        <v>346</v>
      </c>
      <c r="M553" s="9" t="s">
        <v>346</v>
      </c>
      <c r="N553" s="9" t="s">
        <v>423</v>
      </c>
      <c r="P553" s="9" t="s">
        <v>419</v>
      </c>
      <c r="Q553" s="10">
        <v>39075</v>
      </c>
      <c r="R553" s="9" t="str">
        <f t="shared" si="32"/>
        <v>[58880] = {true, false, true, false, true, true}, --Claws of Life</v>
      </c>
    </row>
    <row r="554" spans="1:18" x14ac:dyDescent="0.25">
      <c r="A554" s="9" t="s">
        <v>292</v>
      </c>
      <c r="B554" s="9" t="s">
        <v>301</v>
      </c>
      <c r="C554" s="10">
        <f>VLOOKUP(B554,P:Q,2,0)</f>
        <v>39104</v>
      </c>
      <c r="D554" s="16">
        <v>39107</v>
      </c>
      <c r="E554" s="17">
        <v>1486</v>
      </c>
      <c r="F554" s="17">
        <v>2667</v>
      </c>
      <c r="G554" s="12">
        <f t="shared" si="33"/>
        <v>5.0002246327788935E-2</v>
      </c>
      <c r="H554" s="9" t="s">
        <v>346</v>
      </c>
      <c r="I554" s="9" t="s">
        <v>346</v>
      </c>
      <c r="J554" s="9" t="s">
        <v>347</v>
      </c>
      <c r="K554" s="9" t="s">
        <v>347</v>
      </c>
      <c r="L554" s="9" t="s">
        <v>346</v>
      </c>
      <c r="M554" s="9" t="s">
        <v>346</v>
      </c>
      <c r="P554" s="9" t="s">
        <v>296</v>
      </c>
      <c r="Q554" s="9">
        <v>58855</v>
      </c>
      <c r="R554" s="9" t="str">
        <f t="shared" si="32"/>
        <v>[39107] = {true, true, false, false, true, true}, --Feral Pounce</v>
      </c>
    </row>
    <row r="555" spans="1:18" x14ac:dyDescent="0.25">
      <c r="A555" s="9" t="s">
        <v>292</v>
      </c>
      <c r="B555" s="9" t="s">
        <v>421</v>
      </c>
      <c r="C555" s="10">
        <v>39075</v>
      </c>
      <c r="D555" s="16">
        <v>80189</v>
      </c>
      <c r="E555" s="17">
        <v>232</v>
      </c>
      <c r="F555" s="17">
        <v>416</v>
      </c>
      <c r="G555" s="12">
        <f t="shared" si="33"/>
        <v>4.9038356131012595E-2</v>
      </c>
      <c r="H555" s="9" t="s">
        <v>346</v>
      </c>
      <c r="I555" s="9" t="s">
        <v>346</v>
      </c>
      <c r="J555" s="9" t="s">
        <v>347</v>
      </c>
      <c r="K555" s="9" t="s">
        <v>347</v>
      </c>
      <c r="L555" s="9" t="s">
        <v>346</v>
      </c>
      <c r="M555" s="9" t="s">
        <v>346</v>
      </c>
      <c r="P555" s="9" t="s">
        <v>465</v>
      </c>
      <c r="Q555" s="9">
        <v>86179</v>
      </c>
      <c r="R555" s="9" t="str">
        <f t="shared" si="32"/>
        <v>[80189] = {true, true, false, false, true, true}, --Gnash</v>
      </c>
    </row>
    <row r="556" spans="1:18" x14ac:dyDescent="0.25">
      <c r="A556" s="9" t="s">
        <v>292</v>
      </c>
      <c r="B556" s="9" t="s">
        <v>421</v>
      </c>
      <c r="C556" s="10">
        <v>39075</v>
      </c>
      <c r="D556" s="16">
        <v>80190</v>
      </c>
      <c r="E556" s="17">
        <v>232</v>
      </c>
      <c r="F556" s="17">
        <v>416</v>
      </c>
      <c r="G556" s="12">
        <f t="shared" si="33"/>
        <v>4.9038356131012595E-2</v>
      </c>
      <c r="H556" s="9" t="s">
        <v>346</v>
      </c>
      <c r="I556" s="9" t="s">
        <v>346</v>
      </c>
      <c r="J556" s="9" t="s">
        <v>347</v>
      </c>
      <c r="K556" s="9" t="s">
        <v>347</v>
      </c>
      <c r="L556" s="9" t="s">
        <v>346</v>
      </c>
      <c r="M556" s="9" t="s">
        <v>346</v>
      </c>
      <c r="N556" s="9" t="s">
        <v>538</v>
      </c>
      <c r="R556" s="9" t="str">
        <f t="shared" si="32"/>
        <v>[80190] = {true, true, false, false, true, true}, --Gnash</v>
      </c>
    </row>
    <row r="557" spans="1:18" x14ac:dyDescent="0.25">
      <c r="A557" s="9" t="s">
        <v>292</v>
      </c>
      <c r="B557" s="9" t="s">
        <v>315</v>
      </c>
      <c r="C557" s="17">
        <v>32477</v>
      </c>
      <c r="D557" s="16">
        <v>32479</v>
      </c>
      <c r="H557" s="9" t="s">
        <v>346</v>
      </c>
      <c r="I557" s="9" t="s">
        <v>346</v>
      </c>
      <c r="J557" s="9" t="s">
        <v>347</v>
      </c>
      <c r="K557" s="9" t="s">
        <v>347</v>
      </c>
      <c r="L557" s="9" t="s">
        <v>346</v>
      </c>
      <c r="M557" s="9" t="s">
        <v>346</v>
      </c>
      <c r="R557" s="9" t="str">
        <f t="shared" si="32"/>
        <v>[32479] = {true, true, false, false, true, true}, --Heavy Attack</v>
      </c>
    </row>
    <row r="558" spans="1:18" x14ac:dyDescent="0.25">
      <c r="A558" s="9" t="s">
        <v>292</v>
      </c>
      <c r="B558" s="9" t="s">
        <v>315</v>
      </c>
      <c r="C558" s="17">
        <v>32477</v>
      </c>
      <c r="D558" s="16">
        <v>32494</v>
      </c>
      <c r="E558" s="17">
        <v>1003</v>
      </c>
      <c r="F558" s="17">
        <v>1799</v>
      </c>
      <c r="G558" s="12">
        <f t="shared" ref="G558:G567" si="34">F558/E558/N$2/1.52-1</f>
        <v>4.9340058242791862E-2</v>
      </c>
      <c r="H558" s="9" t="s">
        <v>346</v>
      </c>
      <c r="I558" s="9" t="s">
        <v>346</v>
      </c>
      <c r="J558" s="9" t="s">
        <v>347</v>
      </c>
      <c r="K558" s="9" t="s">
        <v>347</v>
      </c>
      <c r="L558" s="9" t="s">
        <v>346</v>
      </c>
      <c r="M558" s="9" t="s">
        <v>346</v>
      </c>
      <c r="P558" s="9" t="s">
        <v>461</v>
      </c>
      <c r="Q558" s="9">
        <v>94625</v>
      </c>
      <c r="R558" s="9" t="str">
        <f t="shared" si="32"/>
        <v>[32494] = {true, true, false, false, true, true}, --Heavy Attack</v>
      </c>
    </row>
    <row r="559" spans="1:18" x14ac:dyDescent="0.25">
      <c r="A559" s="9" t="s">
        <v>292</v>
      </c>
      <c r="B559" s="9" t="s">
        <v>297</v>
      </c>
      <c r="C559" s="17">
        <v>32477</v>
      </c>
      <c r="D559" s="16">
        <v>32480</v>
      </c>
      <c r="E559" s="17">
        <v>2007</v>
      </c>
      <c r="F559" s="17">
        <v>3600</v>
      </c>
      <c r="G559" s="12">
        <f t="shared" si="34"/>
        <v>4.9400218275245322E-2</v>
      </c>
      <c r="H559" s="9" t="s">
        <v>346</v>
      </c>
      <c r="I559" s="9" t="s">
        <v>346</v>
      </c>
      <c r="J559" s="9" t="s">
        <v>347</v>
      </c>
      <c r="K559" s="9" t="s">
        <v>347</v>
      </c>
      <c r="L559" s="9" t="s">
        <v>346</v>
      </c>
      <c r="M559" s="9" t="s">
        <v>346</v>
      </c>
      <c r="R559" s="9" t="str">
        <f t="shared" si="32"/>
        <v>[32480] = {true, true, false, false, true, true}, --Heavy Attack Werewolf</v>
      </c>
    </row>
    <row r="560" spans="1:18" x14ac:dyDescent="0.25">
      <c r="A560" s="9" t="s">
        <v>292</v>
      </c>
      <c r="B560" s="9" t="s">
        <v>302</v>
      </c>
      <c r="C560" s="10">
        <f>VLOOKUP(B560,P:Q,2,0)</f>
        <v>58798</v>
      </c>
      <c r="D560" s="16">
        <v>58798</v>
      </c>
      <c r="E560" s="17">
        <v>2875</v>
      </c>
      <c r="F560" s="17">
        <v>5159</v>
      </c>
      <c r="G560" s="12">
        <f t="shared" si="34"/>
        <v>4.9817240796768747E-2</v>
      </c>
      <c r="H560" s="9" t="s">
        <v>346</v>
      </c>
      <c r="I560" s="9" t="s">
        <v>346</v>
      </c>
      <c r="J560" s="9" t="s">
        <v>347</v>
      </c>
      <c r="K560" s="9" t="s">
        <v>347</v>
      </c>
      <c r="L560" s="9" t="s">
        <v>346</v>
      </c>
      <c r="M560" s="9" t="s">
        <v>346</v>
      </c>
      <c r="N560" s="9" t="s">
        <v>422</v>
      </c>
      <c r="P560" s="9" t="s">
        <v>301</v>
      </c>
      <c r="Q560" s="9">
        <v>39104</v>
      </c>
      <c r="R560" s="9" t="str">
        <f t="shared" si="32"/>
        <v>[58798] = {true, true, false, false, true, true}, --Howl of Agony</v>
      </c>
    </row>
    <row r="561" spans="1:18" x14ac:dyDescent="0.25">
      <c r="A561" s="9" t="s">
        <v>292</v>
      </c>
      <c r="B561" s="9" t="s">
        <v>418</v>
      </c>
      <c r="C561" s="10">
        <f>VLOOKUP(B561,P:Q,2,0)</f>
        <v>58742</v>
      </c>
      <c r="D561" s="16">
        <v>58742</v>
      </c>
      <c r="E561" s="17">
        <v>2875</v>
      </c>
      <c r="F561" s="17">
        <v>5159</v>
      </c>
      <c r="G561" s="12">
        <f t="shared" si="34"/>
        <v>4.9817240796768747E-2</v>
      </c>
      <c r="H561" s="9" t="s">
        <v>346</v>
      </c>
      <c r="I561" s="9" t="s">
        <v>346</v>
      </c>
      <c r="J561" s="9" t="s">
        <v>347</v>
      </c>
      <c r="K561" s="9" t="s">
        <v>347</v>
      </c>
      <c r="L561" s="9" t="s">
        <v>346</v>
      </c>
      <c r="M561" s="9" t="s">
        <v>346</v>
      </c>
      <c r="P561" s="9" t="s">
        <v>294</v>
      </c>
      <c r="Q561" s="9">
        <v>32632</v>
      </c>
      <c r="R561" s="9" t="str">
        <f t="shared" si="32"/>
        <v>[58742] = {true, true, false, false, true, true}, --Howl of Despair</v>
      </c>
    </row>
    <row r="562" spans="1:18" x14ac:dyDescent="0.25">
      <c r="A562" s="9" t="s">
        <v>292</v>
      </c>
      <c r="B562" s="9" t="s">
        <v>296</v>
      </c>
      <c r="C562" s="10">
        <f>VLOOKUP(B562,P:Q,2,0)</f>
        <v>58855</v>
      </c>
      <c r="D562" s="16">
        <v>58855</v>
      </c>
      <c r="E562" s="17">
        <v>1439</v>
      </c>
      <c r="F562" s="17">
        <v>2582</v>
      </c>
      <c r="G562" s="12">
        <f t="shared" si="34"/>
        <v>4.9739322584833934E-2</v>
      </c>
      <c r="H562" s="9" t="s">
        <v>346</v>
      </c>
      <c r="I562" s="9" t="s">
        <v>346</v>
      </c>
      <c r="J562" s="9" t="s">
        <v>347</v>
      </c>
      <c r="K562" s="9" t="s">
        <v>347</v>
      </c>
      <c r="L562" s="9" t="s">
        <v>346</v>
      </c>
      <c r="M562" s="9" t="s">
        <v>346</v>
      </c>
      <c r="N562" s="9" t="s">
        <v>422</v>
      </c>
      <c r="P562" s="9" t="s">
        <v>424</v>
      </c>
      <c r="Q562" s="9">
        <v>58325</v>
      </c>
      <c r="R562" s="9" t="str">
        <f t="shared" si="32"/>
        <v>[58855] = {true, true, false, false, true, true}, --Infectious Claws</v>
      </c>
    </row>
    <row r="563" spans="1:18" x14ac:dyDescent="0.25">
      <c r="A563" s="9" t="s">
        <v>292</v>
      </c>
      <c r="B563" s="9" t="s">
        <v>296</v>
      </c>
      <c r="C563" s="10">
        <f>VLOOKUP(B563,P:Q,2,0)</f>
        <v>58855</v>
      </c>
      <c r="D563" s="16">
        <v>58856</v>
      </c>
      <c r="E563" s="17">
        <v>671</v>
      </c>
      <c r="F563" s="17">
        <v>1249</v>
      </c>
      <c r="G563" s="12">
        <f t="shared" si="34"/>
        <v>8.8995136347054027E-2</v>
      </c>
      <c r="H563" s="9" t="s">
        <v>346</v>
      </c>
      <c r="I563" s="9" t="s">
        <v>347</v>
      </c>
      <c r="J563" s="9" t="s">
        <v>346</v>
      </c>
      <c r="K563" s="9" t="s">
        <v>347</v>
      </c>
      <c r="L563" s="9" t="s">
        <v>346</v>
      </c>
      <c r="M563" s="9" t="s">
        <v>346</v>
      </c>
      <c r="N563" s="9" t="s">
        <v>422</v>
      </c>
      <c r="P563" s="9" t="s">
        <v>425</v>
      </c>
      <c r="Q563" s="9">
        <v>39114</v>
      </c>
      <c r="R563" s="9" t="str">
        <f t="shared" si="32"/>
        <v>[58856] = {true, false, true, false, true, true}, --Infectious Claws</v>
      </c>
    </row>
    <row r="564" spans="1:18" x14ac:dyDescent="0.25">
      <c r="A564" s="9" t="s">
        <v>292</v>
      </c>
      <c r="B564" s="9" t="s">
        <v>293</v>
      </c>
      <c r="C564" s="10">
        <f>VLOOKUP(B564,P:Q,2,0)</f>
        <v>16145</v>
      </c>
      <c r="D564" s="16">
        <v>32464</v>
      </c>
      <c r="E564" s="17">
        <v>1254</v>
      </c>
      <c r="F564" s="17">
        <v>2592</v>
      </c>
      <c r="G564" s="12">
        <f t="shared" si="34"/>
        <v>0.20927056731775173</v>
      </c>
      <c r="H564" s="9" t="s">
        <v>346</v>
      </c>
      <c r="I564" s="9" t="s">
        <v>346</v>
      </c>
      <c r="J564" s="9" t="s">
        <v>347</v>
      </c>
      <c r="K564" s="9" t="s">
        <v>346</v>
      </c>
      <c r="L564" s="9" t="s">
        <v>346</v>
      </c>
      <c r="M564" s="9" t="s">
        <v>346</v>
      </c>
      <c r="P564" s="9" t="s">
        <v>190</v>
      </c>
      <c r="Q564" s="9">
        <v>85999</v>
      </c>
      <c r="R564" s="9" t="str">
        <f t="shared" si="32"/>
        <v>[32464] = {true, true, false, true, true, true}, --Light Attack</v>
      </c>
    </row>
    <row r="565" spans="1:18" x14ac:dyDescent="0.25">
      <c r="A565" s="9" t="s">
        <v>292</v>
      </c>
      <c r="B565" s="9" t="s">
        <v>420</v>
      </c>
      <c r="C565" s="10">
        <v>39075</v>
      </c>
      <c r="D565" s="16">
        <v>80184</v>
      </c>
      <c r="E565" s="17">
        <v>929</v>
      </c>
      <c r="F565" s="17">
        <v>1667</v>
      </c>
      <c r="G565" s="12">
        <f t="shared" si="34"/>
        <v>4.9798402965172128E-2</v>
      </c>
      <c r="H565" s="9" t="s">
        <v>346</v>
      </c>
      <c r="I565" s="9" t="s">
        <v>346</v>
      </c>
      <c r="J565" s="9" t="s">
        <v>347</v>
      </c>
      <c r="K565" s="9" t="s">
        <v>347</v>
      </c>
      <c r="L565" s="9" t="s">
        <v>346</v>
      </c>
      <c r="M565" s="9" t="s">
        <v>346</v>
      </c>
      <c r="P565" s="9" t="s">
        <v>467</v>
      </c>
      <c r="Q565" s="9">
        <v>86169</v>
      </c>
      <c r="R565" s="9" t="str">
        <f t="shared" si="32"/>
        <v>[80184] = {true, true, false, false, true, true}, --Lunge</v>
      </c>
    </row>
    <row r="566" spans="1:18" x14ac:dyDescent="0.25">
      <c r="A566" s="9" t="s">
        <v>292</v>
      </c>
      <c r="B566" s="9" t="s">
        <v>295</v>
      </c>
      <c r="C566" s="10">
        <f>VLOOKUP(B566,P:Q,2,0)</f>
        <v>58405</v>
      </c>
      <c r="D566" s="16">
        <v>58405</v>
      </c>
      <c r="E566" s="17">
        <v>2783</v>
      </c>
      <c r="F566" s="17">
        <v>4993</v>
      </c>
      <c r="G566" s="12">
        <f t="shared" si="34"/>
        <v>4.9625520693649783E-2</v>
      </c>
      <c r="H566" s="9" t="s">
        <v>346</v>
      </c>
      <c r="I566" s="9" t="s">
        <v>346</v>
      </c>
      <c r="J566" s="9" t="s">
        <v>347</v>
      </c>
      <c r="K566" s="9" t="s">
        <v>347</v>
      </c>
      <c r="L566" s="9" t="s">
        <v>346</v>
      </c>
      <c r="M566" s="9" t="s">
        <v>346</v>
      </c>
      <c r="N566" s="9" t="s">
        <v>412</v>
      </c>
      <c r="P566" s="9" t="s">
        <v>299</v>
      </c>
      <c r="Q566" s="10">
        <v>39105</v>
      </c>
      <c r="R566" s="9" t="str">
        <f t="shared" si="32"/>
        <v>[58405] = {true, true, false, false, true, true}, --Piercing Howl</v>
      </c>
    </row>
    <row r="567" spans="1:18" x14ac:dyDescent="0.25">
      <c r="A567" s="9" t="s">
        <v>292</v>
      </c>
      <c r="B567" s="9" t="s">
        <v>294</v>
      </c>
      <c r="C567" s="10">
        <f>VLOOKUP(B567,P:Q,2,0)</f>
        <v>32632</v>
      </c>
      <c r="D567" s="16">
        <v>32645</v>
      </c>
      <c r="E567" s="17">
        <v>1439</v>
      </c>
      <c r="F567" s="17">
        <v>2582</v>
      </c>
      <c r="G567" s="12">
        <f t="shared" si="34"/>
        <v>4.9739322584833934E-2</v>
      </c>
      <c r="H567" s="9" t="s">
        <v>346</v>
      </c>
      <c r="I567" s="9" t="s">
        <v>346</v>
      </c>
      <c r="J567" s="9" t="s">
        <v>347</v>
      </c>
      <c r="K567" s="9" t="s">
        <v>347</v>
      </c>
      <c r="L567" s="9" t="s">
        <v>346</v>
      </c>
      <c r="M567" s="9" t="s">
        <v>346</v>
      </c>
      <c r="P567" s="9" t="s">
        <v>458</v>
      </c>
      <c r="Q567" s="9">
        <v>85982</v>
      </c>
      <c r="R567" s="9" t="str">
        <f t="shared" si="32"/>
        <v>[32645] = {true, true, false, false, true, true}, --Pounce</v>
      </c>
    </row>
    <row r="568" spans="1:18" x14ac:dyDescent="0.25">
      <c r="A568" s="9" t="s">
        <v>292</v>
      </c>
      <c r="B568" s="9" t="s">
        <v>304</v>
      </c>
      <c r="C568" s="10">
        <v>39076</v>
      </c>
      <c r="D568" s="16">
        <v>89147</v>
      </c>
      <c r="E568" s="17">
        <v>1508</v>
      </c>
      <c r="F568" s="17">
        <v>2497</v>
      </c>
      <c r="G568" s="12">
        <f>F568/E568/1.52-1</f>
        <v>8.9365489320117231E-2</v>
      </c>
      <c r="H568" s="9" t="s">
        <v>346</v>
      </c>
      <c r="I568" s="9" t="s">
        <v>347</v>
      </c>
      <c r="J568" s="9" t="s">
        <v>346</v>
      </c>
      <c r="K568" s="9" t="s">
        <v>347</v>
      </c>
      <c r="L568" s="9" t="s">
        <v>346</v>
      </c>
      <c r="M568" s="9" t="s">
        <v>346</v>
      </c>
      <c r="P568" s="9" t="s">
        <v>411</v>
      </c>
      <c r="Q568" s="9">
        <v>32455</v>
      </c>
      <c r="R568" s="9" t="str">
        <f t="shared" si="32"/>
        <v>[89147] = {true, false, true, false, true, true}, --Werewolf Berserker Bleed</v>
      </c>
    </row>
    <row r="569" spans="1:18" x14ac:dyDescent="0.25">
      <c r="A569" s="9" t="s">
        <v>292</v>
      </c>
      <c r="B569" s="9" t="s">
        <v>298</v>
      </c>
      <c r="C569" s="17">
        <v>32455</v>
      </c>
      <c r="D569" s="16">
        <v>89146</v>
      </c>
      <c r="E569" s="17">
        <v>730</v>
      </c>
      <c r="F569" s="17">
        <v>1208</v>
      </c>
      <c r="G569" s="12">
        <f>F569/E569/1.52-1</f>
        <v>8.8680605623648212E-2</v>
      </c>
      <c r="H569" s="9" t="s">
        <v>346</v>
      </c>
      <c r="I569" s="9" t="s">
        <v>347</v>
      </c>
      <c r="J569" s="9" t="s">
        <v>346</v>
      </c>
      <c r="K569" s="9" t="s">
        <v>347</v>
      </c>
      <c r="L569" s="9" t="s">
        <v>346</v>
      </c>
      <c r="M569" s="9" t="s">
        <v>346</v>
      </c>
      <c r="P569" s="9" t="s">
        <v>67</v>
      </c>
      <c r="Q569" s="9">
        <v>86003</v>
      </c>
      <c r="R569" s="9" t="str">
        <f t="shared" si="32"/>
        <v>[89146] = {true, false, true, false, true, true}, --Werewolf Bleed</v>
      </c>
    </row>
    <row r="570" spans="1:18" x14ac:dyDescent="0.25">
      <c r="P570" s="11" t="s">
        <v>77</v>
      </c>
      <c r="Q570" s="9">
        <v>22110</v>
      </c>
    </row>
    <row r="571" spans="1:18" x14ac:dyDescent="0.25">
      <c r="P571" s="11" t="s">
        <v>364</v>
      </c>
      <c r="Q571" s="9">
        <v>21776</v>
      </c>
    </row>
    <row r="572" spans="1:18" x14ac:dyDescent="0.25">
      <c r="P572" s="11"/>
    </row>
    <row r="573" spans="1:18" x14ac:dyDescent="0.25">
      <c r="P573" s="11" t="s">
        <v>79</v>
      </c>
      <c r="Q573" s="9">
        <v>26858</v>
      </c>
    </row>
    <row r="574" spans="1:18" x14ac:dyDescent="0.25">
      <c r="P574" s="11" t="s">
        <v>366</v>
      </c>
      <c r="Q574" s="9">
        <v>21763</v>
      </c>
    </row>
    <row r="575" spans="1:18" x14ac:dyDescent="0.25">
      <c r="P575" s="11" t="s">
        <v>2</v>
      </c>
      <c r="Q575" s="9">
        <v>22259</v>
      </c>
    </row>
    <row r="576" spans="1:18" x14ac:dyDescent="0.25">
      <c r="P576" s="11" t="s">
        <v>367</v>
      </c>
      <c r="Q576" s="9">
        <v>63046</v>
      </c>
    </row>
    <row r="577" spans="16:17" x14ac:dyDescent="0.25">
      <c r="P577" s="11" t="s">
        <v>355</v>
      </c>
      <c r="Q577" s="9">
        <v>26158</v>
      </c>
    </row>
    <row r="578" spans="16:17" x14ac:dyDescent="0.25">
      <c r="P578" s="11"/>
    </row>
    <row r="580" spans="16:17" x14ac:dyDescent="0.25">
      <c r="P580" s="9" t="s">
        <v>293</v>
      </c>
      <c r="Q580" s="9">
        <v>16165</v>
      </c>
    </row>
    <row r="584" spans="16:17" x14ac:dyDescent="0.25">
      <c r="P584" s="11" t="s">
        <v>356</v>
      </c>
      <c r="Q584" s="9">
        <v>22149</v>
      </c>
    </row>
    <row r="585" spans="16:17" x14ac:dyDescent="0.25">
      <c r="P585" s="11" t="s">
        <v>341</v>
      </c>
      <c r="Q585" s="9">
        <v>63044</v>
      </c>
    </row>
    <row r="586" spans="16:17" x14ac:dyDescent="0.25">
      <c r="P586" s="11" t="s">
        <v>1</v>
      </c>
      <c r="Q586" s="9">
        <v>26869</v>
      </c>
    </row>
    <row r="587" spans="16:17" x14ac:dyDescent="0.25">
      <c r="P587" s="11" t="s">
        <v>80</v>
      </c>
      <c r="Q587" s="9">
        <v>26792</v>
      </c>
    </row>
    <row r="588" spans="16:17" x14ac:dyDescent="0.25">
      <c r="P588" s="11"/>
    </row>
    <row r="589" spans="16:17" x14ac:dyDescent="0.25">
      <c r="P589" s="11"/>
    </row>
    <row r="590" spans="16:17" x14ac:dyDescent="0.25">
      <c r="P590" s="11"/>
    </row>
    <row r="591" spans="16:17" x14ac:dyDescent="0.25">
      <c r="P591" s="11"/>
    </row>
    <row r="592" spans="16:17" x14ac:dyDescent="0.25">
      <c r="P592" s="11" t="s">
        <v>17</v>
      </c>
      <c r="Q592" s="9">
        <v>26800</v>
      </c>
    </row>
    <row r="593" spans="16:17" x14ac:dyDescent="0.25">
      <c r="P593" s="11" t="s">
        <v>16</v>
      </c>
      <c r="Q593" s="9">
        <v>22161</v>
      </c>
    </row>
    <row r="594" spans="16:17" x14ac:dyDescent="0.25">
      <c r="P594" s="11" t="s">
        <v>62</v>
      </c>
      <c r="Q594" s="9">
        <v>21755</v>
      </c>
    </row>
    <row r="595" spans="16:17" x14ac:dyDescent="0.25">
      <c r="P595" s="11" t="s">
        <v>3</v>
      </c>
      <c r="Q595" s="9">
        <v>26797</v>
      </c>
    </row>
    <row r="596" spans="16:17" x14ac:dyDescent="0.25">
      <c r="P596" s="11" t="s">
        <v>363</v>
      </c>
      <c r="Q596" s="9">
        <v>21765</v>
      </c>
    </row>
    <row r="597" spans="16:17" x14ac:dyDescent="0.25">
      <c r="P597" s="11"/>
    </row>
    <row r="598" spans="16:17" x14ac:dyDescent="0.25">
      <c r="P598" s="11" t="s">
        <v>277</v>
      </c>
      <c r="Q598" s="9">
        <v>22178</v>
      </c>
    </row>
    <row r="599" spans="16:17" x14ac:dyDescent="0.25">
      <c r="P599" s="11"/>
    </row>
    <row r="600" spans="16:17" x14ac:dyDescent="0.25">
      <c r="P600" s="11"/>
    </row>
    <row r="601" spans="16:17" x14ac:dyDescent="0.25">
      <c r="P601" s="11" t="s">
        <v>360</v>
      </c>
      <c r="Q601" s="9">
        <v>63029</v>
      </c>
    </row>
    <row r="602" spans="16:17" x14ac:dyDescent="0.25">
      <c r="P602" s="11"/>
    </row>
    <row r="603" spans="16:17" x14ac:dyDescent="0.25">
      <c r="P603" s="11"/>
    </row>
    <row r="604" spans="16:17" x14ac:dyDescent="0.25">
      <c r="P604" s="11" t="s">
        <v>365</v>
      </c>
      <c r="Q604" s="9">
        <v>22180</v>
      </c>
    </row>
    <row r="605" spans="16:17" x14ac:dyDescent="0.25">
      <c r="P605" s="11" t="s">
        <v>275</v>
      </c>
      <c r="Q605" s="9">
        <v>22138</v>
      </c>
    </row>
    <row r="606" spans="16:17" x14ac:dyDescent="0.25">
      <c r="P606" s="11" t="s">
        <v>103</v>
      </c>
      <c r="Q606" s="9">
        <v>26804</v>
      </c>
    </row>
    <row r="607" spans="16:17" x14ac:dyDescent="0.25">
      <c r="P607" s="11" t="s">
        <v>104</v>
      </c>
      <c r="Q607" s="9">
        <v>15540</v>
      </c>
    </row>
    <row r="608" spans="16:17" x14ac:dyDescent="0.25">
      <c r="P608" s="11" t="s">
        <v>357</v>
      </c>
      <c r="Q608" s="9">
        <v>26188</v>
      </c>
    </row>
    <row r="609" spans="1:17" x14ac:dyDescent="0.25">
      <c r="A609" s="15"/>
      <c r="B609" s="15"/>
      <c r="C609" s="13"/>
      <c r="D609" s="13"/>
      <c r="E609" s="13"/>
      <c r="F609" s="13"/>
      <c r="G609" s="14"/>
      <c r="H609" s="15"/>
      <c r="I609" s="15"/>
      <c r="J609" s="15"/>
      <c r="K609" s="15"/>
      <c r="L609" s="15"/>
      <c r="M609" s="15"/>
      <c r="N609" s="15"/>
      <c r="P609" s="9" t="s">
        <v>59</v>
      </c>
      <c r="Q609" s="9">
        <v>40328</v>
      </c>
    </row>
    <row r="610" spans="1:17" x14ac:dyDescent="0.25">
      <c r="A610" s="15"/>
      <c r="B610" s="15"/>
      <c r="C610" s="13"/>
      <c r="D610" s="13"/>
      <c r="E610" s="13"/>
      <c r="F610" s="13"/>
      <c r="G610" s="14"/>
      <c r="H610" s="15"/>
      <c r="I610" s="15"/>
      <c r="J610" s="15"/>
      <c r="K610" s="15"/>
      <c r="L610" s="15"/>
      <c r="M610" s="15"/>
      <c r="N610" s="15"/>
    </row>
    <row r="611" spans="1:17" x14ac:dyDescent="0.25">
      <c r="P611" s="11" t="s">
        <v>358</v>
      </c>
      <c r="Q611" s="9">
        <v>21752</v>
      </c>
    </row>
    <row r="612" spans="1:17" x14ac:dyDescent="0.25">
      <c r="P612" s="11"/>
    </row>
    <row r="613" spans="1:17" x14ac:dyDescent="0.25">
      <c r="P613" s="11" t="s">
        <v>102</v>
      </c>
      <c r="Q613" s="9">
        <v>22004</v>
      </c>
    </row>
    <row r="614" spans="1:17" x14ac:dyDescent="0.25">
      <c r="P614" s="11"/>
    </row>
    <row r="615" spans="1:17" x14ac:dyDescent="0.25">
      <c r="P615" s="11" t="s">
        <v>18</v>
      </c>
      <c r="Q615" s="9">
        <v>22182</v>
      </c>
    </row>
    <row r="616" spans="1:17" x14ac:dyDescent="0.25">
      <c r="P616" s="11"/>
    </row>
    <row r="617" spans="1:17" x14ac:dyDescent="0.25">
      <c r="P617" s="11" t="s">
        <v>78</v>
      </c>
      <c r="Q617" s="9">
        <v>22006</v>
      </c>
    </row>
    <row r="618" spans="1:17" x14ac:dyDescent="0.25">
      <c r="P618" s="9" t="s">
        <v>410</v>
      </c>
      <c r="Q618" s="9">
        <v>32633</v>
      </c>
    </row>
    <row r="619" spans="1:17" x14ac:dyDescent="0.25">
      <c r="P619" s="9" t="s">
        <v>295</v>
      </c>
      <c r="Q619" s="9">
        <v>58405</v>
      </c>
    </row>
    <row r="620" spans="1:17" x14ac:dyDescent="0.25">
      <c r="C620" s="17"/>
      <c r="P620" s="9" t="s">
        <v>418</v>
      </c>
      <c r="Q620" s="10">
        <v>58742</v>
      </c>
    </row>
    <row r="621" spans="1:17" x14ac:dyDescent="0.25">
      <c r="P621" s="9" t="s">
        <v>300</v>
      </c>
      <c r="Q621" s="10">
        <v>58864</v>
      </c>
    </row>
    <row r="622" spans="1:17" x14ac:dyDescent="0.25">
      <c r="C622" s="16"/>
    </row>
    <row r="623" spans="1:17" x14ac:dyDescent="0.25">
      <c r="C623" s="16"/>
    </row>
    <row r="624" spans="1:17" x14ac:dyDescent="0.25">
      <c r="C624" s="16"/>
    </row>
    <row r="625" spans="3:3" x14ac:dyDescent="0.25">
      <c r="C625" s="16"/>
    </row>
    <row r="626" spans="3:3" x14ac:dyDescent="0.25">
      <c r="C626" s="16"/>
    </row>
    <row r="627" spans="3:3" x14ac:dyDescent="0.25">
      <c r="C627" s="16"/>
    </row>
    <row r="628" spans="3:3" x14ac:dyDescent="0.25">
      <c r="C628" s="16"/>
    </row>
    <row r="629" spans="3:3" x14ac:dyDescent="0.25">
      <c r="C629" s="16"/>
    </row>
    <row r="630" spans="3:3" x14ac:dyDescent="0.25">
      <c r="C630" s="16"/>
    </row>
    <row r="631" spans="3:3" x14ac:dyDescent="0.25">
      <c r="C631" s="16"/>
    </row>
    <row r="632" spans="3:3" x14ac:dyDescent="0.25">
      <c r="C632" s="16"/>
    </row>
    <row r="633" spans="3:3" x14ac:dyDescent="0.25">
      <c r="C633" s="16"/>
    </row>
    <row r="634" spans="3:3" x14ac:dyDescent="0.25">
      <c r="C634" s="16"/>
    </row>
    <row r="635" spans="3:3" x14ac:dyDescent="0.25">
      <c r="C635" s="16"/>
    </row>
    <row r="636" spans="3:3" x14ac:dyDescent="0.25">
      <c r="C636" s="16"/>
    </row>
  </sheetData>
  <autoFilter ref="A2:Q587" xr:uid="{12F9853E-6428-436C-9212-68B1337BF7AC}">
    <sortState xmlns:xlrd2="http://schemas.microsoft.com/office/spreadsheetml/2017/richdata2" ref="A3:Q587">
      <sortCondition ref="A2:A587"/>
    </sortState>
  </autoFilter>
  <sortState xmlns:xlrd2="http://schemas.microsoft.com/office/spreadsheetml/2017/richdata2" ref="F350:F354">
    <sortCondition ref="F350"/>
  </sortState>
  <conditionalFormatting sqref="H580:M1048576 H462:M573 H1:M459">
    <cfRule type="cellIs" dxfId="49" priority="299" operator="equal">
      <formula>"FALSE"</formula>
    </cfRule>
    <cfRule type="cellIs" dxfId="48" priority="300" operator="equal">
      <formula>"TRUE"</formula>
    </cfRule>
  </conditionalFormatting>
  <conditionalFormatting sqref="H604:M605 H601:M601 H593:M596 H590:M590">
    <cfRule type="cellIs" dxfId="47" priority="61" operator="equal">
      <formula>"FALSE"</formula>
    </cfRule>
    <cfRule type="cellIs" dxfId="46" priority="62" operator="equal">
      <formula>"TRUE"</formula>
    </cfRule>
  </conditionalFormatting>
  <conditionalFormatting sqref="M597">
    <cfRule type="cellIs" dxfId="45" priority="59" operator="equal">
      <formula>"FALSE"</formula>
    </cfRule>
    <cfRule type="cellIs" dxfId="44" priority="60" operator="equal">
      <formula>"TRUE"</formula>
    </cfRule>
  </conditionalFormatting>
  <conditionalFormatting sqref="H597:L597">
    <cfRule type="cellIs" dxfId="43" priority="55" operator="equal">
      <formula>"FALSE"</formula>
    </cfRule>
    <cfRule type="cellIs" dxfId="42" priority="56" operator="equal">
      <formula>"TRUE"</formula>
    </cfRule>
  </conditionalFormatting>
  <conditionalFormatting sqref="H612:M612">
    <cfRule type="cellIs" dxfId="41" priority="53" operator="equal">
      <formula>"FALSE"</formula>
    </cfRule>
    <cfRule type="cellIs" dxfId="40" priority="54" operator="equal">
      <formula>"TRUE"</formula>
    </cfRule>
  </conditionalFormatting>
  <conditionalFormatting sqref="M612">
    <cfRule type="cellIs" dxfId="39" priority="51" operator="equal">
      <formula>"FALSE"</formula>
    </cfRule>
    <cfRule type="cellIs" dxfId="38" priority="52" operator="equal">
      <formula>"TRUE"</formula>
    </cfRule>
  </conditionalFormatting>
  <conditionalFormatting sqref="H612:L612">
    <cfRule type="cellIs" dxfId="37" priority="49" operator="equal">
      <formula>"FALSE"</formula>
    </cfRule>
    <cfRule type="cellIs" dxfId="36" priority="50" operator="equal">
      <formula>"TRUE"</formula>
    </cfRule>
  </conditionalFormatting>
  <conditionalFormatting sqref="H615:M615">
    <cfRule type="cellIs" dxfId="35" priority="47" operator="equal">
      <formula>"FALSE"</formula>
    </cfRule>
    <cfRule type="cellIs" dxfId="34" priority="48" operator="equal">
      <formula>"TRUE"</formula>
    </cfRule>
  </conditionalFormatting>
  <conditionalFormatting sqref="H616:M616 H613:M614 H609:M610 H620:M621">
    <cfRule type="cellIs" dxfId="33" priority="45" operator="equal">
      <formula>"FALSE"</formula>
    </cfRule>
    <cfRule type="cellIs" dxfId="32" priority="46" operator="equal">
      <formula>"TRUE"</formula>
    </cfRule>
  </conditionalFormatting>
  <conditionalFormatting sqref="H617:M617">
    <cfRule type="cellIs" dxfId="31" priority="43" operator="equal">
      <formula>"FALSE"</formula>
    </cfRule>
    <cfRule type="cellIs" dxfId="30" priority="44" operator="equal">
      <formula>"TRUE"</formula>
    </cfRule>
  </conditionalFormatting>
  <conditionalFormatting sqref="H618:M619 H611:M611 H607:M608">
    <cfRule type="cellIs" dxfId="29" priority="41" operator="equal">
      <formula>"FALSE"</formula>
    </cfRule>
    <cfRule type="cellIs" dxfId="28" priority="42" operator="equal">
      <formula>"TRUE"</formula>
    </cfRule>
  </conditionalFormatting>
  <conditionalFormatting sqref="H618:M619 H611:M611 H607:M608">
    <cfRule type="cellIs" dxfId="27" priority="39" operator="equal">
      <formula>"FALSE"</formula>
    </cfRule>
    <cfRule type="cellIs" dxfId="26" priority="40" operator="equal">
      <formula>"TRUE"</formula>
    </cfRule>
  </conditionalFormatting>
  <conditionalFormatting sqref="H621:M621">
    <cfRule type="cellIs" dxfId="25" priority="37" operator="equal">
      <formula>"FALSE"</formula>
    </cfRule>
    <cfRule type="cellIs" dxfId="24" priority="38" operator="equal">
      <formula>"TRUE"</formula>
    </cfRule>
  </conditionalFormatting>
  <conditionalFormatting sqref="H621:M621">
    <cfRule type="cellIs" dxfId="23" priority="35" operator="equal">
      <formula>"FALSE"</formula>
    </cfRule>
    <cfRule type="cellIs" dxfId="22" priority="36" operator="equal">
      <formula>"TRUE"</formula>
    </cfRule>
  </conditionalFormatting>
  <conditionalFormatting sqref="H460:M461">
    <cfRule type="cellIs" dxfId="21" priority="33" operator="equal">
      <formula>"FALSE"</formula>
    </cfRule>
    <cfRule type="cellIs" dxfId="20" priority="34" operator="equal">
      <formula>"TRUE"</formula>
    </cfRule>
  </conditionalFormatting>
  <conditionalFormatting sqref="H574:M574">
    <cfRule type="cellIs" dxfId="19" priority="31" operator="equal">
      <formula>"FALSE"</formula>
    </cfRule>
    <cfRule type="cellIs" dxfId="18" priority="32" operator="equal">
      <formula>"TRUE"</formula>
    </cfRule>
  </conditionalFormatting>
  <conditionalFormatting sqref="H574:M574">
    <cfRule type="cellIs" dxfId="17" priority="29" operator="equal">
      <formula>"FALSE"</formula>
    </cfRule>
    <cfRule type="cellIs" dxfId="16" priority="30" operator="equal">
      <formula>"TRUE"</formula>
    </cfRule>
  </conditionalFormatting>
  <conditionalFormatting sqref="H575:M575">
    <cfRule type="cellIs" dxfId="15" priority="23" operator="equal">
      <formula>"FALSE"</formula>
    </cfRule>
    <cfRule type="cellIs" dxfId="14" priority="24" operator="equal">
      <formula>"TRUE"</formula>
    </cfRule>
  </conditionalFormatting>
  <conditionalFormatting sqref="H575:M575">
    <cfRule type="cellIs" dxfId="13" priority="21" operator="equal">
      <formula>"FALSE"</formula>
    </cfRule>
    <cfRule type="cellIs" dxfId="12" priority="22" operator="equal">
      <formula>"TRUE"</formula>
    </cfRule>
  </conditionalFormatting>
  <conditionalFormatting sqref="H576:M576">
    <cfRule type="cellIs" dxfId="11" priority="19" operator="equal">
      <formula>"FALSE"</formula>
    </cfRule>
    <cfRule type="cellIs" dxfId="10" priority="20" operator="equal">
      <formula>"TRUE"</formula>
    </cfRule>
  </conditionalFormatting>
  <conditionalFormatting sqref="H576:M576">
    <cfRule type="cellIs" dxfId="9" priority="17" operator="equal">
      <formula>"FALSE"</formula>
    </cfRule>
    <cfRule type="cellIs" dxfId="8" priority="18" operator="equal">
      <formula>"TRUE"</formula>
    </cfRule>
  </conditionalFormatting>
  <conditionalFormatting sqref="H577:M577">
    <cfRule type="cellIs" dxfId="7" priority="15" operator="equal">
      <formula>"FALSE"</formula>
    </cfRule>
    <cfRule type="cellIs" dxfId="6" priority="16" operator="equal">
      <formula>"TRUE"</formula>
    </cfRule>
  </conditionalFormatting>
  <conditionalFormatting sqref="H577:M577">
    <cfRule type="cellIs" dxfId="5" priority="13" operator="equal">
      <formula>"FALSE"</formula>
    </cfRule>
    <cfRule type="cellIs" dxfId="4" priority="14" operator="equal">
      <formula>"TRUE"</formula>
    </cfRule>
  </conditionalFormatting>
  <conditionalFormatting sqref="H578:M579">
    <cfRule type="cellIs" dxfId="3" priority="3" operator="equal">
      <formula>"FALSE"</formula>
    </cfRule>
    <cfRule type="cellIs" dxfId="2" priority="4" operator="equal">
      <formula>"TRUE"</formula>
    </cfRule>
  </conditionalFormatting>
  <conditionalFormatting sqref="H578:M579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Conversion Table</vt:lpstr>
      <vt:lpstr>Test Data 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Kauert</dc:creator>
  <cp:lastModifiedBy>Dominik Kauert</cp:lastModifiedBy>
  <dcterms:created xsi:type="dcterms:W3CDTF">2017-04-28T18:06:44Z</dcterms:created>
  <dcterms:modified xsi:type="dcterms:W3CDTF">2020-03-28T20:12:03Z</dcterms:modified>
</cp:coreProperties>
</file>