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KiCost!$J$5:$O$44</definedName>
    <definedName name="global_part_data">KiCost!$A$5:$I$44</definedName>
    <definedName name="mouser_part_data">KiCost!$P$5:$U$44</definedName>
    <definedName name="newark_part_data">KiCost!$V$5:$AA$44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<sst xmlns="http://schemas.openxmlformats.org/spreadsheetml/2006/main" count="205" uniqueCount="144">
  <si>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</si>
  <si>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</si>
  <si>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</si>
  <si>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</si>
  <si>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</si>
  <si>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</si>
  <si>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</si>
  <si>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</si>
  <si>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</si>
  <si>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</si>
  <si>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D3,D4</t>
  </si>
  <si>
    <t>LEDs:LED_0805</t>
  </si>
  <si>
    <t>LED</t>
  </si>
  <si>
    <t>P8</t>
  </si>
  <si>
    <t>Socket_Strips:Socket_Strip_Straight_1x04</t>
  </si>
  <si>
    <t>encoder 2</t>
  </si>
  <si>
    <t>U7</t>
  </si>
  <si>
    <t>USBLC6-2SC6Y</t>
  </si>
  <si>
    <t>TO_SOT_Packages_SMD:SOT-23-6</t>
  </si>
  <si>
    <t>USBLC6-2</t>
  </si>
  <si>
    <t>C11</t>
  </si>
  <si>
    <t>Capacitors_SMD:C_0805</t>
  </si>
  <si>
    <t>1u</t>
  </si>
  <si>
    <t>R5</t>
  </si>
  <si>
    <t>Resistors_SMD:R_0805</t>
  </si>
  <si>
    <t>120</t>
  </si>
  <si>
    <t>U2,U3</t>
  </si>
  <si>
    <t>de24-2:DE24-2</t>
  </si>
  <si>
    <t>DEC24/2</t>
  </si>
  <si>
    <t>R4,R13,R15</t>
  </si>
  <si>
    <t>1k</t>
  </si>
  <si>
    <t>P9</t>
  </si>
  <si>
    <t>Pin_Headers:Pin_Header_Straight_1x03</t>
  </si>
  <si>
    <t>i2c bus</t>
  </si>
  <si>
    <t>U9</t>
  </si>
  <si>
    <t>lib:B-plug-5mm</t>
  </si>
  <si>
    <t>12v input</t>
  </si>
  <si>
    <t>K1,K2</t>
  </si>
  <si>
    <t>Connectors_Molex:Molex_PicoBlade_53261-1171</t>
  </si>
  <si>
    <t>Maxon-200142</t>
  </si>
  <si>
    <t>R8</t>
  </si>
  <si>
    <t>10K</t>
  </si>
  <si>
    <t>U4</t>
  </si>
  <si>
    <t>STM32F042K6T6</t>
  </si>
  <si>
    <t>Housings_QFP:LQFP-32_7x7mm_Pitch0.8mm</t>
  </si>
  <si>
    <t>stm32f042k6tx</t>
  </si>
  <si>
    <t>Q1,Q2</t>
  </si>
  <si>
    <t>bc807</t>
  </si>
  <si>
    <t>TO_SOT_Packages_SMD:SOT-23</t>
  </si>
  <si>
    <t>BC807</t>
  </si>
  <si>
    <t>JP1</t>
  </si>
  <si>
    <t>Pin_Headers:Pin_Header_Straight_1x02</t>
  </si>
  <si>
    <t>CAN termination</t>
  </si>
  <si>
    <t>JP2</t>
  </si>
  <si>
    <t>de24-2:jumper_switch_3</t>
  </si>
  <si>
    <t>boot mode</t>
  </si>
  <si>
    <t>C15,C18</t>
  </si>
  <si>
    <t>P3</t>
  </si>
  <si>
    <t>Connect:USB_Mini-B</t>
  </si>
  <si>
    <t>usb</t>
  </si>
  <si>
    <t>R3</t>
  </si>
  <si>
    <t>1K</t>
  </si>
  <si>
    <t>R11</t>
  </si>
  <si>
    <t>1.5k</t>
  </si>
  <si>
    <t>U1</t>
  </si>
  <si>
    <t>MCP1702T-3302</t>
  </si>
  <si>
    <t>TO_SOT_Packages_SMD:SOT89-3_Housing</t>
  </si>
  <si>
    <t>MCP1702</t>
  </si>
  <si>
    <t>R1,R2,R7,R12,R14</t>
  </si>
  <si>
    <t>10k</t>
  </si>
  <si>
    <t>F1,F2</t>
  </si>
  <si>
    <t>MF-R300</t>
  </si>
  <si>
    <t>Fuse_Holders_and_Fuses:Fuse_TE5_Littlefuse-395Series</t>
  </si>
  <si>
    <t>FUSE/3A MF-R300</t>
  </si>
  <si>
    <t>P4</t>
  </si>
  <si>
    <t>Socket_Strips:Socket_Strip_Straight_1x03</t>
  </si>
  <si>
    <t>serial bus</t>
  </si>
  <si>
    <t>D6</t>
  </si>
  <si>
    <t>MBR0530T1G</t>
  </si>
  <si>
    <t>Diodes_SMD:SOD-123</t>
  </si>
  <si>
    <t>D5</t>
  </si>
  <si>
    <t>mbr0530T1G</t>
  </si>
  <si>
    <t>C10</t>
  </si>
  <si>
    <t>10n</t>
  </si>
  <si>
    <t>C2</t>
  </si>
  <si>
    <t>Capacitors_SMD:c_elec_6.3x5.8</t>
  </si>
  <si>
    <t>100u</t>
  </si>
  <si>
    <t>C1</t>
  </si>
  <si>
    <t>EMVE250ADA101MF80G</t>
  </si>
  <si>
    <t>Capacitors_SMD:c_elec_6.3x7.7</t>
  </si>
  <si>
    <t>100u/35v EEEHA1V101XP</t>
  </si>
  <si>
    <t>R9,R10</t>
  </si>
  <si>
    <t>22</t>
  </si>
  <si>
    <t>C5,C9,C12,C13,C16</t>
  </si>
  <si>
    <t>100n</t>
  </si>
  <si>
    <t>P7</t>
  </si>
  <si>
    <t>encoder 1</t>
  </si>
  <si>
    <t>P1</t>
  </si>
  <si>
    <t>Pin_Headers:Pin_Header_Straight_1x04</t>
  </si>
  <si>
    <t>swdio</t>
  </si>
  <si>
    <t>U8</t>
  </si>
  <si>
    <t>5v input</t>
  </si>
  <si>
    <t>C3,C4</t>
  </si>
  <si>
    <t>45nF/50v</t>
  </si>
  <si>
    <t>D1,D2</t>
  </si>
  <si>
    <t>Schottky/26V MBR0530T1G</t>
  </si>
  <si>
    <t>C6</t>
  </si>
  <si>
    <t>4.7u</t>
  </si>
  <si>
    <t>U5</t>
  </si>
  <si>
    <t>MCP2562-E/SN</t>
  </si>
  <si>
    <t>Housings_SOIC:SOIC-8_3.9x4.9mm_Pitch1.27mm</t>
  </si>
  <si>
    <t>MCP2562</t>
  </si>
  <si>
    <t>P2</t>
  </si>
  <si>
    <t>CAN bus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</si>
  <si>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</si>
  <si>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</si>
  <si>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</si>
  <si>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</si>
  <si>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</si>
  <si>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</si>
  <si>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</si>
  <si>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</si>
  <si>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Link</t>
  </si>
  <si>
    <t>497-11882-1-ND</t>
  </si>
  <si>
    <t>MCP1702T-3302E/MBCT-ND</t>
  </si>
  <si>
    <t>MF-R300-ND</t>
  </si>
  <si>
    <t>MBR0530T1GOSCT-ND</t>
  </si>
  <si>
    <t>565-2220-1-ND</t>
  </si>
  <si>
    <t>MCP2562-E/SN-ND</t>
  </si>
  <si>
    <t>Mouser</t>
  </si>
  <si>
    <t>511-USBLC6-2SC6Y</t>
  </si>
  <si>
    <t>511-STM32F042K6T6</t>
  </si>
  <si>
    <t>583-BC807</t>
  </si>
  <si>
    <t>579-MCP1702T3302E/MB</t>
  </si>
  <si>
    <t>652-MFR300</t>
  </si>
  <si>
    <t>863-MBR0530T1G</t>
  </si>
  <si>
    <t>661-EMVE250ADA101MF8</t>
  </si>
  <si>
    <t>579-MCP2562-E/SN</t>
  </si>
  <si>
    <t>Newark</t>
  </si>
  <si>
    <t>43W6660</t>
  </si>
  <si>
    <t>55X3507</t>
  </si>
  <si>
    <t>56K6993</t>
  </si>
  <si>
    <t>61J7414</t>
  </si>
  <si>
    <t>85W9074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</si>
</sst>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stmicroelectronics/USBLC6-2SC6Y/497-11882-1-ND/2756523" TargetMode="External"/><Relationship Id="rId2" Type="http://schemas.openxmlformats.org/officeDocument/2006/relationships/hyperlink" Target="http://www.mouser.com/Search/Refine.aspx?Keyword=USBLC6-2SC6Y%20" TargetMode="External"/><Relationship Id="rId3" Type="http://schemas.openxmlformats.org/officeDocument/2006/relationships/hyperlink" Target="http://www.newark.com/webapp/wcs/stores/servlet/Search?catalogId=15003&amp;langId=-1&amp;storeId=10194&amp;gs=true&amp;st=USBLC6-2SC6Y%20" TargetMode="External"/><Relationship Id="rId4" Type="http://schemas.openxmlformats.org/officeDocument/2006/relationships/hyperlink" Target="http://www.mouser.com/Search/../ProductDetail/STMicroelectronics/STM32F042K6T6/?qs=sGAEpiMZZMsMLZWdhVL7195gm3DpSxYfq0WU6NXDrAc%3d" TargetMode="External"/><Relationship Id="rId5" Type="http://schemas.openxmlformats.org/officeDocument/2006/relationships/hyperlink" Target="http://www.newark.com/webapp/wcs/stores/servlet/Search?catalogId=15003&amp;langId=-1&amp;storeId=10194&amp;gs=true&amp;st=STM32F042K6T6%20" TargetMode="External"/><Relationship Id="rId6" Type="http://schemas.openxmlformats.org/officeDocument/2006/relationships/hyperlink" Target="http://www.mouser.com/Search/../ProductDetail/Rectron/BC807/?qs=sGAEpiMZZMutXGli8Ay4kCj5aXVxjghKKEoHn2jP2Vk%3d" TargetMode="External"/><Relationship Id="rId7" Type="http://schemas.openxmlformats.org/officeDocument/2006/relationships/hyperlink" Target="http://www.digikey.com/product-detail/en/microchip-technology/MCP1702T-3302E%2FMB/MCP1702T-3302E%2FMBCT-ND/3622379" TargetMode="External"/><Relationship Id="rId8" Type="http://schemas.openxmlformats.org/officeDocument/2006/relationships/hyperlink" Target="http://www.mouser.com/Search/../ProductDetail/Microchip-Technology/MCP1702T-3302E-MB/?qs=sGAEpiMZZMsGz1a6aV8DcKzSytZwIz66gyYPzEwY8%2fU%3d" TargetMode="External"/><Relationship Id="rId9" Type="http://schemas.openxmlformats.org/officeDocument/2006/relationships/hyperlink" Target="http://www.newark.com/microchip/mcp1702t-3302e-mb/ldo-fixed-3-3v-0-25a-sot-89-3/dp/56K6993" TargetMode="External"/><Relationship Id="rId10" Type="http://schemas.openxmlformats.org/officeDocument/2006/relationships/hyperlink" Target="http://www.digikey.com/product-detail/en/bourns-inc/MF-R300/MF-R300-ND/259975" TargetMode="External"/><Relationship Id="rId11" Type="http://schemas.openxmlformats.org/officeDocument/2006/relationships/hyperlink" Target="http://www.mouser.com/Search/../ProductDetail/Bourns/MF-R300/?qs=sGAEpiMZZMsxR%252bBXi4wRUBaq0BDiykw2ZYCNmq306Zo%3d" TargetMode="External"/><Relationship Id="rId12" Type="http://schemas.openxmlformats.org/officeDocument/2006/relationships/hyperlink" Target="http://www.newark.com/bourns/r300-0-99/fuse-ptc-reset-30v-3a-radial/dp/61J7414" TargetMode="External"/><Relationship Id="rId13" Type="http://schemas.openxmlformats.org/officeDocument/2006/relationships/hyperlink" Target="http://www.digikey.com/product-detail/en/on-semiconductor/MBR0530T1G/MBR0530T1GOSCT-ND/917966" TargetMode="External"/><Relationship Id="rId14" Type="http://schemas.openxmlformats.org/officeDocument/2006/relationships/hyperlink" Target="http://www.mouser.com/Search/../ProductDetail/ON-Semiconductor/MBR0530T1G/?qs=sGAEpiMZZMtQ8nqTKtFS%2fCKUxMvjsmGzG%2fm025FnxVs%3d" TargetMode="External"/><Relationship Id="rId15" Type="http://schemas.openxmlformats.org/officeDocument/2006/relationships/hyperlink" Target="http://www.digikey.com/product-detail/en/on-semiconductor/MBR0530T1G/MBR0530T1GOSCT-ND/917966" TargetMode="External"/><Relationship Id="rId16" Type="http://schemas.openxmlformats.org/officeDocument/2006/relationships/hyperlink" Target="http://www.mouser.com/Search/../ProductDetail/ON-Semiconductor/MBR0530T1G/?qs=sGAEpiMZZMtQ8nqTKtFS%2fCKUxMvjsmGzG%2fm025FnxVs%3d" TargetMode="External"/><Relationship Id="rId17" Type="http://schemas.openxmlformats.org/officeDocument/2006/relationships/hyperlink" Target="http://www.digikey.com/product-detail/en/united-chemi-con/EMVE250ADA101MF80G/565-2220-1-ND/757381" TargetMode="External"/><Relationship Id="rId18" Type="http://schemas.openxmlformats.org/officeDocument/2006/relationships/hyperlink" Target="http://www.mouser.com/Search/Refine.aspx?Keyword=EMVE250ADA101MF80G%20" TargetMode="External"/><Relationship Id="rId19" Type="http://schemas.openxmlformats.org/officeDocument/2006/relationships/hyperlink" Target="http://www.newark.com/united-chemi-con/emve250ada101mf80g/aluminum-electrolytic-capacitor/dp/23K4494" TargetMode="External"/><Relationship Id="rId20" Type="http://schemas.openxmlformats.org/officeDocument/2006/relationships/hyperlink" Target="http://www.digikey.com/product-detail/en/on-semiconductor/MBR0530T1G/MBR0530T1GOSCT-ND/917966" TargetMode="External"/><Relationship Id="rId21" Type="http://schemas.openxmlformats.org/officeDocument/2006/relationships/hyperlink" Target="http://www.mouser.com/Search/../ProductDetail/ON-Semiconductor/MBR0530T1G/?qs=sGAEpiMZZMtQ8nqTKtFS%2fCKUxMvjsmGzG%2fm025FnxVs%3d" TargetMode="External"/><Relationship Id="rId22" Type="http://schemas.openxmlformats.org/officeDocument/2006/relationships/hyperlink" Target="http://www.digikey.com/scripts/DkSearch/dksus.dll?WT.z_header=search_go&amp;lang=en&amp;keywords=MCP2562-E%2FSN%20" TargetMode="External"/><Relationship Id="rId23" Type="http://schemas.openxmlformats.org/officeDocument/2006/relationships/hyperlink" Target="http://www.mouser.com/Search/../ProductDetail/Microchip-Technology/MCP2562-E-SN/?qs=sGAEpiMZZMsGqoCZrYwANiyhCBJiqvV6gstIhlvqgro%3d" TargetMode="External"/><Relationship Id="rId24" Type="http://schemas.openxmlformats.org/officeDocument/2006/relationships/hyperlink" Target="http://www.newark.com/webapp/wcs/stores/servlet/Search?catalogId=15003&amp;langId=-1&amp;storeId=10194&amp;gs=true&amp;st=MCP2562-E%2FSN%20" TargetMode="External"/><Relationship Id="rId25" Type="http://schemas.openxmlformats.org/officeDocument/2006/relationships/vmlDrawing" Target="../drawings/vmlDrawing1.vml"/><Relationship Id="rId2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3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114</v>
      </c>
      <c r="I1" s="2">
        <v>100</v>
      </c>
    </row>
    <row r="2" spans="1:27">
      <c r="H2" s="3" t="s">
        <v>115</v>
      </c>
      <c r="I2" s="4">
        <f>sum(I7:I44)</f>
        <v>0</v>
      </c>
      <c r="M2" s="4">
        <f>sum(M7:M44)</f>
        <v>0</v>
      </c>
      <c r="S2" s="4">
        <f>sum(S7:S44)</f>
        <v>0</v>
      </c>
      <c r="Y2" s="4">
        <f>sum(Y7:Y44)</f>
        <v>0</v>
      </c>
    </row>
    <row r="3" spans="1:27">
      <c r="H3" s="3" t="s">
        <v>116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117</v>
      </c>
      <c r="K5" s="7"/>
      <c r="L5" s="7"/>
      <c r="M5" s="7"/>
      <c r="N5" s="7"/>
      <c r="O5" s="7"/>
      <c r="P5" s="8" t="s">
        <v>129</v>
      </c>
      <c r="Q5" s="8"/>
      <c r="R5" s="8"/>
      <c r="S5" s="8"/>
      <c r="T5" s="8"/>
      <c r="U5" s="8"/>
      <c r="V5" s="9" t="s">
        <v>138</v>
      </c>
      <c r="W5" s="9"/>
      <c r="X5" s="9"/>
      <c r="Y5" s="9"/>
      <c r="Z5" s="9"/>
      <c r="AA5" s="9"/>
    </row>
    <row r="6" spans="1:27">
      <c r="A6" s="10" t="s">
        <v>6</v>
      </c>
      <c r="B6" s="10" t="s">
        <v>8</v>
      </c>
      <c r="C6" s="10" t="s">
        <v>9</v>
      </c>
      <c r="D6" s="10" t="s">
        <v>5</v>
      </c>
      <c r="E6" s="10" t="s">
        <v>4</v>
      </c>
      <c r="F6" s="10" t="s">
        <v>1</v>
      </c>
      <c r="G6" s="10" t="s">
        <v>7</v>
      </c>
      <c r="H6" s="10" t="s">
        <v>3</v>
      </c>
      <c r="I6" s="10" t="s">
        <v>2</v>
      </c>
      <c r="J6" s="10" t="s">
        <v>119</v>
      </c>
      <c r="K6" s="10" t="s">
        <v>120</v>
      </c>
      <c r="L6" s="10" t="s">
        <v>3</v>
      </c>
      <c r="M6" s="10" t="s">
        <v>2</v>
      </c>
      <c r="N6" s="10" t="s">
        <v>121</v>
      </c>
      <c r="O6" s="10" t="s">
        <v>118</v>
      </c>
      <c r="P6" s="10" t="s">
        <v>119</v>
      </c>
      <c r="Q6" s="10" t="s">
        <v>120</v>
      </c>
      <c r="R6" s="10" t="s">
        <v>3</v>
      </c>
      <c r="S6" s="10" t="s">
        <v>2</v>
      </c>
      <c r="T6" s="10" t="s">
        <v>121</v>
      </c>
      <c r="U6" s="10" t="s">
        <v>118</v>
      </c>
      <c r="V6" s="10" t="s">
        <v>119</v>
      </c>
      <c r="W6" s="10" t="s">
        <v>120</v>
      </c>
      <c r="X6" s="10" t="s">
        <v>3</v>
      </c>
      <c r="Y6" s="10" t="s">
        <v>2</v>
      </c>
      <c r="Z6" s="10" t="s">
        <v>121</v>
      </c>
      <c r="AA6" s="10" t="s">
        <v>118</v>
      </c>
    </row>
    <row r="7" spans="1:27">
      <c r="A7" t="s">
        <v>10</v>
      </c>
      <c r="B7" t="s">
        <v>12</v>
      </c>
      <c r="D7" t="s">
        <v>11</v>
      </c>
      <c r="G7">
        <f>BoardQty*2</f>
        <v>0</v>
      </c>
      <c r="H7" s="11">
        <f>MINA(INDIRECT(ADDRESS(ROW(),COLUMN(newark_part_data)+2)),INDIRECT(ADDRESS(ROW(),COLUMN(digikey_part_data)+2)),INDIRECT(ADDRESS(ROW(),COLUMN(mouser_part_data)+2)))</f>
        <v>0</v>
      </c>
      <c r="I7" s="11">
        <f>iferror(G7*H7,"")</f>
        <v>0</v>
      </c>
    </row>
    <row r="8" spans="1:27">
      <c r="A8" t="s">
        <v>13</v>
      </c>
      <c r="B8" t="s">
        <v>15</v>
      </c>
      <c r="D8" t="s">
        <v>14</v>
      </c>
      <c r="G8">
        <f>BoardQty*1</f>
        <v>0</v>
      </c>
      <c r="H8" s="11">
        <f>MINA(INDIRECT(ADDRESS(ROW(),COLUMN(newark_part_data)+2)),INDIRECT(ADDRESS(ROW(),COLUMN(digikey_part_data)+2)),INDIRECT(ADDRESS(ROW(),COLUMN(mouser_part_data)+2)))</f>
        <v>0</v>
      </c>
      <c r="I8" s="11">
        <f>iferror(G8*H8,"")</f>
        <v>0</v>
      </c>
    </row>
    <row r="9" spans="1:27">
      <c r="A9" t="s">
        <v>16</v>
      </c>
      <c r="B9" t="s">
        <v>19</v>
      </c>
      <c r="D9" t="s">
        <v>18</v>
      </c>
      <c r="F9" t="s">
        <v>17</v>
      </c>
      <c r="G9">
        <f>BoardQty*1</f>
        <v>0</v>
      </c>
      <c r="H9" s="11">
        <f>MINA(INDIRECT(ADDRESS(ROW(),COLUMN(newark_part_data)+2)),INDIRECT(ADDRESS(ROW(),COLUMN(digikey_part_data)+2)),INDIRECT(ADDRESS(ROW(),COLUMN(mouser_part_data)+2)))</f>
        <v>0</v>
      </c>
      <c r="I9" s="11">
        <f>iferror(G9*H9,"")</f>
        <v>0</v>
      </c>
      <c r="J9">
        <v>10517</v>
      </c>
      <c r="L9" s="11">
        <f>iferror(lookup(if(K9="",G9,K9),{0,1,10,100,500,1000,3000,6000,15000,30000,75000},{0.0,1.12,0.997,0.7774,0.64288,0.5084,0.4592,0.43624,0.41984,0.40672,0.3936}),"")</f>
        <v>0</v>
      </c>
      <c r="M9" s="11">
        <f>iferror(if(K9="",G9,K9)*L9,"")</f>
        <v>0</v>
      </c>
      <c r="N9" t="s">
        <v>123</v>
      </c>
      <c r="O9" s="12" t="s">
        <v>122</v>
      </c>
      <c r="P9">
        <v>2687</v>
      </c>
      <c r="R9" s="11">
        <f>iferror(lookup(if(Q9="",G9,Q9),{0,1,10,100,500,1000,3000,9000},{0.0,1.12,0.906,0.695,0.615,0.485,0.431,0.416}),"")</f>
        <v>0</v>
      </c>
      <c r="S9" s="11">
        <f>iferror(if(Q9="",G9,Q9)*R9,"")</f>
        <v>0</v>
      </c>
      <c r="T9" t="s">
        <v>130</v>
      </c>
      <c r="U9" s="12" t="s">
        <v>122</v>
      </c>
      <c r="V9">
        <v>0</v>
      </c>
      <c r="X9" s="11">
        <f>iferror(lookup(if(W9="",G9,W9),{0,1,3000,6000,9000},{0.0,0.519,0.519,0.486,0.46}),"")</f>
        <v>0</v>
      </c>
      <c r="Y9" s="11">
        <f>iferror(if(W9="",G9,W9)*X9,"")</f>
        <v>0</v>
      </c>
      <c r="Z9" t="s">
        <v>139</v>
      </c>
      <c r="AA9" s="12" t="s">
        <v>122</v>
      </c>
    </row>
    <row r="10" spans="1:27">
      <c r="A10" t="s">
        <v>20</v>
      </c>
      <c r="B10" t="s">
        <v>22</v>
      </c>
      <c r="D10" t="s">
        <v>21</v>
      </c>
      <c r="G10">
        <f>BoardQty*1</f>
        <v>0</v>
      </c>
      <c r="H10" s="11">
        <f>MINA(INDIRECT(ADDRESS(ROW(),COLUMN(newark_part_data)+2)),INDIRECT(ADDRESS(ROW(),COLUMN(digikey_part_data)+2)),INDIRECT(ADDRESS(ROW(),COLUMN(mouser_part_data)+2)))</f>
        <v>0</v>
      </c>
      <c r="I10" s="11">
        <f>iferror(G10*H10,"")</f>
        <v>0</v>
      </c>
    </row>
    <row r="11" spans="1:27">
      <c r="A11" t="s">
        <v>23</v>
      </c>
      <c r="B11" t="s">
        <v>25</v>
      </c>
      <c r="D11" t="s">
        <v>24</v>
      </c>
      <c r="G11">
        <f>BoardQty*1</f>
        <v>0</v>
      </c>
      <c r="H11" s="11">
        <f>MINA(INDIRECT(ADDRESS(ROW(),COLUMN(newark_part_data)+2)),INDIRECT(ADDRESS(ROW(),COLUMN(digikey_part_data)+2)),INDIRECT(ADDRESS(ROW(),COLUMN(mouser_part_data)+2)))</f>
        <v>0</v>
      </c>
      <c r="I11" s="11">
        <f>iferror(G11*H11,"")</f>
        <v>0</v>
      </c>
    </row>
    <row r="12" spans="1:27">
      <c r="A12" t="s">
        <v>26</v>
      </c>
      <c r="B12" t="s">
        <v>28</v>
      </c>
      <c r="D12" t="s">
        <v>27</v>
      </c>
      <c r="G12">
        <f>BoardQty*2</f>
        <v>0</v>
      </c>
      <c r="H12" s="11">
        <f>MINA(INDIRECT(ADDRESS(ROW(),COLUMN(newark_part_data)+2)),INDIRECT(ADDRESS(ROW(),COLUMN(digikey_part_data)+2)),INDIRECT(ADDRESS(ROW(),COLUMN(mouser_part_data)+2)))</f>
        <v>0</v>
      </c>
      <c r="I12" s="11">
        <f>iferror(G12*H12,"")</f>
        <v>0</v>
      </c>
    </row>
    <row r="13" spans="1:27">
      <c r="A13" t="s">
        <v>29</v>
      </c>
      <c r="B13" t="s">
        <v>30</v>
      </c>
      <c r="D13" t="s">
        <v>24</v>
      </c>
      <c r="G13">
        <f>BoardQty*3</f>
        <v>0</v>
      </c>
      <c r="H13" s="11">
        <f>MINA(INDIRECT(ADDRESS(ROW(),COLUMN(newark_part_data)+2)),INDIRECT(ADDRESS(ROW(),COLUMN(digikey_part_data)+2)),INDIRECT(ADDRESS(ROW(),COLUMN(mouser_part_data)+2)))</f>
        <v>0</v>
      </c>
      <c r="I13" s="11">
        <f>iferror(G13*H13,"")</f>
        <v>0</v>
      </c>
    </row>
    <row r="14" spans="1:27">
      <c r="A14" t="s">
        <v>31</v>
      </c>
      <c r="B14" t="s">
        <v>33</v>
      </c>
      <c r="D14" t="s">
        <v>32</v>
      </c>
      <c r="G14">
        <f>BoardQty*1</f>
        <v>0</v>
      </c>
      <c r="H14" s="11">
        <f>MINA(INDIRECT(ADDRESS(ROW(),COLUMN(newark_part_data)+2)),INDIRECT(ADDRESS(ROW(),COLUMN(digikey_part_data)+2)),INDIRECT(ADDRESS(ROW(),COLUMN(mouser_part_data)+2)))</f>
        <v>0</v>
      </c>
      <c r="I14" s="11">
        <f>iferror(G14*H14,"")</f>
        <v>0</v>
      </c>
    </row>
    <row r="15" spans="1:27">
      <c r="A15" t="s">
        <v>34</v>
      </c>
      <c r="B15" t="s">
        <v>36</v>
      </c>
      <c r="D15" t="s">
        <v>35</v>
      </c>
      <c r="G15">
        <f>BoardQty*1</f>
        <v>0</v>
      </c>
      <c r="H15" s="11">
        <f>MINA(INDIRECT(ADDRESS(ROW(),COLUMN(newark_part_data)+2)),INDIRECT(ADDRESS(ROW(),COLUMN(digikey_part_data)+2)),INDIRECT(ADDRESS(ROW(),COLUMN(mouser_part_data)+2)))</f>
        <v>0</v>
      </c>
      <c r="I15" s="11">
        <f>iferror(G15*H15,"")</f>
        <v>0</v>
      </c>
    </row>
    <row r="16" spans="1:27">
      <c r="A16" t="s">
        <v>37</v>
      </c>
      <c r="B16" t="s">
        <v>39</v>
      </c>
      <c r="D16" t="s">
        <v>38</v>
      </c>
      <c r="G16">
        <f>BoardQty*2</f>
        <v>0</v>
      </c>
      <c r="H16" s="11">
        <f>MINA(INDIRECT(ADDRESS(ROW(),COLUMN(newark_part_data)+2)),INDIRECT(ADDRESS(ROW(),COLUMN(digikey_part_data)+2)),INDIRECT(ADDRESS(ROW(),COLUMN(mouser_part_data)+2)))</f>
        <v>0</v>
      </c>
      <c r="I16" s="11">
        <f>iferror(G16*H16,"")</f>
        <v>0</v>
      </c>
    </row>
    <row r="17" spans="1:27">
      <c r="A17" t="s">
        <v>40</v>
      </c>
      <c r="B17" t="s">
        <v>41</v>
      </c>
      <c r="D17" t="s">
        <v>24</v>
      </c>
      <c r="G17">
        <f>BoardQty*1</f>
        <v>0</v>
      </c>
      <c r="H17" s="11">
        <f>MINA(INDIRECT(ADDRESS(ROW(),COLUMN(newark_part_data)+2)),INDIRECT(ADDRESS(ROW(),COLUMN(digikey_part_data)+2)),INDIRECT(ADDRESS(ROW(),COLUMN(mouser_part_data)+2)))</f>
        <v>0</v>
      </c>
      <c r="I17" s="11">
        <f>iferror(G17*H17,"")</f>
        <v>0</v>
      </c>
    </row>
    <row r="18" spans="1:27">
      <c r="A18" t="s">
        <v>42</v>
      </c>
      <c r="B18" t="s">
        <v>45</v>
      </c>
      <c r="D18" t="s">
        <v>44</v>
      </c>
      <c r="F18" t="s">
        <v>43</v>
      </c>
      <c r="G18">
        <f>BoardQty*1</f>
        <v>0</v>
      </c>
      <c r="H18" s="11">
        <f>MINA(INDIRECT(ADDRESS(ROW(),COLUMN(newark_part_data)+2)),INDIRECT(ADDRESS(ROW(),COLUMN(digikey_part_data)+2)),INDIRECT(ADDRESS(ROW(),COLUMN(mouser_part_data)+2)))</f>
        <v>0</v>
      </c>
      <c r="I18" s="11">
        <f>iferror(G18*H18,"")</f>
        <v>0</v>
      </c>
      <c r="P18">
        <v>675</v>
      </c>
      <c r="R18" s="11">
        <f>iferror(lookup(if(Q18="",G18,Q18),{0,1,10,100,250,500,1000,2500,5000},{0.0,2.83,2.41,2.09,1.98,1.78,1.49,1.42,1.38}),"")</f>
        <v>0</v>
      </c>
      <c r="S18" s="11">
        <f>iferror(if(Q18="",G18,Q18)*R18,"")</f>
        <v>0</v>
      </c>
      <c r="T18" t="s">
        <v>131</v>
      </c>
      <c r="U18" s="12" t="s">
        <v>122</v>
      </c>
      <c r="V18">
        <v>0</v>
      </c>
      <c r="X18" s="11">
        <f>iferror(lookup(if(W18="",G18,W18),{0,1,25},{0.0,1.45,1.45}),"")</f>
        <v>0</v>
      </c>
      <c r="Y18" s="11">
        <f>iferror(if(W18="",G18,W18)*X18,"")</f>
        <v>0</v>
      </c>
      <c r="Z18" t="s">
        <v>140</v>
      </c>
      <c r="AA18" s="12" t="s">
        <v>122</v>
      </c>
    </row>
    <row r="19" spans="1:27">
      <c r="A19" t="s">
        <v>46</v>
      </c>
      <c r="B19" t="s">
        <v>49</v>
      </c>
      <c r="D19" t="s">
        <v>48</v>
      </c>
      <c r="F19" t="s">
        <v>47</v>
      </c>
      <c r="G19">
        <f>BoardQty*2</f>
        <v>0</v>
      </c>
      <c r="H19" s="11">
        <f>MINA(INDIRECT(ADDRESS(ROW(),COLUMN(newark_part_data)+2)),INDIRECT(ADDRESS(ROW(),COLUMN(digikey_part_data)+2)),INDIRECT(ADDRESS(ROW(),COLUMN(mouser_part_data)+2)))</f>
        <v>0</v>
      </c>
      <c r="I19" s="11">
        <f>iferror(G19*H19,"")</f>
        <v>0</v>
      </c>
      <c r="P19">
        <v>2954</v>
      </c>
      <c r="R19" s="11">
        <f>iferror(lookup(if(Q19="",G19,Q19),{0,1,25,100,250,500,1000,3000,6000,12000},{0.0,0.282,0.266,0.238,0.218,0.182,0.154,0.131,0.109,0.092}),"")</f>
        <v>0</v>
      </c>
      <c r="S19" s="11">
        <f>iferror(if(Q19="",G19,Q19)*R19,"")</f>
        <v>0</v>
      </c>
      <c r="T19" t="s">
        <v>132</v>
      </c>
      <c r="U19" s="12" t="s">
        <v>122</v>
      </c>
    </row>
    <row r="20" spans="1:27">
      <c r="A20" t="s">
        <v>50</v>
      </c>
      <c r="B20" t="s">
        <v>52</v>
      </c>
      <c r="D20" t="s">
        <v>51</v>
      </c>
      <c r="G20">
        <f>BoardQty*1</f>
        <v>0</v>
      </c>
      <c r="H20" s="11">
        <f>MINA(INDIRECT(ADDRESS(ROW(),COLUMN(newark_part_data)+2)),INDIRECT(ADDRESS(ROW(),COLUMN(digikey_part_data)+2)),INDIRECT(ADDRESS(ROW(),COLUMN(mouser_part_data)+2)))</f>
        <v>0</v>
      </c>
      <c r="I20" s="11">
        <f>iferror(G20*H20,"")</f>
        <v>0</v>
      </c>
    </row>
    <row r="21" spans="1:27">
      <c r="A21" t="s">
        <v>53</v>
      </c>
      <c r="B21" t="s">
        <v>55</v>
      </c>
      <c r="D21" t="s">
        <v>54</v>
      </c>
      <c r="G21">
        <f>BoardQty*1</f>
        <v>0</v>
      </c>
      <c r="H21" s="11">
        <f>MINA(INDIRECT(ADDRESS(ROW(),COLUMN(newark_part_data)+2)),INDIRECT(ADDRESS(ROW(),COLUMN(digikey_part_data)+2)),INDIRECT(ADDRESS(ROW(),COLUMN(mouser_part_data)+2)))</f>
        <v>0</v>
      </c>
      <c r="I21" s="11">
        <f>iferror(G21*H21,"")</f>
        <v>0</v>
      </c>
    </row>
    <row r="22" spans="1:27">
      <c r="A22" t="s">
        <v>56</v>
      </c>
      <c r="B22" t="s">
        <v>22</v>
      </c>
      <c r="D22" t="s">
        <v>21</v>
      </c>
      <c r="G22">
        <f>BoardQty*2</f>
        <v>0</v>
      </c>
      <c r="H22" s="11">
        <f>MINA(INDIRECT(ADDRESS(ROW(),COLUMN(newark_part_data)+2)),INDIRECT(ADDRESS(ROW(),COLUMN(digikey_part_data)+2)),INDIRECT(ADDRESS(ROW(),COLUMN(mouser_part_data)+2)))</f>
        <v>0</v>
      </c>
      <c r="I22" s="11">
        <f>iferror(G22*H22,"")</f>
        <v>0</v>
      </c>
    </row>
    <row r="23" spans="1:27">
      <c r="A23" t="s">
        <v>57</v>
      </c>
      <c r="B23" t="s">
        <v>59</v>
      </c>
      <c r="D23" t="s">
        <v>58</v>
      </c>
      <c r="G23">
        <f>BoardQty*1</f>
        <v>0</v>
      </c>
      <c r="H23" s="11">
        <f>MINA(INDIRECT(ADDRESS(ROW(),COLUMN(newark_part_data)+2)),INDIRECT(ADDRESS(ROW(),COLUMN(digikey_part_data)+2)),INDIRECT(ADDRESS(ROW(),COLUMN(mouser_part_data)+2)))</f>
        <v>0</v>
      </c>
      <c r="I23" s="11">
        <f>iferror(G23*H23,"")</f>
        <v>0</v>
      </c>
    </row>
    <row r="24" spans="1:27">
      <c r="A24" t="s">
        <v>60</v>
      </c>
      <c r="B24" t="s">
        <v>61</v>
      </c>
      <c r="D24" t="s">
        <v>24</v>
      </c>
      <c r="G24">
        <f>BoardQty*1</f>
        <v>0</v>
      </c>
      <c r="H24" s="11">
        <f>MINA(INDIRECT(ADDRESS(ROW(),COLUMN(newark_part_data)+2)),INDIRECT(ADDRESS(ROW(),COLUMN(digikey_part_data)+2)),INDIRECT(ADDRESS(ROW(),COLUMN(mouser_part_data)+2)))</f>
        <v>0</v>
      </c>
      <c r="I24" s="11">
        <f>iferror(G24*H24,"")</f>
        <v>0</v>
      </c>
    </row>
    <row r="25" spans="1:27">
      <c r="A25" t="s">
        <v>62</v>
      </c>
      <c r="B25" t="s">
        <v>63</v>
      </c>
      <c r="D25" t="s">
        <v>24</v>
      </c>
      <c r="G25">
        <f>BoardQty*1</f>
        <v>0</v>
      </c>
      <c r="H25" s="11">
        <f>MINA(INDIRECT(ADDRESS(ROW(),COLUMN(newark_part_data)+2)),INDIRECT(ADDRESS(ROW(),COLUMN(digikey_part_data)+2)),INDIRECT(ADDRESS(ROW(),COLUMN(mouser_part_data)+2)))</f>
        <v>0</v>
      </c>
      <c r="I25" s="11">
        <f>iferror(G25*H25,"")</f>
        <v>0</v>
      </c>
    </row>
    <row r="26" spans="1:27">
      <c r="A26" t="s">
        <v>64</v>
      </c>
      <c r="B26" t="s">
        <v>67</v>
      </c>
      <c r="D26" t="s">
        <v>66</v>
      </c>
      <c r="F26" t="s">
        <v>65</v>
      </c>
      <c r="G26">
        <f>BoardQty*1</f>
        <v>0</v>
      </c>
      <c r="H26" s="11">
        <f>MINA(INDIRECT(ADDRESS(ROW(),COLUMN(newark_part_data)+2)),INDIRECT(ADDRESS(ROW(),COLUMN(digikey_part_data)+2)),INDIRECT(ADDRESS(ROW(),COLUMN(mouser_part_data)+2)))</f>
        <v>0</v>
      </c>
      <c r="I26" s="11">
        <f>iferror(G26*H26,"")</f>
        <v>0</v>
      </c>
      <c r="J26">
        <v>18506</v>
      </c>
      <c r="L26" s="11">
        <f>iferror(lookup(if(K26="",G26,K26),{0,1,25,100,1000},{0.0,0.48,0.4,0.36,0.36}),"")</f>
        <v>0</v>
      </c>
      <c r="M26" s="11">
        <f>iferror(if(K26="",G26,K26)*L26,"")</f>
        <v>0</v>
      </c>
      <c r="N26" t="s">
        <v>124</v>
      </c>
      <c r="O26" s="12" t="s">
        <v>122</v>
      </c>
      <c r="P26">
        <v>12671</v>
      </c>
      <c r="R26" s="11">
        <f>iferror(lookup(if(Q26="",G26,Q26),{0,1,10,25,100,1000},{0.0,0.513,0.473,0.395,0.355,0.355}),"")</f>
        <v>0</v>
      </c>
      <c r="S26" s="11">
        <f>iferror(if(Q26="",G26,Q26)*R26,"")</f>
        <v>0</v>
      </c>
      <c r="T26" t="s">
        <v>133</v>
      </c>
      <c r="U26" s="12" t="s">
        <v>122</v>
      </c>
      <c r="V26">
        <v>0</v>
      </c>
      <c r="X26" s="11">
        <f>iferror(lookup(if(W26="",G26,W26),{0,1,100},{0.0,0.36,0.36}),"")</f>
        <v>0</v>
      </c>
      <c r="Y26" s="11">
        <f>iferror(if(W26="",G26,W26)*X26,"")</f>
        <v>0</v>
      </c>
      <c r="Z26" t="s">
        <v>141</v>
      </c>
      <c r="AA26" s="12" t="s">
        <v>122</v>
      </c>
    </row>
    <row r="27" spans="1:27">
      <c r="A27" t="s">
        <v>68</v>
      </c>
      <c r="B27" t="s">
        <v>69</v>
      </c>
      <c r="D27" t="s">
        <v>24</v>
      </c>
      <c r="G27">
        <f>BoardQty*5</f>
        <v>0</v>
      </c>
      <c r="H27" s="11">
        <f>MINA(INDIRECT(ADDRESS(ROW(),COLUMN(newark_part_data)+2)),INDIRECT(ADDRESS(ROW(),COLUMN(digikey_part_data)+2)),INDIRECT(ADDRESS(ROW(),COLUMN(mouser_part_data)+2)))</f>
        <v>0</v>
      </c>
      <c r="I27" s="11">
        <f>iferror(G27*H27,"")</f>
        <v>0</v>
      </c>
    </row>
    <row r="28" spans="1:27">
      <c r="A28" t="s">
        <v>70</v>
      </c>
      <c r="B28" t="s">
        <v>73</v>
      </c>
      <c r="D28" t="s">
        <v>72</v>
      </c>
      <c r="F28" t="s">
        <v>71</v>
      </c>
      <c r="G28">
        <f>BoardQty*2</f>
        <v>0</v>
      </c>
      <c r="H28" s="11">
        <f>MINA(INDIRECT(ADDRESS(ROW(),COLUMN(newark_part_data)+2)),INDIRECT(ADDRESS(ROW(),COLUMN(digikey_part_data)+2)),INDIRECT(ADDRESS(ROW(),COLUMN(mouser_part_data)+2)))</f>
        <v>0</v>
      </c>
      <c r="I28" s="11">
        <f>iferror(G28*H28,"")</f>
        <v>0</v>
      </c>
      <c r="J28">
        <v>6581</v>
      </c>
      <c r="L28" s="11">
        <f>iferror(lookup(if(K28="",G28,K28),{0,1,10,25,50,100,250,500,1000,1500,2500,3000,4000,7500,10500},{0.0,0.37,0.343,0.316,0.2888,0.2398,0.218,0.1853,0.1635,0.15805,0.1526,0.14988,0.14988,0.14715,0.1417}),"")</f>
        <v>0</v>
      </c>
      <c r="M28" s="11">
        <f>iferror(if(K28="",G28,K28)*L28,"")</f>
        <v>0</v>
      </c>
      <c r="N28" t="s">
        <v>125</v>
      </c>
      <c r="O28" s="12" t="s">
        <v>122</v>
      </c>
      <c r="P28">
        <v>2315</v>
      </c>
      <c r="R28" s="11">
        <f>iferror(lookup(if(Q28="",G28,Q28),{0,1,10,100,250,500,1000,2500,5000,10000},{0.0,0.382,0.299,0.247,0.225,0.192,0.169,0.158,0.152,0.146}),"")</f>
        <v>0</v>
      </c>
      <c r="S28" s="11">
        <f>iferror(if(Q28="",G28,Q28)*R28,"")</f>
        <v>0</v>
      </c>
      <c r="T28" t="s">
        <v>134</v>
      </c>
      <c r="U28" s="12" t="s">
        <v>122</v>
      </c>
      <c r="V28">
        <v>5867</v>
      </c>
      <c r="X28" s="11">
        <f>iferror(lookup(if(W28="",G28,W28),{0,1,10,100,250,500,1000,2500,5000},{0.0,0.397,0.318,0.307,0.279,0.257,0.23,0.202,0.175}),"")</f>
        <v>0</v>
      </c>
      <c r="Y28" s="11">
        <f>iferror(if(W28="",G28,W28)*X28,"")</f>
        <v>0</v>
      </c>
      <c r="Z28" t="s">
        <v>142</v>
      </c>
      <c r="AA28" s="12" t="s">
        <v>122</v>
      </c>
    </row>
    <row r="29" spans="1:27">
      <c r="A29" t="s">
        <v>74</v>
      </c>
      <c r="B29" t="s">
        <v>76</v>
      </c>
      <c r="D29" t="s">
        <v>75</v>
      </c>
      <c r="G29">
        <f>BoardQty*1</f>
        <v>0</v>
      </c>
      <c r="H29" s="11">
        <f>MINA(INDIRECT(ADDRESS(ROW(),COLUMN(newark_part_data)+2)),INDIRECT(ADDRESS(ROW(),COLUMN(digikey_part_data)+2)),INDIRECT(ADDRESS(ROW(),COLUMN(mouser_part_data)+2)))</f>
        <v>0</v>
      </c>
      <c r="I29" s="11">
        <f>iferror(G29*H29,"")</f>
        <v>0</v>
      </c>
    </row>
    <row r="30" spans="1:27">
      <c r="A30" t="s">
        <v>77</v>
      </c>
      <c r="B30" t="s">
        <v>78</v>
      </c>
      <c r="D30" t="s">
        <v>79</v>
      </c>
      <c r="F30" t="s">
        <v>78</v>
      </c>
      <c r="G30">
        <f>BoardQty*1</f>
        <v>0</v>
      </c>
      <c r="H30" s="11">
        <f>MINA(INDIRECT(ADDRESS(ROW(),COLUMN(newark_part_data)+2)),INDIRECT(ADDRESS(ROW(),COLUMN(digikey_part_data)+2)),INDIRECT(ADDRESS(ROW(),COLUMN(mouser_part_data)+2)))</f>
        <v>0</v>
      </c>
      <c r="I30" s="11">
        <f>iferror(G30*H30,"")</f>
        <v>0</v>
      </c>
      <c r="J30">
        <v>43969</v>
      </c>
      <c r="L30" s="11">
        <f>iferror(lookup(if(K30="",G30,K30),{0,1,10,100,500,1000,3000,6000,15000,30000,75000,150000},{0.0,0.36,0.294,0.1556,0.1023,0.0697,0.06095,0.053,0.04505,0.0424,0.03975,0.03445}),"")</f>
        <v>0</v>
      </c>
      <c r="M30" s="11">
        <f>iferror(if(K30="",G30,K30)*L30,"")</f>
        <v>0</v>
      </c>
      <c r="N30" t="s">
        <v>126</v>
      </c>
      <c r="O30" s="12" t="s">
        <v>122</v>
      </c>
      <c r="P30">
        <v>42692</v>
      </c>
      <c r="R30" s="11">
        <f>iferror(lookup(if(Q30="",G30,Q30),{0,1,10,100,1000,3000,24000,45000,99000},{0.0,0.365,0.242,0.1,0.069,0.052,0.041,0.039,0.034}),"")</f>
        <v>0</v>
      </c>
      <c r="S30" s="11">
        <f>iferror(if(Q30="",G30,Q30)*R30,"")</f>
        <v>0</v>
      </c>
      <c r="T30" t="s">
        <v>135</v>
      </c>
      <c r="U30" s="12" t="s">
        <v>122</v>
      </c>
    </row>
    <row r="31" spans="1:27">
      <c r="A31" t="s">
        <v>80</v>
      </c>
      <c r="B31" t="s">
        <v>78</v>
      </c>
      <c r="D31" t="s">
        <v>79</v>
      </c>
      <c r="F31" t="s">
        <v>81</v>
      </c>
      <c r="G31">
        <f>BoardQty*1</f>
        <v>0</v>
      </c>
      <c r="H31" s="11">
        <f>MINA(INDIRECT(ADDRESS(ROW(),COLUMN(newark_part_data)+2)),INDIRECT(ADDRESS(ROW(),COLUMN(digikey_part_data)+2)),INDIRECT(ADDRESS(ROW(),COLUMN(mouser_part_data)+2)))</f>
        <v>0</v>
      </c>
      <c r="I31" s="11">
        <f>iferror(G31*H31,"")</f>
        <v>0</v>
      </c>
      <c r="J31">
        <v>43969</v>
      </c>
      <c r="L31" s="11">
        <f>iferror(lookup(if(K31="",G31,K31),{0,1,10,100,500,1000,3000,6000,15000,30000,75000,150000},{0.0,0.36,0.294,0.1556,0.1023,0.0697,0.06095,0.053,0.04505,0.0424,0.03975,0.03445}),"")</f>
        <v>0</v>
      </c>
      <c r="M31" s="11">
        <f>iferror(if(K31="",G31,K31)*L31,"")</f>
        <v>0</v>
      </c>
      <c r="N31" t="s">
        <v>126</v>
      </c>
      <c r="O31" s="12" t="s">
        <v>122</v>
      </c>
      <c r="P31">
        <v>42692</v>
      </c>
      <c r="R31" s="11">
        <f>iferror(lookup(if(Q31="",G31,Q31),{0,1,10,100,1000,3000,24000,45000,99000},{0.0,0.365,0.242,0.1,0.069,0.052,0.041,0.039,0.034}),"")</f>
        <v>0</v>
      </c>
      <c r="S31" s="11">
        <f>iferror(if(Q31="",G31,Q31)*R31,"")</f>
        <v>0</v>
      </c>
      <c r="T31" t="s">
        <v>135</v>
      </c>
      <c r="U31" s="12" t="s">
        <v>122</v>
      </c>
    </row>
    <row r="32" spans="1:27">
      <c r="A32" t="s">
        <v>82</v>
      </c>
      <c r="B32" t="s">
        <v>83</v>
      </c>
      <c r="D32" t="s">
        <v>21</v>
      </c>
      <c r="G32">
        <f>BoardQty*1</f>
        <v>0</v>
      </c>
      <c r="H32" s="11">
        <f>MINA(INDIRECT(ADDRESS(ROW(),COLUMN(newark_part_data)+2)),INDIRECT(ADDRESS(ROW(),COLUMN(digikey_part_data)+2)),INDIRECT(ADDRESS(ROW(),COLUMN(mouser_part_data)+2)))</f>
        <v>0</v>
      </c>
      <c r="I32" s="11">
        <f>iferror(G32*H32,"")</f>
        <v>0</v>
      </c>
    </row>
    <row r="33" spans="1:27">
      <c r="A33" t="s">
        <v>84</v>
      </c>
      <c r="B33" t="s">
        <v>86</v>
      </c>
      <c r="D33" t="s">
        <v>85</v>
      </c>
      <c r="G33">
        <f>BoardQty*1</f>
        <v>0</v>
      </c>
      <c r="H33" s="11">
        <f>MINA(INDIRECT(ADDRESS(ROW(),COLUMN(newark_part_data)+2)),INDIRECT(ADDRESS(ROW(),COLUMN(digikey_part_data)+2)),INDIRECT(ADDRESS(ROW(),COLUMN(mouser_part_data)+2)))</f>
        <v>0</v>
      </c>
      <c r="I33" s="11">
        <f>iferror(G33*H33,"")</f>
        <v>0</v>
      </c>
    </row>
    <row r="34" spans="1:27">
      <c r="A34" t="s">
        <v>87</v>
      </c>
      <c r="B34" t="s">
        <v>90</v>
      </c>
      <c r="D34" t="s">
        <v>89</v>
      </c>
      <c r="F34" t="s">
        <v>88</v>
      </c>
      <c r="G34">
        <f>BoardQty*1</f>
        <v>0</v>
      </c>
      <c r="H34" s="11">
        <f>MINA(INDIRECT(ADDRESS(ROW(),COLUMN(newark_part_data)+2)),INDIRECT(ADDRESS(ROW(),COLUMN(digikey_part_data)+2)),INDIRECT(ADDRESS(ROW(),COLUMN(mouser_part_data)+2)))</f>
        <v>0</v>
      </c>
      <c r="I34" s="11">
        <f>iferror(G34*H34,"")</f>
        <v>0</v>
      </c>
      <c r="J34">
        <v>5997</v>
      </c>
      <c r="L34" s="11">
        <f>iferror(lookup(if(K34="",G34,K34),{0,1,10,100,250,900,1800,2700,4500,9000,22500,45000,90000},{0.0,0.54,0.516,0.2503,0.20792,0.1386,0.1309,0.1232,0.1155,0.1078,0.10588,0.10395,0.1001}),"")</f>
        <v>0</v>
      </c>
      <c r="M34" s="11">
        <f>iferror(if(K34="",G34,K34)*L34,"")</f>
        <v>0</v>
      </c>
      <c r="N34" t="s">
        <v>127</v>
      </c>
      <c r="O34" s="12" t="s">
        <v>122</v>
      </c>
      <c r="P34">
        <v>4360</v>
      </c>
      <c r="R34" s="11">
        <f>iferror(lookup(if(Q34="",G34,Q34),{0,1,10,100,500,900,1800,4500,9900,24300},{0.0,0.449,0.315,0.177,0.154,0.131,0.122,0.114,0.108,0.104}),"")</f>
        <v>0</v>
      </c>
      <c r="S34" s="11">
        <f>iferror(if(Q34="",G34,Q34)*R34,"")</f>
        <v>0</v>
      </c>
      <c r="T34" t="s">
        <v>136</v>
      </c>
      <c r="U34" s="12" t="s">
        <v>122</v>
      </c>
      <c r="AA34" s="12" t="s">
        <v>122</v>
      </c>
    </row>
    <row r="35" spans="1:27">
      <c r="A35" t="s">
        <v>91</v>
      </c>
      <c r="B35" t="s">
        <v>92</v>
      </c>
      <c r="D35" t="s">
        <v>24</v>
      </c>
      <c r="G35">
        <f>BoardQty*2</f>
        <v>0</v>
      </c>
      <c r="H35" s="11">
        <f>MINA(INDIRECT(ADDRESS(ROW(),COLUMN(newark_part_data)+2)),INDIRECT(ADDRESS(ROW(),COLUMN(digikey_part_data)+2)),INDIRECT(ADDRESS(ROW(),COLUMN(mouser_part_data)+2)))</f>
        <v>0</v>
      </c>
      <c r="I35" s="11">
        <f>iferror(G35*H35,"")</f>
        <v>0</v>
      </c>
    </row>
    <row r="36" spans="1:27">
      <c r="A36" t="s">
        <v>93</v>
      </c>
      <c r="B36" t="s">
        <v>94</v>
      </c>
      <c r="D36" t="s">
        <v>21</v>
      </c>
      <c r="G36">
        <f>BoardQty*5</f>
        <v>0</v>
      </c>
      <c r="H36" s="11">
        <f>MINA(INDIRECT(ADDRESS(ROW(),COLUMN(newark_part_data)+2)),INDIRECT(ADDRESS(ROW(),COLUMN(digikey_part_data)+2)),INDIRECT(ADDRESS(ROW(),COLUMN(mouser_part_data)+2)))</f>
        <v>0</v>
      </c>
      <c r="I36" s="11">
        <f>iferror(G36*H36,"")</f>
        <v>0</v>
      </c>
    </row>
    <row r="37" spans="1:27">
      <c r="A37" t="s">
        <v>95</v>
      </c>
      <c r="B37" t="s">
        <v>96</v>
      </c>
      <c r="D37" t="s">
        <v>14</v>
      </c>
      <c r="G37">
        <f>BoardQty*1</f>
        <v>0</v>
      </c>
      <c r="H37" s="11">
        <f>MINA(INDIRECT(ADDRESS(ROW(),COLUMN(newark_part_data)+2)),INDIRECT(ADDRESS(ROW(),COLUMN(digikey_part_data)+2)),INDIRECT(ADDRESS(ROW(),COLUMN(mouser_part_data)+2)))</f>
        <v>0</v>
      </c>
      <c r="I37" s="11">
        <f>iferror(G37*H37,"")</f>
        <v>0</v>
      </c>
    </row>
    <row r="38" spans="1:27">
      <c r="A38" t="s">
        <v>97</v>
      </c>
      <c r="B38" t="s">
        <v>99</v>
      </c>
      <c r="D38" t="s">
        <v>98</v>
      </c>
      <c r="G38">
        <f>BoardQty*1</f>
        <v>0</v>
      </c>
      <c r="H38" s="11">
        <f>MINA(INDIRECT(ADDRESS(ROW(),COLUMN(newark_part_data)+2)),INDIRECT(ADDRESS(ROW(),COLUMN(digikey_part_data)+2)),INDIRECT(ADDRESS(ROW(),COLUMN(mouser_part_data)+2)))</f>
        <v>0</v>
      </c>
      <c r="I38" s="11">
        <f>iferror(G38*H38,"")</f>
        <v>0</v>
      </c>
    </row>
    <row r="39" spans="1:27">
      <c r="A39" t="s">
        <v>100</v>
      </c>
      <c r="B39" t="s">
        <v>101</v>
      </c>
      <c r="D39" t="s">
        <v>35</v>
      </c>
      <c r="G39">
        <f>BoardQty*1</f>
        <v>0</v>
      </c>
      <c r="H39" s="11">
        <f>MINA(INDIRECT(ADDRESS(ROW(),COLUMN(newark_part_data)+2)),INDIRECT(ADDRESS(ROW(),COLUMN(digikey_part_data)+2)),INDIRECT(ADDRESS(ROW(),COLUMN(mouser_part_data)+2)))</f>
        <v>0</v>
      </c>
      <c r="I39" s="11">
        <f>iferror(G39*H39,"")</f>
        <v>0</v>
      </c>
    </row>
    <row r="40" spans="1:27">
      <c r="A40" t="s">
        <v>102</v>
      </c>
      <c r="B40" t="s">
        <v>103</v>
      </c>
      <c r="D40" t="s">
        <v>21</v>
      </c>
      <c r="G40">
        <f>BoardQty*2</f>
        <v>0</v>
      </c>
      <c r="H40" s="11">
        <f>MINA(INDIRECT(ADDRESS(ROW(),COLUMN(newark_part_data)+2)),INDIRECT(ADDRESS(ROW(),COLUMN(digikey_part_data)+2)),INDIRECT(ADDRESS(ROW(),COLUMN(mouser_part_data)+2)))</f>
        <v>0</v>
      </c>
      <c r="I40" s="11">
        <f>iferror(G40*H40,"")</f>
        <v>0</v>
      </c>
    </row>
    <row r="41" spans="1:27">
      <c r="A41" t="s">
        <v>104</v>
      </c>
      <c r="B41" t="s">
        <v>105</v>
      </c>
      <c r="D41" t="s">
        <v>79</v>
      </c>
      <c r="F41" t="s">
        <v>78</v>
      </c>
      <c r="G41">
        <f>BoardQty*2</f>
        <v>0</v>
      </c>
      <c r="H41" s="11">
        <f>MINA(INDIRECT(ADDRESS(ROW(),COLUMN(newark_part_data)+2)),INDIRECT(ADDRESS(ROW(),COLUMN(digikey_part_data)+2)),INDIRECT(ADDRESS(ROW(),COLUMN(mouser_part_data)+2)))</f>
        <v>0</v>
      </c>
      <c r="I41" s="11">
        <f>iferror(G41*H41,"")</f>
        <v>0</v>
      </c>
      <c r="J41">
        <v>43969</v>
      </c>
      <c r="L41" s="11">
        <f>iferror(lookup(if(K41="",G41,K41),{0,1,10,100,500,1000,3000,6000,15000,30000,75000,150000},{0.0,0.36,0.294,0.1556,0.1023,0.0697,0.06095,0.053,0.04505,0.0424,0.03975,0.03445}),"")</f>
        <v>0</v>
      </c>
      <c r="M41" s="11">
        <f>iferror(if(K41="",G41,K41)*L41,"")</f>
        <v>0</v>
      </c>
      <c r="N41" t="s">
        <v>126</v>
      </c>
      <c r="O41" s="12" t="s">
        <v>122</v>
      </c>
      <c r="P41">
        <v>42692</v>
      </c>
      <c r="R41" s="11">
        <f>iferror(lookup(if(Q41="",G41,Q41),{0,1,10,100,1000,3000,24000,45000,99000},{0.0,0.365,0.242,0.1,0.069,0.052,0.041,0.039,0.034}),"")</f>
        <v>0</v>
      </c>
      <c r="S41" s="11">
        <f>iferror(if(Q41="",G41,Q41)*R41,"")</f>
        <v>0</v>
      </c>
      <c r="T41" t="s">
        <v>135</v>
      </c>
      <c r="U41" s="12" t="s">
        <v>122</v>
      </c>
    </row>
    <row r="42" spans="1:27">
      <c r="A42" t="s">
        <v>106</v>
      </c>
      <c r="B42" t="s">
        <v>107</v>
      </c>
      <c r="D42" t="s">
        <v>21</v>
      </c>
      <c r="G42">
        <f>BoardQty*1</f>
        <v>0</v>
      </c>
      <c r="H42" s="11">
        <f>MINA(INDIRECT(ADDRESS(ROW(),COLUMN(newark_part_data)+2)),INDIRECT(ADDRESS(ROW(),COLUMN(digikey_part_data)+2)),INDIRECT(ADDRESS(ROW(),COLUMN(mouser_part_data)+2)))</f>
        <v>0</v>
      </c>
      <c r="I42" s="11">
        <f>iferror(G42*H42,"")</f>
        <v>0</v>
      </c>
    </row>
    <row r="43" spans="1:27">
      <c r="A43" t="s">
        <v>108</v>
      </c>
      <c r="B43" t="s">
        <v>111</v>
      </c>
      <c r="D43" t="s">
        <v>110</v>
      </c>
      <c r="F43" t="s">
        <v>109</v>
      </c>
      <c r="G43">
        <f>BoardQty*1</f>
        <v>0</v>
      </c>
      <c r="H43" s="11">
        <f>MINA(INDIRECT(ADDRESS(ROW(),COLUMN(newark_part_data)+2)),INDIRECT(ADDRESS(ROW(),COLUMN(digikey_part_data)+2)),INDIRECT(ADDRESS(ROW(),COLUMN(mouser_part_data)+2)))</f>
        <v>0</v>
      </c>
      <c r="I43" s="11">
        <f>iferror(G43*H43,"")</f>
        <v>0</v>
      </c>
      <c r="J43">
        <v>4516</v>
      </c>
      <c r="L43" s="11">
        <f>iferror(lookup(if(K43="",G43,K43),{0,1,25,100,3300},{0.0,0.9,0.75,0.68,0.68}),"")</f>
        <v>0</v>
      </c>
      <c r="M43" s="11">
        <f>iferror(if(K43="",G43,K43)*L43,"")</f>
        <v>0</v>
      </c>
      <c r="N43" t="s">
        <v>128</v>
      </c>
      <c r="O43" s="12" t="s">
        <v>122</v>
      </c>
      <c r="P43">
        <v>5285</v>
      </c>
      <c r="R43" s="11">
        <f>iferror(lookup(if(Q43="",G43,Q43),{0,1,10,25,100},{0.0,0.967,0.888,0.74,0.67}),"")</f>
        <v>0</v>
      </c>
      <c r="S43" s="11">
        <f>iferror(if(Q43="",G43,Q43)*R43,"")</f>
        <v>0</v>
      </c>
      <c r="T43" t="s">
        <v>137</v>
      </c>
      <c r="U43" s="12" t="s">
        <v>122</v>
      </c>
      <c r="V43">
        <v>35</v>
      </c>
      <c r="X43" s="11">
        <f>iferror(lookup(if(W43="",G43,W43),{0,1,26,100},{0.0,0.9,0.75,0.68}),"")</f>
        <v>0</v>
      </c>
      <c r="Y43" s="11">
        <f>iferror(if(W43="",G43,W43)*X43,"")</f>
        <v>0</v>
      </c>
      <c r="Z43" t="s">
        <v>143</v>
      </c>
      <c r="AA43" s="12" t="s">
        <v>122</v>
      </c>
    </row>
    <row r="44" spans="1:27">
      <c r="A44" t="s">
        <v>112</v>
      </c>
      <c r="B44" t="s">
        <v>113</v>
      </c>
      <c r="D44" t="s">
        <v>51</v>
      </c>
      <c r="G44">
        <f>BoardQty*1</f>
        <v>0</v>
      </c>
      <c r="H44" s="11">
        <f>MINA(INDIRECT(ADDRESS(ROW(),COLUMN(newark_part_data)+2)),INDIRECT(ADDRESS(ROW(),COLUMN(digikey_part_data)+2)),INDIRECT(ADDRESS(ROW(),COLUMN(mouser_part_data)+2)))</f>
        <v>0</v>
      </c>
      <c r="I44" s="11">
        <f>iferror(G44*H44,"")</f>
        <v>0</v>
      </c>
    </row>
    <row r="46" spans="1:27">
      <c r="K46">
        <f t="array" ref="K46">IFERROR(CONCATENATE(TEXT(INDEX($K$7:$K$44,SMALL(IF($N$7:$N$44&lt;&gt;"",IF($K$7:$K$44&lt;&gt;"",ROW($K$7:$K$44)-MIN(ROW($K$7:$K$44))+1,""),""),ROW()-ROW(A$46)+1)),"##0"),","),"")</f>
        <v>0</v>
      </c>
      <c r="L46">
        <f t="array" ref="L46">IFERROR(CONCATENATE((INDEX($N$7:$N$44,SMALL(IF($N$7:$N$44&lt;&gt;"",IF($K$7:$K$44&lt;&gt;"",ROW($K$7:$K$44)-MIN(ROW($K$7:$K$44))+1,""),""),ROW()-ROW(A$46)+1))),","),"")</f>
        <v>0</v>
      </c>
      <c r="M46">
        <f t="array" ref="M46">IFERROR(CONCATENATE((INDEX($A$7:$A$44,SMALL(IF($N$7:$N$44&lt;&gt;"",IF($K$7:$K$44&lt;&gt;"",ROW($K$7:$K$44)-MIN(ROW($K$7:$K$44))+1,""),""),ROW()-ROW(A$46)+1))),),"")</f>
        <v>0</v>
      </c>
      <c r="Q46">
        <f t="array" ref="Q46">IFERROR(CONCATENATE((INDEX($T$7:$T$44,SMALL(IF($T$7:$T$44&lt;&gt;"",IF($Q$7:$Q$44&lt;&gt;"",ROW($Q$7:$Q$44)-MIN(ROW($Q$7:$Q$44))+1,""),""),ROW()-ROW(A$46)+1)))," "),"")</f>
        <v>0</v>
      </c>
      <c r="R46">
        <f t="array" ref="R46">IFERROR(CONCATENATE(TEXT(INDEX($Q$7:$Q$44,SMALL(IF($T$7:$T$44&lt;&gt;"",IF($Q$7:$Q$44&lt;&gt;"",ROW($Q$7:$Q$44)-MIN(ROW($Q$7:$Q$44))+1,""),""),ROW()-ROW(A$46)+1)),"##0")," "),"")</f>
        <v>0</v>
      </c>
      <c r="S46">
        <f t="array" ref="S46">IFERROR(CONCATENATE((INDEX($A$7:$A$44,SMALL(IF($T$7:$T$44&lt;&gt;"",IF($Q$7:$Q$44&lt;&gt;"",ROW($Q$7:$Q$44)-MIN(ROW($Q$7:$Q$44))+1,""),""),ROW()-ROW(A$46)+1))),),"")</f>
        <v>0</v>
      </c>
      <c r="W46">
        <f t="array" ref="W46">IFERROR(CONCATENATE((INDEX($Z$7:$Z$44,SMALL(IF($Z$7:$Z$44&lt;&gt;"",IF($W$7:$W$44&lt;&gt;"",ROW($W$7:$W$44)-MIN(ROW($W$7:$W$44))+1,""),""),ROW()-ROW(A$46)+1))),","),"")</f>
        <v>0</v>
      </c>
      <c r="X46">
        <f t="array" ref="X46">IFERROR(CONCATENATE(TEXT(INDEX($W$7:$W$44,SMALL(IF($Z$7:$Z$44&lt;&gt;"",IF($W$7:$W$44&lt;&gt;"",ROW($W$7:$W$44)-MIN(ROW($W$7:$W$44))+1,""),""),ROW()-ROW(A$46)+1)),"##0"),","),"")</f>
        <v>0</v>
      </c>
      <c r="Y46">
        <f t="array" ref="Y46">IFERROR(CONCATENATE((INDEX($A$7:$A$44,SMALL(IF($Z$7:$Z$44&lt;&gt;"",IF($W$7:$W$44&lt;&gt;"",ROW($W$7:$W$44)-MIN(ROW($W$7:$W$44))+1,""),""),ROW()-ROW(A$46)+1))),),"")</f>
        <v>0</v>
      </c>
    </row>
    <row r="47" spans="1:27">
      <c r="K47">
        <f t="array" ref="K47">IFERROR(CONCATENATE(TEXT(INDEX($K$7:$K$44,SMALL(IF($N$7:$N$44&lt;&gt;"",IF($K$7:$K$44&lt;&gt;"",ROW($K$7:$K$44)-MIN(ROW($K$7:$K$44))+1,""),""),ROW()-ROW(A$46)+1)),"##0"),","),"")</f>
        <v>0</v>
      </c>
      <c r="L47">
        <f t="array" ref="L47">IFERROR(CONCATENATE((INDEX($N$7:$N$44,SMALL(IF($N$7:$N$44&lt;&gt;"",IF($K$7:$K$44&lt;&gt;"",ROW($K$7:$K$44)-MIN(ROW($K$7:$K$44))+1,""),""),ROW()-ROW(A$46)+1))),","),"")</f>
        <v>0</v>
      </c>
      <c r="M47">
        <f t="array" ref="M47">IFERROR(CONCATENATE((INDEX($A$7:$A$44,SMALL(IF($N$7:$N$44&lt;&gt;"",IF($K$7:$K$44&lt;&gt;"",ROW($K$7:$K$44)-MIN(ROW($K$7:$K$44))+1,""),""),ROW()-ROW(A$46)+1))),),"")</f>
        <v>0</v>
      </c>
      <c r="Q47">
        <f t="array" ref="Q47">IFERROR(CONCATENATE((INDEX($T$7:$T$44,SMALL(IF($T$7:$T$44&lt;&gt;"",IF($Q$7:$Q$44&lt;&gt;"",ROW($Q$7:$Q$44)-MIN(ROW($Q$7:$Q$44))+1,""),""),ROW()-ROW(A$46)+1)))," "),"")</f>
        <v>0</v>
      </c>
      <c r="R47">
        <f t="array" ref="R47">IFERROR(CONCATENATE(TEXT(INDEX($Q$7:$Q$44,SMALL(IF($T$7:$T$44&lt;&gt;"",IF($Q$7:$Q$44&lt;&gt;"",ROW($Q$7:$Q$44)-MIN(ROW($Q$7:$Q$44))+1,""),""),ROW()-ROW(A$46)+1)),"##0")," "),"")</f>
        <v>0</v>
      </c>
      <c r="S47">
        <f t="array" ref="S47">IFERROR(CONCATENATE((INDEX($A$7:$A$44,SMALL(IF($T$7:$T$44&lt;&gt;"",IF($Q$7:$Q$44&lt;&gt;"",ROW($Q$7:$Q$44)-MIN(ROW($Q$7:$Q$44))+1,""),""),ROW()-ROW(A$46)+1))),),"")</f>
        <v>0</v>
      </c>
      <c r="W47">
        <f t="array" ref="W47">IFERROR(CONCATENATE((INDEX($Z$7:$Z$44,SMALL(IF($Z$7:$Z$44&lt;&gt;"",IF($W$7:$W$44&lt;&gt;"",ROW($W$7:$W$44)-MIN(ROW($W$7:$W$44))+1,""),""),ROW()-ROW(A$46)+1))),","),"")</f>
        <v>0</v>
      </c>
      <c r="X47">
        <f t="array" ref="X47">IFERROR(CONCATENATE(TEXT(INDEX($W$7:$W$44,SMALL(IF($Z$7:$Z$44&lt;&gt;"",IF($W$7:$W$44&lt;&gt;"",ROW($W$7:$W$44)-MIN(ROW($W$7:$W$44))+1,""),""),ROW()-ROW(A$46)+1)),"##0"),","),"")</f>
        <v>0</v>
      </c>
      <c r="Y47">
        <f t="array" ref="Y47">IFERROR(CONCATENATE((INDEX($A$7:$A$44,SMALL(IF($Z$7:$Z$44&lt;&gt;"",IF($W$7:$W$44&lt;&gt;"",ROW($W$7:$W$44)-MIN(ROW($W$7:$W$44))+1,""),""),ROW()-ROW(A$46)+1))),),"")</f>
        <v>0</v>
      </c>
    </row>
    <row r="48" spans="1:27">
      <c r="K48">
        <f t="array" ref="K48">IFERROR(CONCATENATE(TEXT(INDEX($K$7:$K$44,SMALL(IF($N$7:$N$44&lt;&gt;"",IF($K$7:$K$44&lt;&gt;"",ROW($K$7:$K$44)-MIN(ROW($K$7:$K$44))+1,""),""),ROW()-ROW(A$46)+1)),"##0"),","),"")</f>
        <v>0</v>
      </c>
      <c r="L48">
        <f t="array" ref="L48">IFERROR(CONCATENATE((INDEX($N$7:$N$44,SMALL(IF($N$7:$N$44&lt;&gt;"",IF($K$7:$K$44&lt;&gt;"",ROW($K$7:$K$44)-MIN(ROW($K$7:$K$44))+1,""),""),ROW()-ROW(A$46)+1))),","),"")</f>
        <v>0</v>
      </c>
      <c r="M48">
        <f t="array" ref="M48">IFERROR(CONCATENATE((INDEX($A$7:$A$44,SMALL(IF($N$7:$N$44&lt;&gt;"",IF($K$7:$K$44&lt;&gt;"",ROW($K$7:$K$44)-MIN(ROW($K$7:$K$44))+1,""),""),ROW()-ROW(A$46)+1))),),"")</f>
        <v>0</v>
      </c>
      <c r="Q48">
        <f t="array" ref="Q48">IFERROR(CONCATENATE((INDEX($T$7:$T$44,SMALL(IF($T$7:$T$44&lt;&gt;"",IF($Q$7:$Q$44&lt;&gt;"",ROW($Q$7:$Q$44)-MIN(ROW($Q$7:$Q$44))+1,""),""),ROW()-ROW(A$46)+1)))," "),"")</f>
        <v>0</v>
      </c>
      <c r="R48">
        <f t="array" ref="R48">IFERROR(CONCATENATE(TEXT(INDEX($Q$7:$Q$44,SMALL(IF($T$7:$T$44&lt;&gt;"",IF($Q$7:$Q$44&lt;&gt;"",ROW($Q$7:$Q$44)-MIN(ROW($Q$7:$Q$44))+1,""),""),ROW()-ROW(A$46)+1)),"##0")," "),"")</f>
        <v>0</v>
      </c>
      <c r="S48">
        <f t="array" ref="S48">IFERROR(CONCATENATE((INDEX($A$7:$A$44,SMALL(IF($T$7:$T$44&lt;&gt;"",IF($Q$7:$Q$44&lt;&gt;"",ROW($Q$7:$Q$44)-MIN(ROW($Q$7:$Q$44))+1,""),""),ROW()-ROW(A$46)+1))),),"")</f>
        <v>0</v>
      </c>
      <c r="W48">
        <f t="array" ref="W48">IFERROR(CONCATENATE((INDEX($Z$7:$Z$44,SMALL(IF($Z$7:$Z$44&lt;&gt;"",IF($W$7:$W$44&lt;&gt;"",ROW($W$7:$W$44)-MIN(ROW($W$7:$W$44))+1,""),""),ROW()-ROW(A$46)+1))),","),"")</f>
        <v>0</v>
      </c>
      <c r="X48">
        <f t="array" ref="X48">IFERROR(CONCATENATE(TEXT(INDEX($W$7:$W$44,SMALL(IF($Z$7:$Z$44&lt;&gt;"",IF($W$7:$W$44&lt;&gt;"",ROW($W$7:$W$44)-MIN(ROW($W$7:$W$44))+1,""),""),ROW()-ROW(A$46)+1)),"##0"),","),"")</f>
        <v>0</v>
      </c>
      <c r="Y48">
        <f t="array" ref="Y48">IFERROR(CONCATENATE((INDEX($A$7:$A$44,SMALL(IF($Z$7:$Z$44&lt;&gt;"",IF($W$7:$W$44&lt;&gt;"",ROW($W$7:$W$44)-MIN(ROW($W$7:$W$44))+1,""),""),ROW()-ROW(A$46)+1))),),"")</f>
        <v>0</v>
      </c>
    </row>
    <row r="49" spans="11:25">
      <c r="K49">
        <f t="array" ref="K49">IFERROR(CONCATENATE(TEXT(INDEX($K$7:$K$44,SMALL(IF($N$7:$N$44&lt;&gt;"",IF($K$7:$K$44&lt;&gt;"",ROW($K$7:$K$44)-MIN(ROW($K$7:$K$44))+1,""),""),ROW()-ROW(A$46)+1)),"##0"),","),"")</f>
        <v>0</v>
      </c>
      <c r="L49">
        <f t="array" ref="L49">IFERROR(CONCATENATE((INDEX($N$7:$N$44,SMALL(IF($N$7:$N$44&lt;&gt;"",IF($K$7:$K$44&lt;&gt;"",ROW($K$7:$K$44)-MIN(ROW($K$7:$K$44))+1,""),""),ROW()-ROW(A$46)+1))),","),"")</f>
        <v>0</v>
      </c>
      <c r="M49">
        <f t="array" ref="M49">IFERROR(CONCATENATE((INDEX($A$7:$A$44,SMALL(IF($N$7:$N$44&lt;&gt;"",IF($K$7:$K$44&lt;&gt;"",ROW($K$7:$K$44)-MIN(ROW($K$7:$K$44))+1,""),""),ROW()-ROW(A$46)+1))),),"")</f>
        <v>0</v>
      </c>
      <c r="Q49">
        <f t="array" ref="Q49">IFERROR(CONCATENATE((INDEX($T$7:$T$44,SMALL(IF($T$7:$T$44&lt;&gt;"",IF($Q$7:$Q$44&lt;&gt;"",ROW($Q$7:$Q$44)-MIN(ROW($Q$7:$Q$44))+1,""),""),ROW()-ROW(A$46)+1)))," "),"")</f>
        <v>0</v>
      </c>
      <c r="R49">
        <f t="array" ref="R49">IFERROR(CONCATENATE(TEXT(INDEX($Q$7:$Q$44,SMALL(IF($T$7:$T$44&lt;&gt;"",IF($Q$7:$Q$44&lt;&gt;"",ROW($Q$7:$Q$44)-MIN(ROW($Q$7:$Q$44))+1,""),""),ROW()-ROW(A$46)+1)),"##0")," "),"")</f>
        <v>0</v>
      </c>
      <c r="S49">
        <f t="array" ref="S49">IFERROR(CONCATENATE((INDEX($A$7:$A$44,SMALL(IF($T$7:$T$44&lt;&gt;"",IF($Q$7:$Q$44&lt;&gt;"",ROW($Q$7:$Q$44)-MIN(ROW($Q$7:$Q$44))+1,""),""),ROW()-ROW(A$46)+1))),),"")</f>
        <v>0</v>
      </c>
      <c r="W49">
        <f t="array" ref="W49">IFERROR(CONCATENATE((INDEX($Z$7:$Z$44,SMALL(IF($Z$7:$Z$44&lt;&gt;"",IF($W$7:$W$44&lt;&gt;"",ROW($W$7:$W$44)-MIN(ROW($W$7:$W$44))+1,""),""),ROW()-ROW(A$46)+1))),","),"")</f>
        <v>0</v>
      </c>
      <c r="X49">
        <f t="array" ref="X49">IFERROR(CONCATENATE(TEXT(INDEX($W$7:$W$44,SMALL(IF($Z$7:$Z$44&lt;&gt;"",IF($W$7:$W$44&lt;&gt;"",ROW($W$7:$W$44)-MIN(ROW($W$7:$W$44))+1,""),""),ROW()-ROW(A$46)+1)),"##0"),","),"")</f>
        <v>0</v>
      </c>
      <c r="Y49">
        <f t="array" ref="Y49">IFERROR(CONCATENATE((INDEX($A$7:$A$44,SMALL(IF($Z$7:$Z$44&lt;&gt;"",IF($W$7:$W$44&lt;&gt;"",ROW($W$7:$W$44)-MIN(ROW($W$7:$W$44))+1,""),""),ROW()-ROW(A$46)+1))),),"")</f>
        <v>0</v>
      </c>
    </row>
    <row r="50" spans="11:25">
      <c r="K50">
        <f t="array" ref="K50">IFERROR(CONCATENATE(TEXT(INDEX($K$7:$K$44,SMALL(IF($N$7:$N$44&lt;&gt;"",IF($K$7:$K$44&lt;&gt;"",ROW($K$7:$K$44)-MIN(ROW($K$7:$K$44))+1,""),""),ROW()-ROW(A$46)+1)),"##0"),","),"")</f>
        <v>0</v>
      </c>
      <c r="L50">
        <f t="array" ref="L50">IFERROR(CONCATENATE((INDEX($N$7:$N$44,SMALL(IF($N$7:$N$44&lt;&gt;"",IF($K$7:$K$44&lt;&gt;"",ROW($K$7:$K$44)-MIN(ROW($K$7:$K$44))+1,""),""),ROW()-ROW(A$46)+1))),","),"")</f>
        <v>0</v>
      </c>
      <c r="M50">
        <f t="array" ref="M50">IFERROR(CONCATENATE((INDEX($A$7:$A$44,SMALL(IF($N$7:$N$44&lt;&gt;"",IF($K$7:$K$44&lt;&gt;"",ROW($K$7:$K$44)-MIN(ROW($K$7:$K$44))+1,""),""),ROW()-ROW(A$46)+1))),),"")</f>
        <v>0</v>
      </c>
      <c r="Q50">
        <f t="array" ref="Q50">IFERROR(CONCATENATE((INDEX($T$7:$T$44,SMALL(IF($T$7:$T$44&lt;&gt;"",IF($Q$7:$Q$44&lt;&gt;"",ROW($Q$7:$Q$44)-MIN(ROW($Q$7:$Q$44))+1,""),""),ROW()-ROW(A$46)+1)))," "),"")</f>
        <v>0</v>
      </c>
      <c r="R50">
        <f t="array" ref="R50">IFERROR(CONCATENATE(TEXT(INDEX($Q$7:$Q$44,SMALL(IF($T$7:$T$44&lt;&gt;"",IF($Q$7:$Q$44&lt;&gt;"",ROW($Q$7:$Q$44)-MIN(ROW($Q$7:$Q$44))+1,""),""),ROW()-ROW(A$46)+1)),"##0")," "),"")</f>
        <v>0</v>
      </c>
      <c r="S50">
        <f t="array" ref="S50">IFERROR(CONCATENATE((INDEX($A$7:$A$44,SMALL(IF($T$7:$T$44&lt;&gt;"",IF($Q$7:$Q$44&lt;&gt;"",ROW($Q$7:$Q$44)-MIN(ROW($Q$7:$Q$44))+1,""),""),ROW()-ROW(A$46)+1))),),"")</f>
        <v>0</v>
      </c>
      <c r="W50">
        <f t="array" ref="W50">IFERROR(CONCATENATE((INDEX($Z$7:$Z$44,SMALL(IF($Z$7:$Z$44&lt;&gt;"",IF($W$7:$W$44&lt;&gt;"",ROW($W$7:$W$44)-MIN(ROW($W$7:$W$44))+1,""),""),ROW()-ROW(A$46)+1))),","),"")</f>
        <v>0</v>
      </c>
      <c r="X50">
        <f t="array" ref="X50">IFERROR(CONCATENATE(TEXT(INDEX($W$7:$W$44,SMALL(IF($Z$7:$Z$44&lt;&gt;"",IF($W$7:$W$44&lt;&gt;"",ROW($W$7:$W$44)-MIN(ROW($W$7:$W$44))+1,""),""),ROW()-ROW(A$46)+1)),"##0"),","),"")</f>
        <v>0</v>
      </c>
      <c r="Y50">
        <f t="array" ref="Y50">IFERROR(CONCATENATE((INDEX($A$7:$A$44,SMALL(IF($Z$7:$Z$44&lt;&gt;"",IF($W$7:$W$44&lt;&gt;"",ROW($W$7:$W$44)-MIN(ROW($W$7:$W$44))+1,""),""),ROW()-ROW(A$46)+1))),),"")</f>
        <v>0</v>
      </c>
    </row>
    <row r="51" spans="11:25">
      <c r="K51">
        <f t="array" ref="K51">IFERROR(CONCATENATE(TEXT(INDEX($K$7:$K$44,SMALL(IF($N$7:$N$44&lt;&gt;"",IF($K$7:$K$44&lt;&gt;"",ROW($K$7:$K$44)-MIN(ROW($K$7:$K$44))+1,""),""),ROW()-ROW(A$46)+1)),"##0"),","),"")</f>
        <v>0</v>
      </c>
      <c r="L51">
        <f t="array" ref="L51">IFERROR(CONCATENATE((INDEX($N$7:$N$44,SMALL(IF($N$7:$N$44&lt;&gt;"",IF($K$7:$K$44&lt;&gt;"",ROW($K$7:$K$44)-MIN(ROW($K$7:$K$44))+1,""),""),ROW()-ROW(A$46)+1))),","),"")</f>
        <v>0</v>
      </c>
      <c r="M51">
        <f t="array" ref="M51">IFERROR(CONCATENATE((INDEX($A$7:$A$44,SMALL(IF($N$7:$N$44&lt;&gt;"",IF($K$7:$K$44&lt;&gt;"",ROW($K$7:$K$44)-MIN(ROW($K$7:$K$44))+1,""),""),ROW()-ROW(A$46)+1))),),"")</f>
        <v>0</v>
      </c>
      <c r="Q51">
        <f t="array" ref="Q51">IFERROR(CONCATENATE((INDEX($T$7:$T$44,SMALL(IF($T$7:$T$44&lt;&gt;"",IF($Q$7:$Q$44&lt;&gt;"",ROW($Q$7:$Q$44)-MIN(ROW($Q$7:$Q$44))+1,""),""),ROW()-ROW(A$46)+1)))," "),"")</f>
        <v>0</v>
      </c>
      <c r="R51">
        <f t="array" ref="R51">IFERROR(CONCATENATE(TEXT(INDEX($Q$7:$Q$44,SMALL(IF($T$7:$T$44&lt;&gt;"",IF($Q$7:$Q$44&lt;&gt;"",ROW($Q$7:$Q$44)-MIN(ROW($Q$7:$Q$44))+1,""),""),ROW()-ROW(A$46)+1)),"##0")," "),"")</f>
        <v>0</v>
      </c>
      <c r="S51">
        <f t="array" ref="S51">IFERROR(CONCATENATE((INDEX($A$7:$A$44,SMALL(IF($T$7:$T$44&lt;&gt;"",IF($Q$7:$Q$44&lt;&gt;"",ROW($Q$7:$Q$44)-MIN(ROW($Q$7:$Q$44))+1,""),""),ROW()-ROW(A$46)+1))),),"")</f>
        <v>0</v>
      </c>
      <c r="W51">
        <f t="array" ref="W51">IFERROR(CONCATENATE((INDEX($Z$7:$Z$44,SMALL(IF($Z$7:$Z$44&lt;&gt;"",IF($W$7:$W$44&lt;&gt;"",ROW($W$7:$W$44)-MIN(ROW($W$7:$W$44))+1,""),""),ROW()-ROW(A$46)+1))),","),"")</f>
        <v>0</v>
      </c>
      <c r="X51">
        <f t="array" ref="X51">IFERROR(CONCATENATE(TEXT(INDEX($W$7:$W$44,SMALL(IF($Z$7:$Z$44&lt;&gt;"",IF($W$7:$W$44&lt;&gt;"",ROW($W$7:$W$44)-MIN(ROW($W$7:$W$44))+1,""),""),ROW()-ROW(A$46)+1)),"##0"),","),"")</f>
        <v>0</v>
      </c>
      <c r="Y51">
        <f t="array" ref="Y51">IFERROR(CONCATENATE((INDEX($A$7:$A$44,SMALL(IF($Z$7:$Z$44&lt;&gt;"",IF($W$7:$W$44&lt;&gt;"",ROW($W$7:$W$44)-MIN(ROW($W$7:$W$44))+1,""),""),ROW()-ROW(A$46)+1))),),"")</f>
        <v>0</v>
      </c>
    </row>
    <row r="52" spans="11:25">
      <c r="K52">
        <f t="array" ref="K52">IFERROR(CONCATENATE(TEXT(INDEX($K$7:$K$44,SMALL(IF($N$7:$N$44&lt;&gt;"",IF($K$7:$K$44&lt;&gt;"",ROW($K$7:$K$44)-MIN(ROW($K$7:$K$44))+1,""),""),ROW()-ROW(A$46)+1)),"##0"),","),"")</f>
        <v>0</v>
      </c>
      <c r="L52">
        <f t="array" ref="L52">IFERROR(CONCATENATE((INDEX($N$7:$N$44,SMALL(IF($N$7:$N$44&lt;&gt;"",IF($K$7:$K$44&lt;&gt;"",ROW($K$7:$K$44)-MIN(ROW($K$7:$K$44))+1,""),""),ROW()-ROW(A$46)+1))),","),"")</f>
        <v>0</v>
      </c>
      <c r="M52">
        <f t="array" ref="M52">IFERROR(CONCATENATE((INDEX($A$7:$A$44,SMALL(IF($N$7:$N$44&lt;&gt;"",IF($K$7:$K$44&lt;&gt;"",ROW($K$7:$K$44)-MIN(ROW($K$7:$K$44))+1,""),""),ROW()-ROW(A$46)+1))),),"")</f>
        <v>0</v>
      </c>
      <c r="Q52">
        <f t="array" ref="Q52">IFERROR(CONCATENATE((INDEX($T$7:$T$44,SMALL(IF($T$7:$T$44&lt;&gt;"",IF($Q$7:$Q$44&lt;&gt;"",ROW($Q$7:$Q$44)-MIN(ROW($Q$7:$Q$44))+1,""),""),ROW()-ROW(A$46)+1)))," "),"")</f>
        <v>0</v>
      </c>
      <c r="R52">
        <f t="array" ref="R52">IFERROR(CONCATENATE(TEXT(INDEX($Q$7:$Q$44,SMALL(IF($T$7:$T$44&lt;&gt;"",IF($Q$7:$Q$44&lt;&gt;"",ROW($Q$7:$Q$44)-MIN(ROW($Q$7:$Q$44))+1,""),""),ROW()-ROW(A$46)+1)),"##0")," "),"")</f>
        <v>0</v>
      </c>
      <c r="S52">
        <f t="array" ref="S52">IFERROR(CONCATENATE((INDEX($A$7:$A$44,SMALL(IF($T$7:$T$44&lt;&gt;"",IF($Q$7:$Q$44&lt;&gt;"",ROW($Q$7:$Q$44)-MIN(ROW($Q$7:$Q$44))+1,""),""),ROW()-ROW(A$46)+1))),),"")</f>
        <v>0</v>
      </c>
      <c r="W52">
        <f t="array" ref="W52">IFERROR(CONCATENATE((INDEX($Z$7:$Z$44,SMALL(IF($Z$7:$Z$44&lt;&gt;"",IF($W$7:$W$44&lt;&gt;"",ROW($W$7:$W$44)-MIN(ROW($W$7:$W$44))+1,""),""),ROW()-ROW(A$46)+1))),","),"")</f>
        <v>0</v>
      </c>
      <c r="X52">
        <f t="array" ref="X52">IFERROR(CONCATENATE(TEXT(INDEX($W$7:$W$44,SMALL(IF($Z$7:$Z$44&lt;&gt;"",IF($W$7:$W$44&lt;&gt;"",ROW($W$7:$W$44)-MIN(ROW($W$7:$W$44))+1,""),""),ROW()-ROW(A$46)+1)),"##0"),","),"")</f>
        <v>0</v>
      </c>
      <c r="Y52">
        <f t="array" ref="Y52">IFERROR(CONCATENATE((INDEX($A$7:$A$44,SMALL(IF($Z$7:$Z$44&lt;&gt;"",IF($W$7:$W$44&lt;&gt;"",ROW($W$7:$W$44)-MIN(ROW($W$7:$W$44))+1,""),""),ROW()-ROW(A$46)+1))),),"")</f>
        <v>0</v>
      </c>
    </row>
    <row r="53" spans="11:25">
      <c r="K53">
        <f t="array" ref="K53">IFERROR(CONCATENATE(TEXT(INDEX($K$7:$K$44,SMALL(IF($N$7:$N$44&lt;&gt;"",IF($K$7:$K$44&lt;&gt;"",ROW($K$7:$K$44)-MIN(ROW($K$7:$K$44))+1,""),""),ROW()-ROW(A$46)+1)),"##0"),","),"")</f>
        <v>0</v>
      </c>
      <c r="L53">
        <f t="array" ref="L53">IFERROR(CONCATENATE((INDEX($N$7:$N$44,SMALL(IF($N$7:$N$44&lt;&gt;"",IF($K$7:$K$44&lt;&gt;"",ROW($K$7:$K$44)-MIN(ROW($K$7:$K$44))+1,""),""),ROW()-ROW(A$46)+1))),","),"")</f>
        <v>0</v>
      </c>
      <c r="M53">
        <f t="array" ref="M53">IFERROR(CONCATENATE((INDEX($A$7:$A$44,SMALL(IF($N$7:$N$44&lt;&gt;"",IF($K$7:$K$44&lt;&gt;"",ROW($K$7:$K$44)-MIN(ROW($K$7:$K$44))+1,""),""),ROW()-ROW(A$46)+1))),),"")</f>
        <v>0</v>
      </c>
      <c r="Q53">
        <f t="array" ref="Q53">IFERROR(CONCATENATE((INDEX($T$7:$T$44,SMALL(IF($T$7:$T$44&lt;&gt;"",IF($Q$7:$Q$44&lt;&gt;"",ROW($Q$7:$Q$44)-MIN(ROW($Q$7:$Q$44))+1,""),""),ROW()-ROW(A$46)+1)))," "),"")</f>
        <v>0</v>
      </c>
      <c r="R53">
        <f t="array" ref="R53">IFERROR(CONCATENATE(TEXT(INDEX($Q$7:$Q$44,SMALL(IF($T$7:$T$44&lt;&gt;"",IF($Q$7:$Q$44&lt;&gt;"",ROW($Q$7:$Q$44)-MIN(ROW($Q$7:$Q$44))+1,""),""),ROW()-ROW(A$46)+1)),"##0")," "),"")</f>
        <v>0</v>
      </c>
      <c r="S53">
        <f t="array" ref="S53">IFERROR(CONCATENATE((INDEX($A$7:$A$44,SMALL(IF($T$7:$T$44&lt;&gt;"",IF($Q$7:$Q$44&lt;&gt;"",ROW($Q$7:$Q$44)-MIN(ROW($Q$7:$Q$44))+1,""),""),ROW()-ROW(A$46)+1))),),"")</f>
        <v>0</v>
      </c>
      <c r="W53">
        <f t="array" ref="W53">IFERROR(CONCATENATE((INDEX($Z$7:$Z$44,SMALL(IF($Z$7:$Z$44&lt;&gt;"",IF($W$7:$W$44&lt;&gt;"",ROW($W$7:$W$44)-MIN(ROW($W$7:$W$44))+1,""),""),ROW()-ROW(A$46)+1))),","),"")</f>
        <v>0</v>
      </c>
      <c r="X53">
        <f t="array" ref="X53">IFERROR(CONCATENATE(TEXT(INDEX($W$7:$W$44,SMALL(IF($Z$7:$Z$44&lt;&gt;"",IF($W$7:$W$44&lt;&gt;"",ROW($W$7:$W$44)-MIN(ROW($W$7:$W$44))+1,""),""),ROW()-ROW(A$46)+1)),"##0"),","),"")</f>
        <v>0</v>
      </c>
      <c r="Y53">
        <f t="array" ref="Y53">IFERROR(CONCATENATE((INDEX($A$7:$A$44,SMALL(IF($Z$7:$Z$44&lt;&gt;"",IF($W$7:$W$44&lt;&gt;"",ROW($W$7:$W$44)-MIN(ROW($W$7:$W$44))+1,""),""),ROW()-ROW(A$46)+1))),),"")</f>
        <v>0</v>
      </c>
    </row>
    <row r="54" spans="11:25">
      <c r="K54">
        <f t="array" ref="K54">IFERROR(CONCATENATE(TEXT(INDEX($K$7:$K$44,SMALL(IF($N$7:$N$44&lt;&gt;"",IF($K$7:$K$44&lt;&gt;"",ROW($K$7:$K$44)-MIN(ROW($K$7:$K$44))+1,""),""),ROW()-ROW(A$46)+1)),"##0"),","),"")</f>
        <v>0</v>
      </c>
      <c r="L54">
        <f t="array" ref="L54">IFERROR(CONCATENATE((INDEX($N$7:$N$44,SMALL(IF($N$7:$N$44&lt;&gt;"",IF($K$7:$K$44&lt;&gt;"",ROW($K$7:$K$44)-MIN(ROW($K$7:$K$44))+1,""),""),ROW()-ROW(A$46)+1))),","),"")</f>
        <v>0</v>
      </c>
      <c r="M54">
        <f t="array" ref="M54">IFERROR(CONCATENATE((INDEX($A$7:$A$44,SMALL(IF($N$7:$N$44&lt;&gt;"",IF($K$7:$K$44&lt;&gt;"",ROW($K$7:$K$44)-MIN(ROW($K$7:$K$44))+1,""),""),ROW()-ROW(A$46)+1))),),"")</f>
        <v>0</v>
      </c>
      <c r="Q54">
        <f t="array" ref="Q54">IFERROR(CONCATENATE((INDEX($T$7:$T$44,SMALL(IF($T$7:$T$44&lt;&gt;"",IF($Q$7:$Q$44&lt;&gt;"",ROW($Q$7:$Q$44)-MIN(ROW($Q$7:$Q$44))+1,""),""),ROW()-ROW(A$46)+1)))," "),"")</f>
        <v>0</v>
      </c>
      <c r="R54">
        <f t="array" ref="R54">IFERROR(CONCATENATE(TEXT(INDEX($Q$7:$Q$44,SMALL(IF($T$7:$T$44&lt;&gt;"",IF($Q$7:$Q$44&lt;&gt;"",ROW($Q$7:$Q$44)-MIN(ROW($Q$7:$Q$44))+1,""),""),ROW()-ROW(A$46)+1)),"##0")," "),"")</f>
        <v>0</v>
      </c>
      <c r="S54">
        <f t="array" ref="S54">IFERROR(CONCATENATE((INDEX($A$7:$A$44,SMALL(IF($T$7:$T$44&lt;&gt;"",IF($Q$7:$Q$44&lt;&gt;"",ROW($Q$7:$Q$44)-MIN(ROW($Q$7:$Q$44))+1,""),""),ROW()-ROW(A$46)+1))),),"")</f>
        <v>0</v>
      </c>
      <c r="W54">
        <f t="array" ref="W54">IFERROR(CONCATENATE((INDEX($Z$7:$Z$44,SMALL(IF($Z$7:$Z$44&lt;&gt;"",IF($W$7:$W$44&lt;&gt;"",ROW($W$7:$W$44)-MIN(ROW($W$7:$W$44))+1,""),""),ROW()-ROW(A$46)+1))),","),"")</f>
        <v>0</v>
      </c>
      <c r="X54">
        <f t="array" ref="X54">IFERROR(CONCATENATE(TEXT(INDEX($W$7:$W$44,SMALL(IF($Z$7:$Z$44&lt;&gt;"",IF($W$7:$W$44&lt;&gt;"",ROW($W$7:$W$44)-MIN(ROW($W$7:$W$44))+1,""),""),ROW()-ROW(A$46)+1)),"##0"),","),"")</f>
        <v>0</v>
      </c>
      <c r="Y54">
        <f t="array" ref="Y54">IFERROR(CONCATENATE((INDEX($A$7:$A$44,SMALL(IF($Z$7:$Z$44&lt;&gt;"",IF($W$7:$W$44&lt;&gt;"",ROW($W$7:$W$44)-MIN(ROW($W$7:$W$44))+1,""),""),ROW()-ROW(A$46)+1))),),"")</f>
        <v>0</v>
      </c>
    </row>
    <row r="55" spans="11:25">
      <c r="K55">
        <f t="array" ref="K55">IFERROR(CONCATENATE(TEXT(INDEX($K$7:$K$44,SMALL(IF($N$7:$N$44&lt;&gt;"",IF($K$7:$K$44&lt;&gt;"",ROW($K$7:$K$44)-MIN(ROW($K$7:$K$44))+1,""),""),ROW()-ROW(A$46)+1)),"##0"),","),"")</f>
        <v>0</v>
      </c>
      <c r="L55">
        <f t="array" ref="L55">IFERROR(CONCATENATE((INDEX($N$7:$N$44,SMALL(IF($N$7:$N$44&lt;&gt;"",IF($K$7:$K$44&lt;&gt;"",ROW($K$7:$K$44)-MIN(ROW($K$7:$K$44))+1,""),""),ROW()-ROW(A$46)+1))),","),"")</f>
        <v>0</v>
      </c>
      <c r="M55">
        <f t="array" ref="M55">IFERROR(CONCATENATE((INDEX($A$7:$A$44,SMALL(IF($N$7:$N$44&lt;&gt;"",IF($K$7:$K$44&lt;&gt;"",ROW($K$7:$K$44)-MIN(ROW($K$7:$K$44))+1,""),""),ROW()-ROW(A$46)+1))),),"")</f>
        <v>0</v>
      </c>
      <c r="Q55">
        <f t="array" ref="Q55">IFERROR(CONCATENATE((INDEX($T$7:$T$44,SMALL(IF($T$7:$T$44&lt;&gt;"",IF($Q$7:$Q$44&lt;&gt;"",ROW($Q$7:$Q$44)-MIN(ROW($Q$7:$Q$44))+1,""),""),ROW()-ROW(A$46)+1)))," "),"")</f>
        <v>0</v>
      </c>
      <c r="R55">
        <f t="array" ref="R55">IFERROR(CONCATENATE(TEXT(INDEX($Q$7:$Q$44,SMALL(IF($T$7:$T$44&lt;&gt;"",IF($Q$7:$Q$44&lt;&gt;"",ROW($Q$7:$Q$44)-MIN(ROW($Q$7:$Q$44))+1,""),""),ROW()-ROW(A$46)+1)),"##0")," "),"")</f>
        <v>0</v>
      </c>
      <c r="S55">
        <f t="array" ref="S55">IFERROR(CONCATENATE((INDEX($A$7:$A$44,SMALL(IF($T$7:$T$44&lt;&gt;"",IF($Q$7:$Q$44&lt;&gt;"",ROW($Q$7:$Q$44)-MIN(ROW($Q$7:$Q$44))+1,""),""),ROW()-ROW(A$46)+1))),),"")</f>
        <v>0</v>
      </c>
      <c r="W55">
        <f t="array" ref="W55">IFERROR(CONCATENATE((INDEX($Z$7:$Z$44,SMALL(IF($Z$7:$Z$44&lt;&gt;"",IF($W$7:$W$44&lt;&gt;"",ROW($W$7:$W$44)-MIN(ROW($W$7:$W$44))+1,""),""),ROW()-ROW(A$46)+1))),","),"")</f>
        <v>0</v>
      </c>
      <c r="X55">
        <f t="array" ref="X55">IFERROR(CONCATENATE(TEXT(INDEX($W$7:$W$44,SMALL(IF($Z$7:$Z$44&lt;&gt;"",IF($W$7:$W$44&lt;&gt;"",ROW($W$7:$W$44)-MIN(ROW($W$7:$W$44))+1,""),""),ROW()-ROW(A$46)+1)),"##0"),","),"")</f>
        <v>0</v>
      </c>
      <c r="Y55">
        <f t="array" ref="Y55">IFERROR(CONCATENATE((INDEX($A$7:$A$44,SMALL(IF($Z$7:$Z$44&lt;&gt;"",IF($W$7:$W$44&lt;&gt;"",ROW($W$7:$W$44)-MIN(ROW($W$7:$W$44))+1,""),""),ROW()-ROW(A$46)+1))),),"")</f>
        <v>0</v>
      </c>
    </row>
    <row r="56" spans="11:25">
      <c r="K56">
        <f t="array" ref="K56">IFERROR(CONCATENATE(TEXT(INDEX($K$7:$K$44,SMALL(IF($N$7:$N$44&lt;&gt;"",IF($K$7:$K$44&lt;&gt;"",ROW($K$7:$K$44)-MIN(ROW($K$7:$K$44))+1,""),""),ROW()-ROW(A$46)+1)),"##0"),","),"")</f>
        <v>0</v>
      </c>
      <c r="L56">
        <f t="array" ref="L56">IFERROR(CONCATENATE((INDEX($N$7:$N$44,SMALL(IF($N$7:$N$44&lt;&gt;"",IF($K$7:$K$44&lt;&gt;"",ROW($K$7:$K$44)-MIN(ROW($K$7:$K$44))+1,""),""),ROW()-ROW(A$46)+1))),","),"")</f>
        <v>0</v>
      </c>
      <c r="M56">
        <f t="array" ref="M56">IFERROR(CONCATENATE((INDEX($A$7:$A$44,SMALL(IF($N$7:$N$44&lt;&gt;"",IF($K$7:$K$44&lt;&gt;"",ROW($K$7:$K$44)-MIN(ROW($K$7:$K$44))+1,""),""),ROW()-ROW(A$46)+1))),),"")</f>
        <v>0</v>
      </c>
      <c r="Q56">
        <f t="array" ref="Q56">IFERROR(CONCATENATE((INDEX($T$7:$T$44,SMALL(IF($T$7:$T$44&lt;&gt;"",IF($Q$7:$Q$44&lt;&gt;"",ROW($Q$7:$Q$44)-MIN(ROW($Q$7:$Q$44))+1,""),""),ROW()-ROW(A$46)+1)))," "),"")</f>
        <v>0</v>
      </c>
      <c r="R56">
        <f t="array" ref="R56">IFERROR(CONCATENATE(TEXT(INDEX($Q$7:$Q$44,SMALL(IF($T$7:$T$44&lt;&gt;"",IF($Q$7:$Q$44&lt;&gt;"",ROW($Q$7:$Q$44)-MIN(ROW($Q$7:$Q$44))+1,""),""),ROW()-ROW(A$46)+1)),"##0")," "),"")</f>
        <v>0</v>
      </c>
      <c r="S56">
        <f t="array" ref="S56">IFERROR(CONCATENATE((INDEX($A$7:$A$44,SMALL(IF($T$7:$T$44&lt;&gt;"",IF($Q$7:$Q$44&lt;&gt;"",ROW($Q$7:$Q$44)-MIN(ROW($Q$7:$Q$44))+1,""),""),ROW()-ROW(A$46)+1))),),"")</f>
        <v>0</v>
      </c>
      <c r="W56">
        <f t="array" ref="W56">IFERROR(CONCATENATE((INDEX($Z$7:$Z$44,SMALL(IF($Z$7:$Z$44&lt;&gt;"",IF($W$7:$W$44&lt;&gt;"",ROW($W$7:$W$44)-MIN(ROW($W$7:$W$44))+1,""),""),ROW()-ROW(A$46)+1))),","),"")</f>
        <v>0</v>
      </c>
      <c r="X56">
        <f t="array" ref="X56">IFERROR(CONCATENATE(TEXT(INDEX($W$7:$W$44,SMALL(IF($Z$7:$Z$44&lt;&gt;"",IF($W$7:$W$44&lt;&gt;"",ROW($W$7:$W$44)-MIN(ROW($W$7:$W$44))+1,""),""),ROW()-ROW(A$46)+1)),"##0"),","),"")</f>
        <v>0</v>
      </c>
      <c r="Y56">
        <f t="array" ref="Y56">IFERROR(CONCATENATE((INDEX($A$7:$A$44,SMALL(IF($Z$7:$Z$44&lt;&gt;"",IF($W$7:$W$44&lt;&gt;"",ROW($W$7:$W$44)-MIN(ROW($W$7:$W$44))+1,""),""),ROW()-ROW(A$46)+1))),),"")</f>
        <v>0</v>
      </c>
    </row>
    <row r="57" spans="11:25">
      <c r="K57">
        <f t="array" ref="K57">IFERROR(CONCATENATE(TEXT(INDEX($K$7:$K$44,SMALL(IF($N$7:$N$44&lt;&gt;"",IF($K$7:$K$44&lt;&gt;"",ROW($K$7:$K$44)-MIN(ROW($K$7:$K$44))+1,""),""),ROW()-ROW(A$46)+1)),"##0"),","),"")</f>
        <v>0</v>
      </c>
      <c r="L57">
        <f t="array" ref="L57">IFERROR(CONCATENATE((INDEX($N$7:$N$44,SMALL(IF($N$7:$N$44&lt;&gt;"",IF($K$7:$K$44&lt;&gt;"",ROW($K$7:$K$44)-MIN(ROW($K$7:$K$44))+1,""),""),ROW()-ROW(A$46)+1))),","),"")</f>
        <v>0</v>
      </c>
      <c r="M57">
        <f t="array" ref="M57">IFERROR(CONCATENATE((INDEX($A$7:$A$44,SMALL(IF($N$7:$N$44&lt;&gt;"",IF($K$7:$K$44&lt;&gt;"",ROW($K$7:$K$44)-MIN(ROW($K$7:$K$44))+1,""),""),ROW()-ROW(A$46)+1))),),"")</f>
        <v>0</v>
      </c>
      <c r="Q57">
        <f t="array" ref="Q57">IFERROR(CONCATENATE((INDEX($T$7:$T$44,SMALL(IF($T$7:$T$44&lt;&gt;"",IF($Q$7:$Q$44&lt;&gt;"",ROW($Q$7:$Q$44)-MIN(ROW($Q$7:$Q$44))+1,""),""),ROW()-ROW(A$46)+1)))," "),"")</f>
        <v>0</v>
      </c>
      <c r="R57">
        <f t="array" ref="R57">IFERROR(CONCATENATE(TEXT(INDEX($Q$7:$Q$44,SMALL(IF($T$7:$T$44&lt;&gt;"",IF($Q$7:$Q$44&lt;&gt;"",ROW($Q$7:$Q$44)-MIN(ROW($Q$7:$Q$44))+1,""),""),ROW()-ROW(A$46)+1)),"##0")," "),"")</f>
        <v>0</v>
      </c>
      <c r="S57">
        <f t="array" ref="S57">IFERROR(CONCATENATE((INDEX($A$7:$A$44,SMALL(IF($T$7:$T$44&lt;&gt;"",IF($Q$7:$Q$44&lt;&gt;"",ROW($Q$7:$Q$44)-MIN(ROW($Q$7:$Q$44))+1,""),""),ROW()-ROW(A$46)+1))),),"")</f>
        <v>0</v>
      </c>
      <c r="W57">
        <f t="array" ref="W57">IFERROR(CONCATENATE((INDEX($Z$7:$Z$44,SMALL(IF($Z$7:$Z$44&lt;&gt;"",IF($W$7:$W$44&lt;&gt;"",ROW($W$7:$W$44)-MIN(ROW($W$7:$W$44))+1,""),""),ROW()-ROW(A$46)+1))),","),"")</f>
        <v>0</v>
      </c>
      <c r="X57">
        <f t="array" ref="X57">IFERROR(CONCATENATE(TEXT(INDEX($W$7:$W$44,SMALL(IF($Z$7:$Z$44&lt;&gt;"",IF($W$7:$W$44&lt;&gt;"",ROW($W$7:$W$44)-MIN(ROW($W$7:$W$44))+1,""),""),ROW()-ROW(A$46)+1)),"##0"),","),"")</f>
        <v>0</v>
      </c>
      <c r="Y57">
        <f t="array" ref="Y57">IFERROR(CONCATENATE((INDEX($A$7:$A$44,SMALL(IF($Z$7:$Z$44&lt;&gt;"",IF($W$7:$W$44&lt;&gt;"",ROW($W$7:$W$44)-MIN(ROW($W$7:$W$44))+1,""),""),ROW()-ROW(A$46)+1))),),"")</f>
        <v>0</v>
      </c>
    </row>
    <row r="58" spans="11:25">
      <c r="K58">
        <f t="array" ref="K58">IFERROR(CONCATENATE(TEXT(INDEX($K$7:$K$44,SMALL(IF($N$7:$N$44&lt;&gt;"",IF($K$7:$K$44&lt;&gt;"",ROW($K$7:$K$44)-MIN(ROW($K$7:$K$44))+1,""),""),ROW()-ROW(A$46)+1)),"##0"),","),"")</f>
        <v>0</v>
      </c>
      <c r="L58">
        <f t="array" ref="L58">IFERROR(CONCATENATE((INDEX($N$7:$N$44,SMALL(IF($N$7:$N$44&lt;&gt;"",IF($K$7:$K$44&lt;&gt;"",ROW($K$7:$K$44)-MIN(ROW($K$7:$K$44))+1,""),""),ROW()-ROW(A$46)+1))),","),"")</f>
        <v>0</v>
      </c>
      <c r="M58">
        <f t="array" ref="M58">IFERROR(CONCATENATE((INDEX($A$7:$A$44,SMALL(IF($N$7:$N$44&lt;&gt;"",IF($K$7:$K$44&lt;&gt;"",ROW($K$7:$K$44)-MIN(ROW($K$7:$K$44))+1,""),""),ROW()-ROW(A$46)+1))),),"")</f>
        <v>0</v>
      </c>
      <c r="Q58">
        <f t="array" ref="Q58">IFERROR(CONCATENATE((INDEX($T$7:$T$44,SMALL(IF($T$7:$T$44&lt;&gt;"",IF($Q$7:$Q$44&lt;&gt;"",ROW($Q$7:$Q$44)-MIN(ROW($Q$7:$Q$44))+1,""),""),ROW()-ROW(A$46)+1)))," "),"")</f>
        <v>0</v>
      </c>
      <c r="R58">
        <f t="array" ref="R58">IFERROR(CONCATENATE(TEXT(INDEX($Q$7:$Q$44,SMALL(IF($T$7:$T$44&lt;&gt;"",IF($Q$7:$Q$44&lt;&gt;"",ROW($Q$7:$Q$44)-MIN(ROW($Q$7:$Q$44))+1,""),""),ROW()-ROW(A$46)+1)),"##0")," "),"")</f>
        <v>0</v>
      </c>
      <c r="S58">
        <f t="array" ref="S58">IFERROR(CONCATENATE((INDEX($A$7:$A$44,SMALL(IF($T$7:$T$44&lt;&gt;"",IF($Q$7:$Q$44&lt;&gt;"",ROW($Q$7:$Q$44)-MIN(ROW($Q$7:$Q$44))+1,""),""),ROW()-ROW(A$46)+1))),),"")</f>
        <v>0</v>
      </c>
      <c r="W58">
        <f t="array" ref="W58">IFERROR(CONCATENATE((INDEX($Z$7:$Z$44,SMALL(IF($Z$7:$Z$44&lt;&gt;"",IF($W$7:$W$44&lt;&gt;"",ROW($W$7:$W$44)-MIN(ROW($W$7:$W$44))+1,""),""),ROW()-ROW(A$46)+1))),","),"")</f>
        <v>0</v>
      </c>
      <c r="X58">
        <f t="array" ref="X58">IFERROR(CONCATENATE(TEXT(INDEX($W$7:$W$44,SMALL(IF($Z$7:$Z$44&lt;&gt;"",IF($W$7:$W$44&lt;&gt;"",ROW($W$7:$W$44)-MIN(ROW($W$7:$W$44))+1,""),""),ROW()-ROW(A$46)+1)),"##0"),","),"")</f>
        <v>0</v>
      </c>
      <c r="Y58">
        <f t="array" ref="Y58">IFERROR(CONCATENATE((INDEX($A$7:$A$44,SMALL(IF($Z$7:$Z$44&lt;&gt;"",IF($W$7:$W$44&lt;&gt;"",ROW($W$7:$W$44)-MIN(ROW($W$7:$W$44))+1,""),""),ROW()-ROW(A$46)+1))),),"")</f>
        <v>0</v>
      </c>
    </row>
    <row r="59" spans="11:25">
      <c r="K59">
        <f t="array" ref="K59">IFERROR(CONCATENATE(TEXT(INDEX($K$7:$K$44,SMALL(IF($N$7:$N$44&lt;&gt;"",IF($K$7:$K$44&lt;&gt;"",ROW($K$7:$K$44)-MIN(ROW($K$7:$K$44))+1,""),""),ROW()-ROW(A$46)+1)),"##0"),","),"")</f>
        <v>0</v>
      </c>
      <c r="L59">
        <f t="array" ref="L59">IFERROR(CONCATENATE((INDEX($N$7:$N$44,SMALL(IF($N$7:$N$44&lt;&gt;"",IF($K$7:$K$44&lt;&gt;"",ROW($K$7:$K$44)-MIN(ROW($K$7:$K$44))+1,""),""),ROW()-ROW(A$46)+1))),","),"")</f>
        <v>0</v>
      </c>
      <c r="M59">
        <f t="array" ref="M59">IFERROR(CONCATENATE((INDEX($A$7:$A$44,SMALL(IF($N$7:$N$44&lt;&gt;"",IF($K$7:$K$44&lt;&gt;"",ROW($K$7:$K$44)-MIN(ROW($K$7:$K$44))+1,""),""),ROW()-ROW(A$46)+1))),),"")</f>
        <v>0</v>
      </c>
      <c r="Q59">
        <f t="array" ref="Q59">IFERROR(CONCATENATE((INDEX($T$7:$T$44,SMALL(IF($T$7:$T$44&lt;&gt;"",IF($Q$7:$Q$44&lt;&gt;"",ROW($Q$7:$Q$44)-MIN(ROW($Q$7:$Q$44))+1,""),""),ROW()-ROW(A$46)+1)))," "),"")</f>
        <v>0</v>
      </c>
      <c r="R59">
        <f t="array" ref="R59">IFERROR(CONCATENATE(TEXT(INDEX($Q$7:$Q$44,SMALL(IF($T$7:$T$44&lt;&gt;"",IF($Q$7:$Q$44&lt;&gt;"",ROW($Q$7:$Q$44)-MIN(ROW($Q$7:$Q$44))+1,""),""),ROW()-ROW(A$46)+1)),"##0")," "),"")</f>
        <v>0</v>
      </c>
      <c r="S59">
        <f t="array" ref="S59">IFERROR(CONCATENATE((INDEX($A$7:$A$44,SMALL(IF($T$7:$T$44&lt;&gt;"",IF($Q$7:$Q$44&lt;&gt;"",ROW($Q$7:$Q$44)-MIN(ROW($Q$7:$Q$44))+1,""),""),ROW()-ROW(A$46)+1))),),"")</f>
        <v>0</v>
      </c>
      <c r="W59">
        <f t="array" ref="W59">IFERROR(CONCATENATE((INDEX($Z$7:$Z$44,SMALL(IF($Z$7:$Z$44&lt;&gt;"",IF($W$7:$W$44&lt;&gt;"",ROW($W$7:$W$44)-MIN(ROW($W$7:$W$44))+1,""),""),ROW()-ROW(A$46)+1))),","),"")</f>
        <v>0</v>
      </c>
      <c r="X59">
        <f t="array" ref="X59">IFERROR(CONCATENATE(TEXT(INDEX($W$7:$W$44,SMALL(IF($Z$7:$Z$44&lt;&gt;"",IF($W$7:$W$44&lt;&gt;"",ROW($W$7:$W$44)-MIN(ROW($W$7:$W$44))+1,""),""),ROW()-ROW(A$46)+1)),"##0"),","),"")</f>
        <v>0</v>
      </c>
      <c r="Y59">
        <f t="array" ref="Y59">IFERROR(CONCATENATE((INDEX($A$7:$A$44,SMALL(IF($Z$7:$Z$44&lt;&gt;"",IF($W$7:$W$44&lt;&gt;"",ROW($W$7:$W$44)-MIN(ROW($W$7:$W$44))+1,""),""),ROW()-ROW(A$46)+1))),),"")</f>
        <v>0</v>
      </c>
    </row>
    <row r="60" spans="11:25">
      <c r="K60">
        <f t="array" ref="K60">IFERROR(CONCATENATE(TEXT(INDEX($K$7:$K$44,SMALL(IF($N$7:$N$44&lt;&gt;"",IF($K$7:$K$44&lt;&gt;"",ROW($K$7:$K$44)-MIN(ROW($K$7:$K$44))+1,""),""),ROW()-ROW(A$46)+1)),"##0"),","),"")</f>
        <v>0</v>
      </c>
      <c r="L60">
        <f t="array" ref="L60">IFERROR(CONCATENATE((INDEX($N$7:$N$44,SMALL(IF($N$7:$N$44&lt;&gt;"",IF($K$7:$K$44&lt;&gt;"",ROW($K$7:$K$44)-MIN(ROW($K$7:$K$44))+1,""),""),ROW()-ROW(A$46)+1))),","),"")</f>
        <v>0</v>
      </c>
      <c r="M60">
        <f t="array" ref="M60">IFERROR(CONCATENATE((INDEX($A$7:$A$44,SMALL(IF($N$7:$N$44&lt;&gt;"",IF($K$7:$K$44&lt;&gt;"",ROW($K$7:$K$44)-MIN(ROW($K$7:$K$44))+1,""),""),ROW()-ROW(A$46)+1))),),"")</f>
        <v>0</v>
      </c>
      <c r="Q60">
        <f t="array" ref="Q60">IFERROR(CONCATENATE((INDEX($T$7:$T$44,SMALL(IF($T$7:$T$44&lt;&gt;"",IF($Q$7:$Q$44&lt;&gt;"",ROW($Q$7:$Q$44)-MIN(ROW($Q$7:$Q$44))+1,""),""),ROW()-ROW(A$46)+1)))," "),"")</f>
        <v>0</v>
      </c>
      <c r="R60">
        <f t="array" ref="R60">IFERROR(CONCATENATE(TEXT(INDEX($Q$7:$Q$44,SMALL(IF($T$7:$T$44&lt;&gt;"",IF($Q$7:$Q$44&lt;&gt;"",ROW($Q$7:$Q$44)-MIN(ROW($Q$7:$Q$44))+1,""),""),ROW()-ROW(A$46)+1)),"##0")," "),"")</f>
        <v>0</v>
      </c>
      <c r="S60">
        <f t="array" ref="S60">IFERROR(CONCATENATE((INDEX($A$7:$A$44,SMALL(IF($T$7:$T$44&lt;&gt;"",IF($Q$7:$Q$44&lt;&gt;"",ROW($Q$7:$Q$44)-MIN(ROW($Q$7:$Q$44))+1,""),""),ROW()-ROW(A$46)+1))),),"")</f>
        <v>0</v>
      </c>
      <c r="W60">
        <f t="array" ref="W60">IFERROR(CONCATENATE((INDEX($Z$7:$Z$44,SMALL(IF($Z$7:$Z$44&lt;&gt;"",IF($W$7:$W$44&lt;&gt;"",ROW($W$7:$W$44)-MIN(ROW($W$7:$W$44))+1,""),""),ROW()-ROW(A$46)+1))),","),"")</f>
        <v>0</v>
      </c>
      <c r="X60">
        <f t="array" ref="X60">IFERROR(CONCATENATE(TEXT(INDEX($W$7:$W$44,SMALL(IF($Z$7:$Z$44&lt;&gt;"",IF($W$7:$W$44&lt;&gt;"",ROW($W$7:$W$44)-MIN(ROW($W$7:$W$44))+1,""),""),ROW()-ROW(A$46)+1)),"##0"),","),"")</f>
        <v>0</v>
      </c>
      <c r="Y60">
        <f t="array" ref="Y60">IFERROR(CONCATENATE((INDEX($A$7:$A$44,SMALL(IF($Z$7:$Z$44&lt;&gt;"",IF($W$7:$W$44&lt;&gt;"",ROW($W$7:$W$44)-MIN(ROW($W$7:$W$44))+1,""),""),ROW()-ROW(A$46)+1))),),"")</f>
        <v>0</v>
      </c>
    </row>
    <row r="61" spans="11:25">
      <c r="K61">
        <f t="array" ref="K61">IFERROR(CONCATENATE(TEXT(INDEX($K$7:$K$44,SMALL(IF($N$7:$N$44&lt;&gt;"",IF($K$7:$K$44&lt;&gt;"",ROW($K$7:$K$44)-MIN(ROW($K$7:$K$44))+1,""),""),ROW()-ROW(A$46)+1)),"##0"),","),"")</f>
        <v>0</v>
      </c>
      <c r="L61">
        <f t="array" ref="L61">IFERROR(CONCATENATE((INDEX($N$7:$N$44,SMALL(IF($N$7:$N$44&lt;&gt;"",IF($K$7:$K$44&lt;&gt;"",ROW($K$7:$K$44)-MIN(ROW($K$7:$K$44))+1,""),""),ROW()-ROW(A$46)+1))),","),"")</f>
        <v>0</v>
      </c>
      <c r="M61">
        <f t="array" ref="M61">IFERROR(CONCATENATE((INDEX($A$7:$A$44,SMALL(IF($N$7:$N$44&lt;&gt;"",IF($K$7:$K$44&lt;&gt;"",ROW($K$7:$K$44)-MIN(ROW($K$7:$K$44))+1,""),""),ROW()-ROW(A$46)+1))),),"")</f>
        <v>0</v>
      </c>
      <c r="Q61">
        <f t="array" ref="Q61">IFERROR(CONCATENATE((INDEX($T$7:$T$44,SMALL(IF($T$7:$T$44&lt;&gt;"",IF($Q$7:$Q$44&lt;&gt;"",ROW($Q$7:$Q$44)-MIN(ROW($Q$7:$Q$44))+1,""),""),ROW()-ROW(A$46)+1)))," "),"")</f>
        <v>0</v>
      </c>
      <c r="R61">
        <f t="array" ref="R61">IFERROR(CONCATENATE(TEXT(INDEX($Q$7:$Q$44,SMALL(IF($T$7:$T$44&lt;&gt;"",IF($Q$7:$Q$44&lt;&gt;"",ROW($Q$7:$Q$44)-MIN(ROW($Q$7:$Q$44))+1,""),""),ROW()-ROW(A$46)+1)),"##0")," "),"")</f>
        <v>0</v>
      </c>
      <c r="S61">
        <f t="array" ref="S61">IFERROR(CONCATENATE((INDEX($A$7:$A$44,SMALL(IF($T$7:$T$44&lt;&gt;"",IF($Q$7:$Q$44&lt;&gt;"",ROW($Q$7:$Q$44)-MIN(ROW($Q$7:$Q$44))+1,""),""),ROW()-ROW(A$46)+1))),),"")</f>
        <v>0</v>
      </c>
      <c r="W61">
        <f t="array" ref="W61">IFERROR(CONCATENATE((INDEX($Z$7:$Z$44,SMALL(IF($Z$7:$Z$44&lt;&gt;"",IF($W$7:$W$44&lt;&gt;"",ROW($W$7:$W$44)-MIN(ROW($W$7:$W$44))+1,""),""),ROW()-ROW(A$46)+1))),","),"")</f>
        <v>0</v>
      </c>
      <c r="X61">
        <f t="array" ref="X61">IFERROR(CONCATENATE(TEXT(INDEX($W$7:$W$44,SMALL(IF($Z$7:$Z$44&lt;&gt;"",IF($W$7:$W$44&lt;&gt;"",ROW($W$7:$W$44)-MIN(ROW($W$7:$W$44))+1,""),""),ROW()-ROW(A$46)+1)),"##0"),","),"")</f>
        <v>0</v>
      </c>
      <c r="Y61">
        <f t="array" ref="Y61">IFERROR(CONCATENATE((INDEX($A$7:$A$44,SMALL(IF($Z$7:$Z$44&lt;&gt;"",IF($W$7:$W$44&lt;&gt;"",ROW($W$7:$W$44)-MIN(ROW($W$7:$W$44))+1,""),""),ROW()-ROW(A$46)+1))),),"")</f>
        <v>0</v>
      </c>
    </row>
    <row r="62" spans="11:25">
      <c r="K62">
        <f t="array" ref="K62">IFERROR(CONCATENATE(TEXT(INDEX($K$7:$K$44,SMALL(IF($N$7:$N$44&lt;&gt;"",IF($K$7:$K$44&lt;&gt;"",ROW($K$7:$K$44)-MIN(ROW($K$7:$K$44))+1,""),""),ROW()-ROW(A$46)+1)),"##0"),","),"")</f>
        <v>0</v>
      </c>
      <c r="L62">
        <f t="array" ref="L62">IFERROR(CONCATENATE((INDEX($N$7:$N$44,SMALL(IF($N$7:$N$44&lt;&gt;"",IF($K$7:$K$44&lt;&gt;"",ROW($K$7:$K$44)-MIN(ROW($K$7:$K$44))+1,""),""),ROW()-ROW(A$46)+1))),","),"")</f>
        <v>0</v>
      </c>
      <c r="M62">
        <f t="array" ref="M62">IFERROR(CONCATENATE((INDEX($A$7:$A$44,SMALL(IF($N$7:$N$44&lt;&gt;"",IF($K$7:$K$44&lt;&gt;"",ROW($K$7:$K$44)-MIN(ROW($K$7:$K$44))+1,""),""),ROW()-ROW(A$46)+1))),),"")</f>
        <v>0</v>
      </c>
      <c r="Q62">
        <f t="array" ref="Q62">IFERROR(CONCATENATE((INDEX($T$7:$T$44,SMALL(IF($T$7:$T$44&lt;&gt;"",IF($Q$7:$Q$44&lt;&gt;"",ROW($Q$7:$Q$44)-MIN(ROW($Q$7:$Q$44))+1,""),""),ROW()-ROW(A$46)+1)))," "),"")</f>
        <v>0</v>
      </c>
      <c r="R62">
        <f t="array" ref="R62">IFERROR(CONCATENATE(TEXT(INDEX($Q$7:$Q$44,SMALL(IF($T$7:$T$44&lt;&gt;"",IF($Q$7:$Q$44&lt;&gt;"",ROW($Q$7:$Q$44)-MIN(ROW($Q$7:$Q$44))+1,""),""),ROW()-ROW(A$46)+1)),"##0")," "),"")</f>
        <v>0</v>
      </c>
      <c r="S62">
        <f t="array" ref="S62">IFERROR(CONCATENATE((INDEX($A$7:$A$44,SMALL(IF($T$7:$T$44&lt;&gt;"",IF($Q$7:$Q$44&lt;&gt;"",ROW($Q$7:$Q$44)-MIN(ROW($Q$7:$Q$44))+1,""),""),ROW()-ROW(A$46)+1))),),"")</f>
        <v>0</v>
      </c>
      <c r="W62">
        <f t="array" ref="W62">IFERROR(CONCATENATE((INDEX($Z$7:$Z$44,SMALL(IF($Z$7:$Z$44&lt;&gt;"",IF($W$7:$W$44&lt;&gt;"",ROW($W$7:$W$44)-MIN(ROW($W$7:$W$44))+1,""),""),ROW()-ROW(A$46)+1))),","),"")</f>
        <v>0</v>
      </c>
      <c r="X62">
        <f t="array" ref="X62">IFERROR(CONCATENATE(TEXT(INDEX($W$7:$W$44,SMALL(IF($Z$7:$Z$44&lt;&gt;"",IF($W$7:$W$44&lt;&gt;"",ROW($W$7:$W$44)-MIN(ROW($W$7:$W$44))+1,""),""),ROW()-ROW(A$46)+1)),"##0"),","),"")</f>
        <v>0</v>
      </c>
      <c r="Y62">
        <f t="array" ref="Y62">IFERROR(CONCATENATE((INDEX($A$7:$A$44,SMALL(IF($Z$7:$Z$44&lt;&gt;"",IF($W$7:$W$44&lt;&gt;"",ROW($W$7:$W$44)-MIN(ROW($W$7:$W$44))+1,""),""),ROW()-ROW(A$46)+1))),),"")</f>
        <v>0</v>
      </c>
    </row>
    <row r="63" spans="11:25">
      <c r="K63">
        <f t="array" ref="K63">IFERROR(CONCATENATE(TEXT(INDEX($K$7:$K$44,SMALL(IF($N$7:$N$44&lt;&gt;"",IF($K$7:$K$44&lt;&gt;"",ROW($K$7:$K$44)-MIN(ROW($K$7:$K$44))+1,""),""),ROW()-ROW(A$46)+1)),"##0"),","),"")</f>
        <v>0</v>
      </c>
      <c r="L63">
        <f t="array" ref="L63">IFERROR(CONCATENATE((INDEX($N$7:$N$44,SMALL(IF($N$7:$N$44&lt;&gt;"",IF($K$7:$K$44&lt;&gt;"",ROW($K$7:$K$44)-MIN(ROW($K$7:$K$44))+1,""),""),ROW()-ROW(A$46)+1))),","),"")</f>
        <v>0</v>
      </c>
      <c r="M63">
        <f t="array" ref="M63">IFERROR(CONCATENATE((INDEX($A$7:$A$44,SMALL(IF($N$7:$N$44&lt;&gt;"",IF($K$7:$K$44&lt;&gt;"",ROW($K$7:$K$44)-MIN(ROW($K$7:$K$44))+1,""),""),ROW()-ROW(A$46)+1))),),"")</f>
        <v>0</v>
      </c>
      <c r="Q63">
        <f t="array" ref="Q63">IFERROR(CONCATENATE((INDEX($T$7:$T$44,SMALL(IF($T$7:$T$44&lt;&gt;"",IF($Q$7:$Q$44&lt;&gt;"",ROW($Q$7:$Q$44)-MIN(ROW($Q$7:$Q$44))+1,""),""),ROW()-ROW(A$46)+1)))," "),"")</f>
        <v>0</v>
      </c>
      <c r="R63">
        <f t="array" ref="R63">IFERROR(CONCATENATE(TEXT(INDEX($Q$7:$Q$44,SMALL(IF($T$7:$T$44&lt;&gt;"",IF($Q$7:$Q$44&lt;&gt;"",ROW($Q$7:$Q$44)-MIN(ROW($Q$7:$Q$44))+1,""),""),ROW()-ROW(A$46)+1)),"##0")," "),"")</f>
        <v>0</v>
      </c>
      <c r="S63">
        <f t="array" ref="S63">IFERROR(CONCATENATE((INDEX($A$7:$A$44,SMALL(IF($T$7:$T$44&lt;&gt;"",IF($Q$7:$Q$44&lt;&gt;"",ROW($Q$7:$Q$44)-MIN(ROW($Q$7:$Q$44))+1,""),""),ROW()-ROW(A$46)+1))),),"")</f>
        <v>0</v>
      </c>
      <c r="W63">
        <f t="array" ref="W63">IFERROR(CONCATENATE((INDEX($Z$7:$Z$44,SMALL(IF($Z$7:$Z$44&lt;&gt;"",IF($W$7:$W$44&lt;&gt;"",ROW($W$7:$W$44)-MIN(ROW($W$7:$W$44))+1,""),""),ROW()-ROW(A$46)+1))),","),"")</f>
        <v>0</v>
      </c>
      <c r="X63">
        <f t="array" ref="X63">IFERROR(CONCATENATE(TEXT(INDEX($W$7:$W$44,SMALL(IF($Z$7:$Z$44&lt;&gt;"",IF($W$7:$W$44&lt;&gt;"",ROW($W$7:$W$44)-MIN(ROW($W$7:$W$44))+1,""),""),ROW()-ROW(A$46)+1)),"##0"),","),"")</f>
        <v>0</v>
      </c>
      <c r="Y63">
        <f t="array" ref="Y63">IFERROR(CONCATENATE((INDEX($A$7:$A$44,SMALL(IF($Z$7:$Z$44&lt;&gt;"",IF($W$7:$W$44&lt;&gt;"",ROW($W$7:$W$44)-MIN(ROW($W$7:$W$44))+1,""),""),ROW()-ROW(A$46)+1))),),"")</f>
        <v>0</v>
      </c>
    </row>
    <row r="64" spans="11:25">
      <c r="K64">
        <f t="array" ref="K64">IFERROR(CONCATENATE(TEXT(INDEX($K$7:$K$44,SMALL(IF($N$7:$N$44&lt;&gt;"",IF($K$7:$K$44&lt;&gt;"",ROW($K$7:$K$44)-MIN(ROW($K$7:$K$44))+1,""),""),ROW()-ROW(A$46)+1)),"##0"),","),"")</f>
        <v>0</v>
      </c>
      <c r="L64">
        <f t="array" ref="L64">IFERROR(CONCATENATE((INDEX($N$7:$N$44,SMALL(IF($N$7:$N$44&lt;&gt;"",IF($K$7:$K$44&lt;&gt;"",ROW($K$7:$K$44)-MIN(ROW($K$7:$K$44))+1,""),""),ROW()-ROW(A$46)+1))),","),"")</f>
        <v>0</v>
      </c>
      <c r="M64">
        <f t="array" ref="M64">IFERROR(CONCATENATE((INDEX($A$7:$A$44,SMALL(IF($N$7:$N$44&lt;&gt;"",IF($K$7:$K$44&lt;&gt;"",ROW($K$7:$K$44)-MIN(ROW($K$7:$K$44))+1,""),""),ROW()-ROW(A$46)+1))),),"")</f>
        <v>0</v>
      </c>
      <c r="Q64">
        <f t="array" ref="Q64">IFERROR(CONCATENATE((INDEX($T$7:$T$44,SMALL(IF($T$7:$T$44&lt;&gt;"",IF($Q$7:$Q$44&lt;&gt;"",ROW($Q$7:$Q$44)-MIN(ROW($Q$7:$Q$44))+1,""),""),ROW()-ROW(A$46)+1)))," "),"")</f>
        <v>0</v>
      </c>
      <c r="R64">
        <f t="array" ref="R64">IFERROR(CONCATENATE(TEXT(INDEX($Q$7:$Q$44,SMALL(IF($T$7:$T$44&lt;&gt;"",IF($Q$7:$Q$44&lt;&gt;"",ROW($Q$7:$Q$44)-MIN(ROW($Q$7:$Q$44))+1,""),""),ROW()-ROW(A$46)+1)),"##0")," "),"")</f>
        <v>0</v>
      </c>
      <c r="S64">
        <f t="array" ref="S64">IFERROR(CONCATENATE((INDEX($A$7:$A$44,SMALL(IF($T$7:$T$44&lt;&gt;"",IF($Q$7:$Q$44&lt;&gt;"",ROW($Q$7:$Q$44)-MIN(ROW($Q$7:$Q$44))+1,""),""),ROW()-ROW(A$46)+1))),),"")</f>
        <v>0</v>
      </c>
      <c r="W64">
        <f t="array" ref="W64">IFERROR(CONCATENATE((INDEX($Z$7:$Z$44,SMALL(IF($Z$7:$Z$44&lt;&gt;"",IF($W$7:$W$44&lt;&gt;"",ROW($W$7:$W$44)-MIN(ROW($W$7:$W$44))+1,""),""),ROW()-ROW(A$46)+1))),","),"")</f>
        <v>0</v>
      </c>
      <c r="X64">
        <f t="array" ref="X64">IFERROR(CONCATENATE(TEXT(INDEX($W$7:$W$44,SMALL(IF($Z$7:$Z$44&lt;&gt;"",IF($W$7:$W$44&lt;&gt;"",ROW($W$7:$W$44)-MIN(ROW($W$7:$W$44))+1,""),""),ROW()-ROW(A$46)+1)),"##0"),","),"")</f>
        <v>0</v>
      </c>
      <c r="Y64">
        <f t="array" ref="Y64">IFERROR(CONCATENATE((INDEX($A$7:$A$44,SMALL(IF($Z$7:$Z$44&lt;&gt;"",IF($W$7:$W$44&lt;&gt;"",ROW($W$7:$W$44)-MIN(ROW($W$7:$W$44))+1,""),""),ROW()-ROW(A$46)+1))),),"")</f>
        <v>0</v>
      </c>
    </row>
    <row r="65" spans="11:25">
      <c r="K65">
        <f t="array" ref="K65">IFERROR(CONCATENATE(TEXT(INDEX($K$7:$K$44,SMALL(IF($N$7:$N$44&lt;&gt;"",IF($K$7:$K$44&lt;&gt;"",ROW($K$7:$K$44)-MIN(ROW($K$7:$K$44))+1,""),""),ROW()-ROW(A$46)+1)),"##0"),","),"")</f>
        <v>0</v>
      </c>
      <c r="L65">
        <f t="array" ref="L65">IFERROR(CONCATENATE((INDEX($N$7:$N$44,SMALL(IF($N$7:$N$44&lt;&gt;"",IF($K$7:$K$44&lt;&gt;"",ROW($K$7:$K$44)-MIN(ROW($K$7:$K$44))+1,""),""),ROW()-ROW(A$46)+1))),","),"")</f>
        <v>0</v>
      </c>
      <c r="M65">
        <f t="array" ref="M65">IFERROR(CONCATENATE((INDEX($A$7:$A$44,SMALL(IF($N$7:$N$44&lt;&gt;"",IF($K$7:$K$44&lt;&gt;"",ROW($K$7:$K$44)-MIN(ROW($K$7:$K$44))+1,""),""),ROW()-ROW(A$46)+1))),),"")</f>
        <v>0</v>
      </c>
      <c r="Q65">
        <f t="array" ref="Q65">IFERROR(CONCATENATE((INDEX($T$7:$T$44,SMALL(IF($T$7:$T$44&lt;&gt;"",IF($Q$7:$Q$44&lt;&gt;"",ROW($Q$7:$Q$44)-MIN(ROW($Q$7:$Q$44))+1,""),""),ROW()-ROW(A$46)+1)))," "),"")</f>
        <v>0</v>
      </c>
      <c r="R65">
        <f t="array" ref="R65">IFERROR(CONCATENATE(TEXT(INDEX($Q$7:$Q$44,SMALL(IF($T$7:$T$44&lt;&gt;"",IF($Q$7:$Q$44&lt;&gt;"",ROW($Q$7:$Q$44)-MIN(ROW($Q$7:$Q$44))+1,""),""),ROW()-ROW(A$46)+1)),"##0")," "),"")</f>
        <v>0</v>
      </c>
      <c r="S65">
        <f t="array" ref="S65">IFERROR(CONCATENATE((INDEX($A$7:$A$44,SMALL(IF($T$7:$T$44&lt;&gt;"",IF($Q$7:$Q$44&lt;&gt;"",ROW($Q$7:$Q$44)-MIN(ROW($Q$7:$Q$44))+1,""),""),ROW()-ROW(A$46)+1))),),"")</f>
        <v>0</v>
      </c>
      <c r="W65">
        <f t="array" ref="W65">IFERROR(CONCATENATE((INDEX($Z$7:$Z$44,SMALL(IF($Z$7:$Z$44&lt;&gt;"",IF($W$7:$W$44&lt;&gt;"",ROW($W$7:$W$44)-MIN(ROW($W$7:$W$44))+1,""),""),ROW()-ROW(A$46)+1))),","),"")</f>
        <v>0</v>
      </c>
      <c r="X65">
        <f t="array" ref="X65">IFERROR(CONCATENATE(TEXT(INDEX($W$7:$W$44,SMALL(IF($Z$7:$Z$44&lt;&gt;"",IF($W$7:$W$44&lt;&gt;"",ROW($W$7:$W$44)-MIN(ROW($W$7:$W$44))+1,""),""),ROW()-ROW(A$46)+1)),"##0"),","),"")</f>
        <v>0</v>
      </c>
      <c r="Y65">
        <f t="array" ref="Y65">IFERROR(CONCATENATE((INDEX($A$7:$A$44,SMALL(IF($Z$7:$Z$44&lt;&gt;"",IF($W$7:$W$44&lt;&gt;"",ROW($W$7:$W$44)-MIN(ROW($W$7:$W$44))+1,""),""),ROW()-ROW(A$46)+1))),),"")</f>
        <v>0</v>
      </c>
    </row>
    <row r="66" spans="11:25">
      <c r="K66">
        <f t="array" ref="K66">IFERROR(CONCATENATE(TEXT(INDEX($K$7:$K$44,SMALL(IF($N$7:$N$44&lt;&gt;"",IF($K$7:$K$44&lt;&gt;"",ROW($K$7:$K$44)-MIN(ROW($K$7:$K$44))+1,""),""),ROW()-ROW(A$46)+1)),"##0"),","),"")</f>
        <v>0</v>
      </c>
      <c r="L66">
        <f t="array" ref="L66">IFERROR(CONCATENATE((INDEX($N$7:$N$44,SMALL(IF($N$7:$N$44&lt;&gt;"",IF($K$7:$K$44&lt;&gt;"",ROW($K$7:$K$44)-MIN(ROW($K$7:$K$44))+1,""),""),ROW()-ROW(A$46)+1))),","),"")</f>
        <v>0</v>
      </c>
      <c r="M66">
        <f t="array" ref="M66">IFERROR(CONCATENATE((INDEX($A$7:$A$44,SMALL(IF($N$7:$N$44&lt;&gt;"",IF($K$7:$K$44&lt;&gt;"",ROW($K$7:$K$44)-MIN(ROW($K$7:$K$44))+1,""),""),ROW()-ROW(A$46)+1))),),"")</f>
        <v>0</v>
      </c>
      <c r="Q66">
        <f t="array" ref="Q66">IFERROR(CONCATENATE((INDEX($T$7:$T$44,SMALL(IF($T$7:$T$44&lt;&gt;"",IF($Q$7:$Q$44&lt;&gt;"",ROW($Q$7:$Q$44)-MIN(ROW($Q$7:$Q$44))+1,""),""),ROW()-ROW(A$46)+1)))," "),"")</f>
        <v>0</v>
      </c>
      <c r="R66">
        <f t="array" ref="R66">IFERROR(CONCATENATE(TEXT(INDEX($Q$7:$Q$44,SMALL(IF($T$7:$T$44&lt;&gt;"",IF($Q$7:$Q$44&lt;&gt;"",ROW($Q$7:$Q$44)-MIN(ROW($Q$7:$Q$44))+1,""),""),ROW()-ROW(A$46)+1)),"##0")," "),"")</f>
        <v>0</v>
      </c>
      <c r="S66">
        <f t="array" ref="S66">IFERROR(CONCATENATE((INDEX($A$7:$A$44,SMALL(IF($T$7:$T$44&lt;&gt;"",IF($Q$7:$Q$44&lt;&gt;"",ROW($Q$7:$Q$44)-MIN(ROW($Q$7:$Q$44))+1,""),""),ROW()-ROW(A$46)+1))),),"")</f>
        <v>0</v>
      </c>
      <c r="W66">
        <f t="array" ref="W66">IFERROR(CONCATENATE((INDEX($Z$7:$Z$44,SMALL(IF($Z$7:$Z$44&lt;&gt;"",IF($W$7:$W$44&lt;&gt;"",ROW($W$7:$W$44)-MIN(ROW($W$7:$W$44))+1,""),""),ROW()-ROW(A$46)+1))),","),"")</f>
        <v>0</v>
      </c>
      <c r="X66">
        <f t="array" ref="X66">IFERROR(CONCATENATE(TEXT(INDEX($W$7:$W$44,SMALL(IF($Z$7:$Z$44&lt;&gt;"",IF($W$7:$W$44&lt;&gt;"",ROW($W$7:$W$44)-MIN(ROW($W$7:$W$44))+1,""),""),ROW()-ROW(A$46)+1)),"##0"),","),"")</f>
        <v>0</v>
      </c>
      <c r="Y66">
        <f t="array" ref="Y66">IFERROR(CONCATENATE((INDEX($A$7:$A$44,SMALL(IF($Z$7:$Z$44&lt;&gt;"",IF($W$7:$W$44&lt;&gt;"",ROW($W$7:$W$44)-MIN(ROW($W$7:$W$44))+1,""),""),ROW()-ROW(A$46)+1))),),"")</f>
        <v>0</v>
      </c>
    </row>
    <row r="67" spans="11:25">
      <c r="K67">
        <f t="array" ref="K67">IFERROR(CONCATENATE(TEXT(INDEX($K$7:$K$44,SMALL(IF($N$7:$N$44&lt;&gt;"",IF($K$7:$K$44&lt;&gt;"",ROW($K$7:$K$44)-MIN(ROW($K$7:$K$44))+1,""),""),ROW()-ROW(A$46)+1)),"##0"),","),"")</f>
        <v>0</v>
      </c>
      <c r="L67">
        <f t="array" ref="L67">IFERROR(CONCATENATE((INDEX($N$7:$N$44,SMALL(IF($N$7:$N$44&lt;&gt;"",IF($K$7:$K$44&lt;&gt;"",ROW($K$7:$K$44)-MIN(ROW($K$7:$K$44))+1,""),""),ROW()-ROW(A$46)+1))),","),"")</f>
        <v>0</v>
      </c>
      <c r="M67">
        <f t="array" ref="M67">IFERROR(CONCATENATE((INDEX($A$7:$A$44,SMALL(IF($N$7:$N$44&lt;&gt;"",IF($K$7:$K$44&lt;&gt;"",ROW($K$7:$K$44)-MIN(ROW($K$7:$K$44))+1,""),""),ROW()-ROW(A$46)+1))),),"")</f>
        <v>0</v>
      </c>
      <c r="Q67">
        <f t="array" ref="Q67">IFERROR(CONCATENATE((INDEX($T$7:$T$44,SMALL(IF($T$7:$T$44&lt;&gt;"",IF($Q$7:$Q$44&lt;&gt;"",ROW($Q$7:$Q$44)-MIN(ROW($Q$7:$Q$44))+1,""),""),ROW()-ROW(A$46)+1)))," "),"")</f>
        <v>0</v>
      </c>
      <c r="R67">
        <f t="array" ref="R67">IFERROR(CONCATENATE(TEXT(INDEX($Q$7:$Q$44,SMALL(IF($T$7:$T$44&lt;&gt;"",IF($Q$7:$Q$44&lt;&gt;"",ROW($Q$7:$Q$44)-MIN(ROW($Q$7:$Q$44))+1,""),""),ROW()-ROW(A$46)+1)),"##0")," "),"")</f>
        <v>0</v>
      </c>
      <c r="S67">
        <f t="array" ref="S67">IFERROR(CONCATENATE((INDEX($A$7:$A$44,SMALL(IF($T$7:$T$44&lt;&gt;"",IF($Q$7:$Q$44&lt;&gt;"",ROW($Q$7:$Q$44)-MIN(ROW($Q$7:$Q$44))+1,""),""),ROW()-ROW(A$46)+1))),),"")</f>
        <v>0</v>
      </c>
      <c r="W67">
        <f t="array" ref="W67">IFERROR(CONCATENATE((INDEX($Z$7:$Z$44,SMALL(IF($Z$7:$Z$44&lt;&gt;"",IF($W$7:$W$44&lt;&gt;"",ROW($W$7:$W$44)-MIN(ROW($W$7:$W$44))+1,""),""),ROW()-ROW(A$46)+1))),","),"")</f>
        <v>0</v>
      </c>
      <c r="X67">
        <f t="array" ref="X67">IFERROR(CONCATENATE(TEXT(INDEX($W$7:$W$44,SMALL(IF($Z$7:$Z$44&lt;&gt;"",IF($W$7:$W$44&lt;&gt;"",ROW($W$7:$W$44)-MIN(ROW($W$7:$W$44))+1,""),""),ROW()-ROW(A$46)+1)),"##0"),","),"")</f>
        <v>0</v>
      </c>
      <c r="Y67">
        <f t="array" ref="Y67">IFERROR(CONCATENATE((INDEX($A$7:$A$44,SMALL(IF($Z$7:$Z$44&lt;&gt;"",IF($W$7:$W$44&lt;&gt;"",ROW($W$7:$W$44)-MIN(ROW($W$7:$W$44))+1,""),""),ROW()-ROW(A$46)+1))),),"")</f>
        <v>0</v>
      </c>
    </row>
    <row r="68" spans="11:25">
      <c r="K68">
        <f t="array" ref="K68">IFERROR(CONCATENATE(TEXT(INDEX($K$7:$K$44,SMALL(IF($N$7:$N$44&lt;&gt;"",IF($K$7:$K$44&lt;&gt;"",ROW($K$7:$K$44)-MIN(ROW($K$7:$K$44))+1,""),""),ROW()-ROW(A$46)+1)),"##0"),","),"")</f>
        <v>0</v>
      </c>
      <c r="L68">
        <f t="array" ref="L68">IFERROR(CONCATENATE((INDEX($N$7:$N$44,SMALL(IF($N$7:$N$44&lt;&gt;"",IF($K$7:$K$44&lt;&gt;"",ROW($K$7:$K$44)-MIN(ROW($K$7:$K$44))+1,""),""),ROW()-ROW(A$46)+1))),","),"")</f>
        <v>0</v>
      </c>
      <c r="M68">
        <f t="array" ref="M68">IFERROR(CONCATENATE((INDEX($A$7:$A$44,SMALL(IF($N$7:$N$44&lt;&gt;"",IF($K$7:$K$44&lt;&gt;"",ROW($K$7:$K$44)-MIN(ROW($K$7:$K$44))+1,""),""),ROW()-ROW(A$46)+1))),),"")</f>
        <v>0</v>
      </c>
      <c r="Q68">
        <f t="array" ref="Q68">IFERROR(CONCATENATE((INDEX($T$7:$T$44,SMALL(IF($T$7:$T$44&lt;&gt;"",IF($Q$7:$Q$44&lt;&gt;"",ROW($Q$7:$Q$44)-MIN(ROW($Q$7:$Q$44))+1,""),""),ROW()-ROW(A$46)+1)))," "),"")</f>
        <v>0</v>
      </c>
      <c r="R68">
        <f t="array" ref="R68">IFERROR(CONCATENATE(TEXT(INDEX($Q$7:$Q$44,SMALL(IF($T$7:$T$44&lt;&gt;"",IF($Q$7:$Q$44&lt;&gt;"",ROW($Q$7:$Q$44)-MIN(ROW($Q$7:$Q$44))+1,""),""),ROW()-ROW(A$46)+1)),"##0")," "),"")</f>
        <v>0</v>
      </c>
      <c r="S68">
        <f t="array" ref="S68">IFERROR(CONCATENATE((INDEX($A$7:$A$44,SMALL(IF($T$7:$T$44&lt;&gt;"",IF($Q$7:$Q$44&lt;&gt;"",ROW($Q$7:$Q$44)-MIN(ROW($Q$7:$Q$44))+1,""),""),ROW()-ROW(A$46)+1))),),"")</f>
        <v>0</v>
      </c>
      <c r="W68">
        <f t="array" ref="W68">IFERROR(CONCATENATE((INDEX($Z$7:$Z$44,SMALL(IF($Z$7:$Z$44&lt;&gt;"",IF($W$7:$W$44&lt;&gt;"",ROW($W$7:$W$44)-MIN(ROW($W$7:$W$44))+1,""),""),ROW()-ROW(A$46)+1))),","),"")</f>
        <v>0</v>
      </c>
      <c r="X68">
        <f t="array" ref="X68">IFERROR(CONCATENATE(TEXT(INDEX($W$7:$W$44,SMALL(IF($Z$7:$Z$44&lt;&gt;"",IF($W$7:$W$44&lt;&gt;"",ROW($W$7:$W$44)-MIN(ROW($W$7:$W$44))+1,""),""),ROW()-ROW(A$46)+1)),"##0"),","),"")</f>
        <v>0</v>
      </c>
      <c r="Y68">
        <f t="array" ref="Y68">IFERROR(CONCATENATE((INDEX($A$7:$A$44,SMALL(IF($Z$7:$Z$44&lt;&gt;"",IF($W$7:$W$44&lt;&gt;"",ROW($W$7:$W$44)-MIN(ROW($W$7:$W$44))+1,""),""),ROW()-ROW(A$46)+1))),),"")</f>
        <v>0</v>
      </c>
    </row>
    <row r="69" spans="11:25">
      <c r="K69">
        <f t="array" ref="K69">IFERROR(CONCATENATE(TEXT(INDEX($K$7:$K$44,SMALL(IF($N$7:$N$44&lt;&gt;"",IF($K$7:$K$44&lt;&gt;"",ROW($K$7:$K$44)-MIN(ROW($K$7:$K$44))+1,""),""),ROW()-ROW(A$46)+1)),"##0"),","),"")</f>
        <v>0</v>
      </c>
      <c r="L69">
        <f t="array" ref="L69">IFERROR(CONCATENATE((INDEX($N$7:$N$44,SMALL(IF($N$7:$N$44&lt;&gt;"",IF($K$7:$K$44&lt;&gt;"",ROW($K$7:$K$44)-MIN(ROW($K$7:$K$44))+1,""),""),ROW()-ROW(A$46)+1))),","),"")</f>
        <v>0</v>
      </c>
      <c r="M69">
        <f t="array" ref="M69">IFERROR(CONCATENATE((INDEX($A$7:$A$44,SMALL(IF($N$7:$N$44&lt;&gt;"",IF($K$7:$K$44&lt;&gt;"",ROW($K$7:$K$44)-MIN(ROW($K$7:$K$44))+1,""),""),ROW()-ROW(A$46)+1))),),"")</f>
        <v>0</v>
      </c>
      <c r="Q69">
        <f t="array" ref="Q69">IFERROR(CONCATENATE((INDEX($T$7:$T$44,SMALL(IF($T$7:$T$44&lt;&gt;"",IF($Q$7:$Q$44&lt;&gt;"",ROW($Q$7:$Q$44)-MIN(ROW($Q$7:$Q$44))+1,""),""),ROW()-ROW(A$46)+1)))," "),"")</f>
        <v>0</v>
      </c>
      <c r="R69">
        <f t="array" ref="R69">IFERROR(CONCATENATE(TEXT(INDEX($Q$7:$Q$44,SMALL(IF($T$7:$T$44&lt;&gt;"",IF($Q$7:$Q$44&lt;&gt;"",ROW($Q$7:$Q$44)-MIN(ROW($Q$7:$Q$44))+1,""),""),ROW()-ROW(A$46)+1)),"##0")," "),"")</f>
        <v>0</v>
      </c>
      <c r="S69">
        <f t="array" ref="S69">IFERROR(CONCATENATE((INDEX($A$7:$A$44,SMALL(IF($T$7:$T$44&lt;&gt;"",IF($Q$7:$Q$44&lt;&gt;"",ROW($Q$7:$Q$44)-MIN(ROW($Q$7:$Q$44))+1,""),""),ROW()-ROW(A$46)+1))),),"")</f>
        <v>0</v>
      </c>
      <c r="W69">
        <f t="array" ref="W69">IFERROR(CONCATENATE((INDEX($Z$7:$Z$44,SMALL(IF($Z$7:$Z$44&lt;&gt;"",IF($W$7:$W$44&lt;&gt;"",ROW($W$7:$W$44)-MIN(ROW($W$7:$W$44))+1,""),""),ROW()-ROW(A$46)+1))),","),"")</f>
        <v>0</v>
      </c>
      <c r="X69">
        <f t="array" ref="X69">IFERROR(CONCATENATE(TEXT(INDEX($W$7:$W$44,SMALL(IF($Z$7:$Z$44&lt;&gt;"",IF($W$7:$W$44&lt;&gt;"",ROW($W$7:$W$44)-MIN(ROW($W$7:$W$44))+1,""),""),ROW()-ROW(A$46)+1)),"##0"),","),"")</f>
        <v>0</v>
      </c>
      <c r="Y69">
        <f t="array" ref="Y69">IFERROR(CONCATENATE((INDEX($A$7:$A$44,SMALL(IF($Z$7:$Z$44&lt;&gt;"",IF($W$7:$W$44&lt;&gt;"",ROW($W$7:$W$44)-MIN(ROW($W$7:$W$44))+1,""),""),ROW()-ROW(A$46)+1))),),"")</f>
        <v>0</v>
      </c>
    </row>
    <row r="70" spans="11:25">
      <c r="K70">
        <f t="array" ref="K70">IFERROR(CONCATENATE(TEXT(INDEX($K$7:$K$44,SMALL(IF($N$7:$N$44&lt;&gt;"",IF($K$7:$K$44&lt;&gt;"",ROW($K$7:$K$44)-MIN(ROW($K$7:$K$44))+1,""),""),ROW()-ROW(A$46)+1)),"##0"),","),"")</f>
        <v>0</v>
      </c>
      <c r="L70">
        <f t="array" ref="L70">IFERROR(CONCATENATE((INDEX($N$7:$N$44,SMALL(IF($N$7:$N$44&lt;&gt;"",IF($K$7:$K$44&lt;&gt;"",ROW($K$7:$K$44)-MIN(ROW($K$7:$K$44))+1,""),""),ROW()-ROW(A$46)+1))),","),"")</f>
        <v>0</v>
      </c>
      <c r="M70">
        <f t="array" ref="M70">IFERROR(CONCATENATE((INDEX($A$7:$A$44,SMALL(IF($N$7:$N$44&lt;&gt;"",IF($K$7:$K$44&lt;&gt;"",ROW($K$7:$K$44)-MIN(ROW($K$7:$K$44))+1,""),""),ROW()-ROW(A$46)+1))),),"")</f>
        <v>0</v>
      </c>
      <c r="Q70">
        <f t="array" ref="Q70">IFERROR(CONCATENATE((INDEX($T$7:$T$44,SMALL(IF($T$7:$T$44&lt;&gt;"",IF($Q$7:$Q$44&lt;&gt;"",ROW($Q$7:$Q$44)-MIN(ROW($Q$7:$Q$44))+1,""),""),ROW()-ROW(A$46)+1)))," "),"")</f>
        <v>0</v>
      </c>
      <c r="R70">
        <f t="array" ref="R70">IFERROR(CONCATENATE(TEXT(INDEX($Q$7:$Q$44,SMALL(IF($T$7:$T$44&lt;&gt;"",IF($Q$7:$Q$44&lt;&gt;"",ROW($Q$7:$Q$44)-MIN(ROW($Q$7:$Q$44))+1,""),""),ROW()-ROW(A$46)+1)),"##0")," "),"")</f>
        <v>0</v>
      </c>
      <c r="S70">
        <f t="array" ref="S70">IFERROR(CONCATENATE((INDEX($A$7:$A$44,SMALL(IF($T$7:$T$44&lt;&gt;"",IF($Q$7:$Q$44&lt;&gt;"",ROW($Q$7:$Q$44)-MIN(ROW($Q$7:$Q$44))+1,""),""),ROW()-ROW(A$46)+1))),),"")</f>
        <v>0</v>
      </c>
      <c r="W70">
        <f t="array" ref="W70">IFERROR(CONCATENATE((INDEX($Z$7:$Z$44,SMALL(IF($Z$7:$Z$44&lt;&gt;"",IF($W$7:$W$44&lt;&gt;"",ROW($W$7:$W$44)-MIN(ROW($W$7:$W$44))+1,""),""),ROW()-ROW(A$46)+1))),","),"")</f>
        <v>0</v>
      </c>
      <c r="X70">
        <f t="array" ref="X70">IFERROR(CONCATENATE(TEXT(INDEX($W$7:$W$44,SMALL(IF($Z$7:$Z$44&lt;&gt;"",IF($W$7:$W$44&lt;&gt;"",ROW($W$7:$W$44)-MIN(ROW($W$7:$W$44))+1,""),""),ROW()-ROW(A$46)+1)),"##0"),","),"")</f>
        <v>0</v>
      </c>
      <c r="Y70">
        <f t="array" ref="Y70">IFERROR(CONCATENATE((INDEX($A$7:$A$44,SMALL(IF($Z$7:$Z$44&lt;&gt;"",IF($W$7:$W$44&lt;&gt;"",ROW($W$7:$W$44)-MIN(ROW($W$7:$W$44))+1,""),""),ROW()-ROW(A$46)+1))),),"")</f>
        <v>0</v>
      </c>
    </row>
    <row r="71" spans="11:25">
      <c r="K71">
        <f t="array" ref="K71">IFERROR(CONCATENATE(TEXT(INDEX($K$7:$K$44,SMALL(IF($N$7:$N$44&lt;&gt;"",IF($K$7:$K$44&lt;&gt;"",ROW($K$7:$K$44)-MIN(ROW($K$7:$K$44))+1,""),""),ROW()-ROW(A$46)+1)),"##0"),","),"")</f>
        <v>0</v>
      </c>
      <c r="L71">
        <f t="array" ref="L71">IFERROR(CONCATENATE((INDEX($N$7:$N$44,SMALL(IF($N$7:$N$44&lt;&gt;"",IF($K$7:$K$44&lt;&gt;"",ROW($K$7:$K$44)-MIN(ROW($K$7:$K$44))+1,""),""),ROW()-ROW(A$46)+1))),","),"")</f>
        <v>0</v>
      </c>
      <c r="M71">
        <f t="array" ref="M71">IFERROR(CONCATENATE((INDEX($A$7:$A$44,SMALL(IF($N$7:$N$44&lt;&gt;"",IF($K$7:$K$44&lt;&gt;"",ROW($K$7:$K$44)-MIN(ROW($K$7:$K$44))+1,""),""),ROW()-ROW(A$46)+1))),),"")</f>
        <v>0</v>
      </c>
      <c r="Q71">
        <f t="array" ref="Q71">IFERROR(CONCATENATE((INDEX($T$7:$T$44,SMALL(IF($T$7:$T$44&lt;&gt;"",IF($Q$7:$Q$44&lt;&gt;"",ROW($Q$7:$Q$44)-MIN(ROW($Q$7:$Q$44))+1,""),""),ROW()-ROW(A$46)+1)))," "),"")</f>
        <v>0</v>
      </c>
      <c r="R71">
        <f t="array" ref="R71">IFERROR(CONCATENATE(TEXT(INDEX($Q$7:$Q$44,SMALL(IF($T$7:$T$44&lt;&gt;"",IF($Q$7:$Q$44&lt;&gt;"",ROW($Q$7:$Q$44)-MIN(ROW($Q$7:$Q$44))+1,""),""),ROW()-ROW(A$46)+1)),"##0")," "),"")</f>
        <v>0</v>
      </c>
      <c r="S71">
        <f t="array" ref="S71">IFERROR(CONCATENATE((INDEX($A$7:$A$44,SMALL(IF($T$7:$T$44&lt;&gt;"",IF($Q$7:$Q$44&lt;&gt;"",ROW($Q$7:$Q$44)-MIN(ROW($Q$7:$Q$44))+1,""),""),ROW()-ROW(A$46)+1))),),"")</f>
        <v>0</v>
      </c>
      <c r="W71">
        <f t="array" ref="W71">IFERROR(CONCATENATE((INDEX($Z$7:$Z$44,SMALL(IF($Z$7:$Z$44&lt;&gt;"",IF($W$7:$W$44&lt;&gt;"",ROW($W$7:$W$44)-MIN(ROW($W$7:$W$44))+1,""),""),ROW()-ROW(A$46)+1))),","),"")</f>
        <v>0</v>
      </c>
      <c r="X71">
        <f t="array" ref="X71">IFERROR(CONCATENATE(TEXT(INDEX($W$7:$W$44,SMALL(IF($Z$7:$Z$44&lt;&gt;"",IF($W$7:$W$44&lt;&gt;"",ROW($W$7:$W$44)-MIN(ROW($W$7:$W$44))+1,""),""),ROW()-ROW(A$46)+1)),"##0"),","),"")</f>
        <v>0</v>
      </c>
      <c r="Y71">
        <f t="array" ref="Y71">IFERROR(CONCATENATE((INDEX($A$7:$A$44,SMALL(IF($Z$7:$Z$44&lt;&gt;"",IF($W$7:$W$44&lt;&gt;"",ROW($W$7:$W$44)-MIN(ROW($W$7:$W$44))+1,""),""),ROW()-ROW(A$46)+1))),),"")</f>
        <v>0</v>
      </c>
    </row>
    <row r="72" spans="11:25">
      <c r="K72">
        <f t="array" ref="K72">IFERROR(CONCATENATE(TEXT(INDEX($K$7:$K$44,SMALL(IF($N$7:$N$44&lt;&gt;"",IF($K$7:$K$44&lt;&gt;"",ROW($K$7:$K$44)-MIN(ROW($K$7:$K$44))+1,""),""),ROW()-ROW(A$46)+1)),"##0"),","),"")</f>
        <v>0</v>
      </c>
      <c r="L72">
        <f t="array" ref="L72">IFERROR(CONCATENATE((INDEX($N$7:$N$44,SMALL(IF($N$7:$N$44&lt;&gt;"",IF($K$7:$K$44&lt;&gt;"",ROW($K$7:$K$44)-MIN(ROW($K$7:$K$44))+1,""),""),ROW()-ROW(A$46)+1))),","),"")</f>
        <v>0</v>
      </c>
      <c r="M72">
        <f t="array" ref="M72">IFERROR(CONCATENATE((INDEX($A$7:$A$44,SMALL(IF($N$7:$N$44&lt;&gt;"",IF($K$7:$K$44&lt;&gt;"",ROW($K$7:$K$44)-MIN(ROW($K$7:$K$44))+1,""),""),ROW()-ROW(A$46)+1))),),"")</f>
        <v>0</v>
      </c>
      <c r="Q72">
        <f t="array" ref="Q72">IFERROR(CONCATENATE((INDEX($T$7:$T$44,SMALL(IF($T$7:$T$44&lt;&gt;"",IF($Q$7:$Q$44&lt;&gt;"",ROW($Q$7:$Q$44)-MIN(ROW($Q$7:$Q$44))+1,""),""),ROW()-ROW(A$46)+1)))," "),"")</f>
        <v>0</v>
      </c>
      <c r="R72">
        <f t="array" ref="R72">IFERROR(CONCATENATE(TEXT(INDEX($Q$7:$Q$44,SMALL(IF($T$7:$T$44&lt;&gt;"",IF($Q$7:$Q$44&lt;&gt;"",ROW($Q$7:$Q$44)-MIN(ROW($Q$7:$Q$44))+1,""),""),ROW()-ROW(A$46)+1)),"##0")," "),"")</f>
        <v>0</v>
      </c>
      <c r="S72">
        <f t="array" ref="S72">IFERROR(CONCATENATE((INDEX($A$7:$A$44,SMALL(IF($T$7:$T$44&lt;&gt;"",IF($Q$7:$Q$44&lt;&gt;"",ROW($Q$7:$Q$44)-MIN(ROW($Q$7:$Q$44))+1,""),""),ROW()-ROW(A$46)+1))),),"")</f>
        <v>0</v>
      </c>
      <c r="W72">
        <f t="array" ref="W72">IFERROR(CONCATENATE((INDEX($Z$7:$Z$44,SMALL(IF($Z$7:$Z$44&lt;&gt;"",IF($W$7:$W$44&lt;&gt;"",ROW($W$7:$W$44)-MIN(ROW($W$7:$W$44))+1,""),""),ROW()-ROW(A$46)+1))),","),"")</f>
        <v>0</v>
      </c>
      <c r="X72">
        <f t="array" ref="X72">IFERROR(CONCATENATE(TEXT(INDEX($W$7:$W$44,SMALL(IF($Z$7:$Z$44&lt;&gt;"",IF($W$7:$W$44&lt;&gt;"",ROW($W$7:$W$44)-MIN(ROW($W$7:$W$44))+1,""),""),ROW()-ROW(A$46)+1)),"##0"),","),"")</f>
        <v>0</v>
      </c>
      <c r="Y72">
        <f t="array" ref="Y72">IFERROR(CONCATENATE((INDEX($A$7:$A$44,SMALL(IF($Z$7:$Z$44&lt;&gt;"",IF($W$7:$W$44&lt;&gt;"",ROW($W$7:$W$44)-MIN(ROW($W$7:$W$44))+1,""),""),ROW()-ROW(A$46)+1))),),"")</f>
        <v>0</v>
      </c>
    </row>
    <row r="73" spans="11:25">
      <c r="K73">
        <f t="array" ref="K73">IFERROR(CONCATENATE(TEXT(INDEX($K$7:$K$44,SMALL(IF($N$7:$N$44&lt;&gt;"",IF($K$7:$K$44&lt;&gt;"",ROW($K$7:$K$44)-MIN(ROW($K$7:$K$44))+1,""),""),ROW()-ROW(A$46)+1)),"##0"),","),"")</f>
        <v>0</v>
      </c>
      <c r="L73">
        <f t="array" ref="L73">IFERROR(CONCATENATE((INDEX($N$7:$N$44,SMALL(IF($N$7:$N$44&lt;&gt;"",IF($K$7:$K$44&lt;&gt;"",ROW($K$7:$K$44)-MIN(ROW($K$7:$K$44))+1,""),""),ROW()-ROW(A$46)+1))),","),"")</f>
        <v>0</v>
      </c>
      <c r="M73">
        <f t="array" ref="M73">IFERROR(CONCATENATE((INDEX($A$7:$A$44,SMALL(IF($N$7:$N$44&lt;&gt;"",IF($K$7:$K$44&lt;&gt;"",ROW($K$7:$K$44)-MIN(ROW($K$7:$K$44))+1,""),""),ROW()-ROW(A$46)+1))),),"")</f>
        <v>0</v>
      </c>
      <c r="Q73">
        <f t="array" ref="Q73">IFERROR(CONCATENATE((INDEX($T$7:$T$44,SMALL(IF($T$7:$T$44&lt;&gt;"",IF($Q$7:$Q$44&lt;&gt;"",ROW($Q$7:$Q$44)-MIN(ROW($Q$7:$Q$44))+1,""),""),ROW()-ROW(A$46)+1)))," "),"")</f>
        <v>0</v>
      </c>
      <c r="R73">
        <f t="array" ref="R73">IFERROR(CONCATENATE(TEXT(INDEX($Q$7:$Q$44,SMALL(IF($T$7:$T$44&lt;&gt;"",IF($Q$7:$Q$44&lt;&gt;"",ROW($Q$7:$Q$44)-MIN(ROW($Q$7:$Q$44))+1,""),""),ROW()-ROW(A$46)+1)),"##0")," "),"")</f>
        <v>0</v>
      </c>
      <c r="S73">
        <f t="array" ref="S73">IFERROR(CONCATENATE((INDEX($A$7:$A$44,SMALL(IF($T$7:$T$44&lt;&gt;"",IF($Q$7:$Q$44&lt;&gt;"",ROW($Q$7:$Q$44)-MIN(ROW($Q$7:$Q$44))+1,""),""),ROW()-ROW(A$46)+1))),),"")</f>
        <v>0</v>
      </c>
      <c r="W73">
        <f t="array" ref="W73">IFERROR(CONCATENATE((INDEX($Z$7:$Z$44,SMALL(IF($Z$7:$Z$44&lt;&gt;"",IF($W$7:$W$44&lt;&gt;"",ROW($W$7:$W$44)-MIN(ROW($W$7:$W$44))+1,""),""),ROW()-ROW(A$46)+1))),","),"")</f>
        <v>0</v>
      </c>
      <c r="X73">
        <f t="array" ref="X73">IFERROR(CONCATENATE(TEXT(INDEX($W$7:$W$44,SMALL(IF($Z$7:$Z$44&lt;&gt;"",IF($W$7:$W$44&lt;&gt;"",ROW($W$7:$W$44)-MIN(ROW($W$7:$W$44))+1,""),""),ROW()-ROW(A$46)+1)),"##0"),","),"")</f>
        <v>0</v>
      </c>
      <c r="Y73">
        <f t="array" ref="Y73">IFERROR(CONCATENATE((INDEX($A$7:$A$44,SMALL(IF($Z$7:$Z$44&lt;&gt;"",IF($W$7:$W$44&lt;&gt;"",ROW($W$7:$W$44)-MIN(ROW($W$7:$W$44))+1,""),""),ROW()-ROW(A$46)+1))),),"")</f>
        <v>0</v>
      </c>
    </row>
    <row r="74" spans="11:25">
      <c r="K74">
        <f t="array" ref="K74">IFERROR(CONCATENATE(TEXT(INDEX($K$7:$K$44,SMALL(IF($N$7:$N$44&lt;&gt;"",IF($K$7:$K$44&lt;&gt;"",ROW($K$7:$K$44)-MIN(ROW($K$7:$K$44))+1,""),""),ROW()-ROW(A$46)+1)),"##0"),","),"")</f>
        <v>0</v>
      </c>
      <c r="L74">
        <f t="array" ref="L74">IFERROR(CONCATENATE((INDEX($N$7:$N$44,SMALL(IF($N$7:$N$44&lt;&gt;"",IF($K$7:$K$44&lt;&gt;"",ROW($K$7:$K$44)-MIN(ROW($K$7:$K$44))+1,""),""),ROW()-ROW(A$46)+1))),","),"")</f>
        <v>0</v>
      </c>
      <c r="M74">
        <f t="array" ref="M74">IFERROR(CONCATENATE((INDEX($A$7:$A$44,SMALL(IF($N$7:$N$44&lt;&gt;"",IF($K$7:$K$44&lt;&gt;"",ROW($K$7:$K$44)-MIN(ROW($K$7:$K$44))+1,""),""),ROW()-ROW(A$46)+1))),),"")</f>
        <v>0</v>
      </c>
      <c r="Q74">
        <f t="array" ref="Q74">IFERROR(CONCATENATE((INDEX($T$7:$T$44,SMALL(IF($T$7:$T$44&lt;&gt;"",IF($Q$7:$Q$44&lt;&gt;"",ROW($Q$7:$Q$44)-MIN(ROW($Q$7:$Q$44))+1,""),""),ROW()-ROW(A$46)+1)))," "),"")</f>
        <v>0</v>
      </c>
      <c r="R74">
        <f t="array" ref="R74">IFERROR(CONCATENATE(TEXT(INDEX($Q$7:$Q$44,SMALL(IF($T$7:$T$44&lt;&gt;"",IF($Q$7:$Q$44&lt;&gt;"",ROW($Q$7:$Q$44)-MIN(ROW($Q$7:$Q$44))+1,""),""),ROW()-ROW(A$46)+1)),"##0")," "),"")</f>
        <v>0</v>
      </c>
      <c r="S74">
        <f t="array" ref="S74">IFERROR(CONCATENATE((INDEX($A$7:$A$44,SMALL(IF($T$7:$T$44&lt;&gt;"",IF($Q$7:$Q$44&lt;&gt;"",ROW($Q$7:$Q$44)-MIN(ROW($Q$7:$Q$44))+1,""),""),ROW()-ROW(A$46)+1))),),"")</f>
        <v>0</v>
      </c>
      <c r="W74">
        <f t="array" ref="W74">IFERROR(CONCATENATE((INDEX($Z$7:$Z$44,SMALL(IF($Z$7:$Z$44&lt;&gt;"",IF($W$7:$W$44&lt;&gt;"",ROW($W$7:$W$44)-MIN(ROW($W$7:$W$44))+1,""),""),ROW()-ROW(A$46)+1))),","),"")</f>
        <v>0</v>
      </c>
      <c r="X74">
        <f t="array" ref="X74">IFERROR(CONCATENATE(TEXT(INDEX($W$7:$W$44,SMALL(IF($Z$7:$Z$44&lt;&gt;"",IF($W$7:$W$44&lt;&gt;"",ROW($W$7:$W$44)-MIN(ROW($W$7:$W$44))+1,""),""),ROW()-ROW(A$46)+1)),"##0"),","),"")</f>
        <v>0</v>
      </c>
      <c r="Y74">
        <f t="array" ref="Y74">IFERROR(CONCATENATE((INDEX($A$7:$A$44,SMALL(IF($Z$7:$Z$44&lt;&gt;"",IF($W$7:$W$44&lt;&gt;"",ROW($W$7:$W$44)-MIN(ROW($W$7:$W$44))+1,""),""),ROW()-ROW(A$46)+1))),),"")</f>
        <v>0</v>
      </c>
    </row>
    <row r="75" spans="11:25">
      <c r="K75">
        <f t="array" ref="K75">IFERROR(CONCATENATE(TEXT(INDEX($K$7:$K$44,SMALL(IF($N$7:$N$44&lt;&gt;"",IF($K$7:$K$44&lt;&gt;"",ROW($K$7:$K$44)-MIN(ROW($K$7:$K$44))+1,""),""),ROW()-ROW(A$46)+1)),"##0"),","),"")</f>
        <v>0</v>
      </c>
      <c r="L75">
        <f t="array" ref="L75">IFERROR(CONCATENATE((INDEX($N$7:$N$44,SMALL(IF($N$7:$N$44&lt;&gt;"",IF($K$7:$K$44&lt;&gt;"",ROW($K$7:$K$44)-MIN(ROW($K$7:$K$44))+1,""),""),ROW()-ROW(A$46)+1))),","),"")</f>
        <v>0</v>
      </c>
      <c r="M75">
        <f t="array" ref="M75">IFERROR(CONCATENATE((INDEX($A$7:$A$44,SMALL(IF($N$7:$N$44&lt;&gt;"",IF($K$7:$K$44&lt;&gt;"",ROW($K$7:$K$44)-MIN(ROW($K$7:$K$44))+1,""),""),ROW()-ROW(A$46)+1))),),"")</f>
        <v>0</v>
      </c>
      <c r="Q75">
        <f t="array" ref="Q75">IFERROR(CONCATENATE((INDEX($T$7:$T$44,SMALL(IF($T$7:$T$44&lt;&gt;"",IF($Q$7:$Q$44&lt;&gt;"",ROW($Q$7:$Q$44)-MIN(ROW($Q$7:$Q$44))+1,""),""),ROW()-ROW(A$46)+1)))," "),"")</f>
        <v>0</v>
      </c>
      <c r="R75">
        <f t="array" ref="R75">IFERROR(CONCATENATE(TEXT(INDEX($Q$7:$Q$44,SMALL(IF($T$7:$T$44&lt;&gt;"",IF($Q$7:$Q$44&lt;&gt;"",ROW($Q$7:$Q$44)-MIN(ROW($Q$7:$Q$44))+1,""),""),ROW()-ROW(A$46)+1)),"##0")," "),"")</f>
        <v>0</v>
      </c>
      <c r="S75">
        <f t="array" ref="S75">IFERROR(CONCATENATE((INDEX($A$7:$A$44,SMALL(IF($T$7:$T$44&lt;&gt;"",IF($Q$7:$Q$44&lt;&gt;"",ROW($Q$7:$Q$44)-MIN(ROW($Q$7:$Q$44))+1,""),""),ROW()-ROW(A$46)+1))),),"")</f>
        <v>0</v>
      </c>
      <c r="W75">
        <f t="array" ref="W75">IFERROR(CONCATENATE((INDEX($Z$7:$Z$44,SMALL(IF($Z$7:$Z$44&lt;&gt;"",IF($W$7:$W$44&lt;&gt;"",ROW($W$7:$W$44)-MIN(ROW($W$7:$W$44))+1,""),""),ROW()-ROW(A$46)+1))),","),"")</f>
        <v>0</v>
      </c>
      <c r="X75">
        <f t="array" ref="X75">IFERROR(CONCATENATE(TEXT(INDEX($W$7:$W$44,SMALL(IF($Z$7:$Z$44&lt;&gt;"",IF($W$7:$W$44&lt;&gt;"",ROW($W$7:$W$44)-MIN(ROW($W$7:$W$44))+1,""),""),ROW()-ROW(A$46)+1)),"##0"),","),"")</f>
        <v>0</v>
      </c>
      <c r="Y75">
        <f t="array" ref="Y75">IFERROR(CONCATENATE((INDEX($A$7:$A$44,SMALL(IF($Z$7:$Z$44&lt;&gt;"",IF($W$7:$W$44&lt;&gt;"",ROW($W$7:$W$44)-MIN(ROW($W$7:$W$44))+1,""),""),ROW()-ROW(A$46)+1))),),"")</f>
        <v>0</v>
      </c>
    </row>
    <row r="76" spans="11:25">
      <c r="K76">
        <f t="array" ref="K76">IFERROR(CONCATENATE(TEXT(INDEX($K$7:$K$44,SMALL(IF($N$7:$N$44&lt;&gt;"",IF($K$7:$K$44&lt;&gt;"",ROW($K$7:$K$44)-MIN(ROW($K$7:$K$44))+1,""),""),ROW()-ROW(A$46)+1)),"##0"),","),"")</f>
        <v>0</v>
      </c>
      <c r="L76">
        <f t="array" ref="L76">IFERROR(CONCATENATE((INDEX($N$7:$N$44,SMALL(IF($N$7:$N$44&lt;&gt;"",IF($K$7:$K$44&lt;&gt;"",ROW($K$7:$K$44)-MIN(ROW($K$7:$K$44))+1,""),""),ROW()-ROW(A$46)+1))),","),"")</f>
        <v>0</v>
      </c>
      <c r="M76">
        <f t="array" ref="M76">IFERROR(CONCATENATE((INDEX($A$7:$A$44,SMALL(IF($N$7:$N$44&lt;&gt;"",IF($K$7:$K$44&lt;&gt;"",ROW($K$7:$K$44)-MIN(ROW($K$7:$K$44))+1,""),""),ROW()-ROW(A$46)+1))),),"")</f>
        <v>0</v>
      </c>
      <c r="Q76">
        <f t="array" ref="Q76">IFERROR(CONCATENATE((INDEX($T$7:$T$44,SMALL(IF($T$7:$T$44&lt;&gt;"",IF($Q$7:$Q$44&lt;&gt;"",ROW($Q$7:$Q$44)-MIN(ROW($Q$7:$Q$44))+1,""),""),ROW()-ROW(A$46)+1)))," "),"")</f>
        <v>0</v>
      </c>
      <c r="R76">
        <f t="array" ref="R76">IFERROR(CONCATENATE(TEXT(INDEX($Q$7:$Q$44,SMALL(IF($T$7:$T$44&lt;&gt;"",IF($Q$7:$Q$44&lt;&gt;"",ROW($Q$7:$Q$44)-MIN(ROW($Q$7:$Q$44))+1,""),""),ROW()-ROW(A$46)+1)),"##0")," "),"")</f>
        <v>0</v>
      </c>
      <c r="S76">
        <f t="array" ref="S76">IFERROR(CONCATENATE((INDEX($A$7:$A$44,SMALL(IF($T$7:$T$44&lt;&gt;"",IF($Q$7:$Q$44&lt;&gt;"",ROW($Q$7:$Q$44)-MIN(ROW($Q$7:$Q$44))+1,""),""),ROW()-ROW(A$46)+1))),),"")</f>
        <v>0</v>
      </c>
      <c r="W76">
        <f t="array" ref="W76">IFERROR(CONCATENATE((INDEX($Z$7:$Z$44,SMALL(IF($Z$7:$Z$44&lt;&gt;"",IF($W$7:$W$44&lt;&gt;"",ROW($W$7:$W$44)-MIN(ROW($W$7:$W$44))+1,""),""),ROW()-ROW(A$46)+1))),","),"")</f>
        <v>0</v>
      </c>
      <c r="X76">
        <f t="array" ref="X76">IFERROR(CONCATENATE(TEXT(INDEX($W$7:$W$44,SMALL(IF($Z$7:$Z$44&lt;&gt;"",IF($W$7:$W$44&lt;&gt;"",ROW($W$7:$W$44)-MIN(ROW($W$7:$W$44))+1,""),""),ROW()-ROW(A$46)+1)),"##0"),","),"")</f>
        <v>0</v>
      </c>
      <c r="Y76">
        <f t="array" ref="Y76">IFERROR(CONCATENATE((INDEX($A$7:$A$44,SMALL(IF($Z$7:$Z$44&lt;&gt;"",IF($W$7:$W$44&lt;&gt;"",ROW($W$7:$W$44)-MIN(ROW($W$7:$W$44))+1,""),""),ROW()-ROW(A$46)+1))),),"")</f>
        <v>0</v>
      </c>
    </row>
    <row r="77" spans="11:25">
      <c r="K77">
        <f t="array" ref="K77">IFERROR(CONCATENATE(TEXT(INDEX($K$7:$K$44,SMALL(IF($N$7:$N$44&lt;&gt;"",IF($K$7:$K$44&lt;&gt;"",ROW($K$7:$K$44)-MIN(ROW($K$7:$K$44))+1,""),""),ROW()-ROW(A$46)+1)),"##0"),","),"")</f>
        <v>0</v>
      </c>
      <c r="L77">
        <f t="array" ref="L77">IFERROR(CONCATENATE((INDEX($N$7:$N$44,SMALL(IF($N$7:$N$44&lt;&gt;"",IF($K$7:$K$44&lt;&gt;"",ROW($K$7:$K$44)-MIN(ROW($K$7:$K$44))+1,""),""),ROW()-ROW(A$46)+1))),","),"")</f>
        <v>0</v>
      </c>
      <c r="M77">
        <f t="array" ref="M77">IFERROR(CONCATENATE((INDEX($A$7:$A$44,SMALL(IF($N$7:$N$44&lt;&gt;"",IF($K$7:$K$44&lt;&gt;"",ROW($K$7:$K$44)-MIN(ROW($K$7:$K$44))+1,""),""),ROW()-ROW(A$46)+1))),),"")</f>
        <v>0</v>
      </c>
      <c r="Q77">
        <f t="array" ref="Q77">IFERROR(CONCATENATE((INDEX($T$7:$T$44,SMALL(IF($T$7:$T$44&lt;&gt;"",IF($Q$7:$Q$44&lt;&gt;"",ROW($Q$7:$Q$44)-MIN(ROW($Q$7:$Q$44))+1,""),""),ROW()-ROW(A$46)+1)))," "),"")</f>
        <v>0</v>
      </c>
      <c r="R77">
        <f t="array" ref="R77">IFERROR(CONCATENATE(TEXT(INDEX($Q$7:$Q$44,SMALL(IF($T$7:$T$44&lt;&gt;"",IF($Q$7:$Q$44&lt;&gt;"",ROW($Q$7:$Q$44)-MIN(ROW($Q$7:$Q$44))+1,""),""),ROW()-ROW(A$46)+1)),"##0")," "),"")</f>
        <v>0</v>
      </c>
      <c r="S77">
        <f t="array" ref="S77">IFERROR(CONCATENATE((INDEX($A$7:$A$44,SMALL(IF($T$7:$T$44&lt;&gt;"",IF($Q$7:$Q$44&lt;&gt;"",ROW($Q$7:$Q$44)-MIN(ROW($Q$7:$Q$44))+1,""),""),ROW()-ROW(A$46)+1))),),"")</f>
        <v>0</v>
      </c>
      <c r="W77">
        <f t="array" ref="W77">IFERROR(CONCATENATE((INDEX($Z$7:$Z$44,SMALL(IF($Z$7:$Z$44&lt;&gt;"",IF($W$7:$W$44&lt;&gt;"",ROW($W$7:$W$44)-MIN(ROW($W$7:$W$44))+1,""),""),ROW()-ROW(A$46)+1))),","),"")</f>
        <v>0</v>
      </c>
      <c r="X77">
        <f t="array" ref="X77">IFERROR(CONCATENATE(TEXT(INDEX($W$7:$W$44,SMALL(IF($Z$7:$Z$44&lt;&gt;"",IF($W$7:$W$44&lt;&gt;"",ROW($W$7:$W$44)-MIN(ROW($W$7:$W$44))+1,""),""),ROW()-ROW(A$46)+1)),"##0"),","),"")</f>
        <v>0</v>
      </c>
      <c r="Y77">
        <f t="array" ref="Y77">IFERROR(CONCATENATE((INDEX($A$7:$A$44,SMALL(IF($Z$7:$Z$44&lt;&gt;"",IF($W$7:$W$44&lt;&gt;"",ROW($W$7:$W$44)-MIN(ROW($W$7:$W$44))+1,""),""),ROW()-ROW(A$46)+1))),),"")</f>
        <v>0</v>
      </c>
    </row>
    <row r="78" spans="11:25">
      <c r="K78">
        <f t="array" ref="K78">IFERROR(CONCATENATE(TEXT(INDEX($K$7:$K$44,SMALL(IF($N$7:$N$44&lt;&gt;"",IF($K$7:$K$44&lt;&gt;"",ROW($K$7:$K$44)-MIN(ROW($K$7:$K$44))+1,""),""),ROW()-ROW(A$46)+1)),"##0"),","),"")</f>
        <v>0</v>
      </c>
      <c r="L78">
        <f t="array" ref="L78">IFERROR(CONCATENATE((INDEX($N$7:$N$44,SMALL(IF($N$7:$N$44&lt;&gt;"",IF($K$7:$K$44&lt;&gt;"",ROW($K$7:$K$44)-MIN(ROW($K$7:$K$44))+1,""),""),ROW()-ROW(A$46)+1))),","),"")</f>
        <v>0</v>
      </c>
      <c r="M78">
        <f t="array" ref="M78">IFERROR(CONCATENATE((INDEX($A$7:$A$44,SMALL(IF($N$7:$N$44&lt;&gt;"",IF($K$7:$K$44&lt;&gt;"",ROW($K$7:$K$44)-MIN(ROW($K$7:$K$44))+1,""),""),ROW()-ROW(A$46)+1))),),"")</f>
        <v>0</v>
      </c>
      <c r="Q78">
        <f t="array" ref="Q78">IFERROR(CONCATENATE((INDEX($T$7:$T$44,SMALL(IF($T$7:$T$44&lt;&gt;"",IF($Q$7:$Q$44&lt;&gt;"",ROW($Q$7:$Q$44)-MIN(ROW($Q$7:$Q$44))+1,""),""),ROW()-ROW(A$46)+1)))," "),"")</f>
        <v>0</v>
      </c>
      <c r="R78">
        <f t="array" ref="R78">IFERROR(CONCATENATE(TEXT(INDEX($Q$7:$Q$44,SMALL(IF($T$7:$T$44&lt;&gt;"",IF($Q$7:$Q$44&lt;&gt;"",ROW($Q$7:$Q$44)-MIN(ROW($Q$7:$Q$44))+1,""),""),ROW()-ROW(A$46)+1)),"##0")," "),"")</f>
        <v>0</v>
      </c>
      <c r="S78">
        <f t="array" ref="S78">IFERROR(CONCATENATE((INDEX($A$7:$A$44,SMALL(IF($T$7:$T$44&lt;&gt;"",IF($Q$7:$Q$44&lt;&gt;"",ROW($Q$7:$Q$44)-MIN(ROW($Q$7:$Q$44))+1,""),""),ROW()-ROW(A$46)+1))),),"")</f>
        <v>0</v>
      </c>
      <c r="W78">
        <f t="array" ref="W78">IFERROR(CONCATENATE((INDEX($Z$7:$Z$44,SMALL(IF($Z$7:$Z$44&lt;&gt;"",IF($W$7:$W$44&lt;&gt;"",ROW($W$7:$W$44)-MIN(ROW($W$7:$W$44))+1,""),""),ROW()-ROW(A$46)+1))),","),"")</f>
        <v>0</v>
      </c>
      <c r="X78">
        <f t="array" ref="X78">IFERROR(CONCATENATE(TEXT(INDEX($W$7:$W$44,SMALL(IF($Z$7:$Z$44&lt;&gt;"",IF($W$7:$W$44&lt;&gt;"",ROW($W$7:$W$44)-MIN(ROW($W$7:$W$44))+1,""),""),ROW()-ROW(A$46)+1)),"##0"),","),"")</f>
        <v>0</v>
      </c>
      <c r="Y78">
        <f t="array" ref="Y78">IFERROR(CONCATENATE((INDEX($A$7:$A$44,SMALL(IF($Z$7:$Z$44&lt;&gt;"",IF($W$7:$W$44&lt;&gt;"",ROW($W$7:$W$44)-MIN(ROW($W$7:$W$44))+1,""),""),ROW()-ROW(A$46)+1))),),"")</f>
        <v>0</v>
      </c>
    </row>
    <row r="79" spans="11:25">
      <c r="K79">
        <f t="array" ref="K79">IFERROR(CONCATENATE(TEXT(INDEX($K$7:$K$44,SMALL(IF($N$7:$N$44&lt;&gt;"",IF($K$7:$K$44&lt;&gt;"",ROW($K$7:$K$44)-MIN(ROW($K$7:$K$44))+1,""),""),ROW()-ROW(A$46)+1)),"##0"),","),"")</f>
        <v>0</v>
      </c>
      <c r="L79">
        <f t="array" ref="L79">IFERROR(CONCATENATE((INDEX($N$7:$N$44,SMALL(IF($N$7:$N$44&lt;&gt;"",IF($K$7:$K$44&lt;&gt;"",ROW($K$7:$K$44)-MIN(ROW($K$7:$K$44))+1,""),""),ROW()-ROW(A$46)+1))),","),"")</f>
        <v>0</v>
      </c>
      <c r="M79">
        <f t="array" ref="M79">IFERROR(CONCATENATE((INDEX($A$7:$A$44,SMALL(IF($N$7:$N$44&lt;&gt;"",IF($K$7:$K$44&lt;&gt;"",ROW($K$7:$K$44)-MIN(ROW($K$7:$K$44))+1,""),""),ROW()-ROW(A$46)+1))),),"")</f>
        <v>0</v>
      </c>
      <c r="Q79">
        <f t="array" ref="Q79">IFERROR(CONCATENATE((INDEX($T$7:$T$44,SMALL(IF($T$7:$T$44&lt;&gt;"",IF($Q$7:$Q$44&lt;&gt;"",ROW($Q$7:$Q$44)-MIN(ROW($Q$7:$Q$44))+1,""),""),ROW()-ROW(A$46)+1)))," "),"")</f>
        <v>0</v>
      </c>
      <c r="R79">
        <f t="array" ref="R79">IFERROR(CONCATENATE(TEXT(INDEX($Q$7:$Q$44,SMALL(IF($T$7:$T$44&lt;&gt;"",IF($Q$7:$Q$44&lt;&gt;"",ROW($Q$7:$Q$44)-MIN(ROW($Q$7:$Q$44))+1,""),""),ROW()-ROW(A$46)+1)),"##0")," "),"")</f>
        <v>0</v>
      </c>
      <c r="S79">
        <f t="array" ref="S79">IFERROR(CONCATENATE((INDEX($A$7:$A$44,SMALL(IF($T$7:$T$44&lt;&gt;"",IF($Q$7:$Q$44&lt;&gt;"",ROW($Q$7:$Q$44)-MIN(ROW($Q$7:$Q$44))+1,""),""),ROW()-ROW(A$46)+1))),),"")</f>
        <v>0</v>
      </c>
      <c r="W79">
        <f t="array" ref="W79">IFERROR(CONCATENATE((INDEX($Z$7:$Z$44,SMALL(IF($Z$7:$Z$44&lt;&gt;"",IF($W$7:$W$44&lt;&gt;"",ROW($W$7:$W$44)-MIN(ROW($W$7:$W$44))+1,""),""),ROW()-ROW(A$46)+1))),","),"")</f>
        <v>0</v>
      </c>
      <c r="X79">
        <f t="array" ref="X79">IFERROR(CONCATENATE(TEXT(INDEX($W$7:$W$44,SMALL(IF($Z$7:$Z$44&lt;&gt;"",IF($W$7:$W$44&lt;&gt;"",ROW($W$7:$W$44)-MIN(ROW($W$7:$W$44))+1,""),""),ROW()-ROW(A$46)+1)),"##0"),","),"")</f>
        <v>0</v>
      </c>
      <c r="Y79">
        <f t="array" ref="Y79">IFERROR(CONCATENATE((INDEX($A$7:$A$44,SMALL(IF($Z$7:$Z$44&lt;&gt;"",IF($W$7:$W$44&lt;&gt;"",ROW($W$7:$W$44)-MIN(ROW($W$7:$W$44))+1,""),""),ROW()-ROW(A$46)+1))),),"")</f>
        <v>0</v>
      </c>
    </row>
    <row r="80" spans="11:25">
      <c r="K80">
        <f t="array" ref="K80">IFERROR(CONCATENATE(TEXT(INDEX($K$7:$K$44,SMALL(IF($N$7:$N$44&lt;&gt;"",IF($K$7:$K$44&lt;&gt;"",ROW($K$7:$K$44)-MIN(ROW($K$7:$K$44))+1,""),""),ROW()-ROW(A$46)+1)),"##0"),","),"")</f>
        <v>0</v>
      </c>
      <c r="L80">
        <f t="array" ref="L80">IFERROR(CONCATENATE((INDEX($N$7:$N$44,SMALL(IF($N$7:$N$44&lt;&gt;"",IF($K$7:$K$44&lt;&gt;"",ROW($K$7:$K$44)-MIN(ROW($K$7:$K$44))+1,""),""),ROW()-ROW(A$46)+1))),","),"")</f>
        <v>0</v>
      </c>
      <c r="M80">
        <f t="array" ref="M80">IFERROR(CONCATENATE((INDEX($A$7:$A$44,SMALL(IF($N$7:$N$44&lt;&gt;"",IF($K$7:$K$44&lt;&gt;"",ROW($K$7:$K$44)-MIN(ROW($K$7:$K$44))+1,""),""),ROW()-ROW(A$46)+1))),),"")</f>
        <v>0</v>
      </c>
      <c r="Q80">
        <f t="array" ref="Q80">IFERROR(CONCATENATE((INDEX($T$7:$T$44,SMALL(IF($T$7:$T$44&lt;&gt;"",IF($Q$7:$Q$44&lt;&gt;"",ROW($Q$7:$Q$44)-MIN(ROW($Q$7:$Q$44))+1,""),""),ROW()-ROW(A$46)+1)))," "),"")</f>
        <v>0</v>
      </c>
      <c r="R80">
        <f t="array" ref="R80">IFERROR(CONCATENATE(TEXT(INDEX($Q$7:$Q$44,SMALL(IF($T$7:$T$44&lt;&gt;"",IF($Q$7:$Q$44&lt;&gt;"",ROW($Q$7:$Q$44)-MIN(ROW($Q$7:$Q$44))+1,""),""),ROW()-ROW(A$46)+1)),"##0")," "),"")</f>
        <v>0</v>
      </c>
      <c r="S80">
        <f t="array" ref="S80">IFERROR(CONCATENATE((INDEX($A$7:$A$44,SMALL(IF($T$7:$T$44&lt;&gt;"",IF($Q$7:$Q$44&lt;&gt;"",ROW($Q$7:$Q$44)-MIN(ROW($Q$7:$Q$44))+1,""),""),ROW()-ROW(A$46)+1))),),"")</f>
        <v>0</v>
      </c>
      <c r="W80">
        <f t="array" ref="W80">IFERROR(CONCATENATE((INDEX($Z$7:$Z$44,SMALL(IF($Z$7:$Z$44&lt;&gt;"",IF($W$7:$W$44&lt;&gt;"",ROW($W$7:$W$44)-MIN(ROW($W$7:$W$44))+1,""),""),ROW()-ROW(A$46)+1))),","),"")</f>
        <v>0</v>
      </c>
      <c r="X80">
        <f t="array" ref="X80">IFERROR(CONCATENATE(TEXT(INDEX($W$7:$W$44,SMALL(IF($Z$7:$Z$44&lt;&gt;"",IF($W$7:$W$44&lt;&gt;"",ROW($W$7:$W$44)-MIN(ROW($W$7:$W$44))+1,""),""),ROW()-ROW(A$46)+1)),"##0"),","),"")</f>
        <v>0</v>
      </c>
      <c r="Y80">
        <f t="array" ref="Y80">IFERROR(CONCATENATE((INDEX($A$7:$A$44,SMALL(IF($Z$7:$Z$44&lt;&gt;"",IF($W$7:$W$44&lt;&gt;"",ROW($W$7:$W$44)-MIN(ROW($W$7:$W$44))+1,""),""),ROW()-ROW(A$46)+1))),),"")</f>
        <v>0</v>
      </c>
    </row>
    <row r="81" spans="11:25">
      <c r="K81">
        <f t="array" ref="K81">IFERROR(CONCATENATE(TEXT(INDEX($K$7:$K$44,SMALL(IF($N$7:$N$44&lt;&gt;"",IF($K$7:$K$44&lt;&gt;"",ROW($K$7:$K$44)-MIN(ROW($K$7:$K$44))+1,""),""),ROW()-ROW(A$46)+1)),"##0"),","),"")</f>
        <v>0</v>
      </c>
      <c r="L81">
        <f t="array" ref="L81">IFERROR(CONCATENATE((INDEX($N$7:$N$44,SMALL(IF($N$7:$N$44&lt;&gt;"",IF($K$7:$K$44&lt;&gt;"",ROW($K$7:$K$44)-MIN(ROW($K$7:$K$44))+1,""),""),ROW()-ROW(A$46)+1))),","),"")</f>
        <v>0</v>
      </c>
      <c r="M81">
        <f t="array" ref="M81">IFERROR(CONCATENATE((INDEX($A$7:$A$44,SMALL(IF($N$7:$N$44&lt;&gt;"",IF($K$7:$K$44&lt;&gt;"",ROW($K$7:$K$44)-MIN(ROW($K$7:$K$44))+1,""),""),ROW()-ROW(A$46)+1))),),"")</f>
        <v>0</v>
      </c>
      <c r="Q81">
        <f t="array" ref="Q81">IFERROR(CONCATENATE((INDEX($T$7:$T$44,SMALL(IF($T$7:$T$44&lt;&gt;"",IF($Q$7:$Q$44&lt;&gt;"",ROW($Q$7:$Q$44)-MIN(ROW($Q$7:$Q$44))+1,""),""),ROW()-ROW(A$46)+1)))," "),"")</f>
        <v>0</v>
      </c>
      <c r="R81">
        <f t="array" ref="R81">IFERROR(CONCATENATE(TEXT(INDEX($Q$7:$Q$44,SMALL(IF($T$7:$T$44&lt;&gt;"",IF($Q$7:$Q$44&lt;&gt;"",ROW($Q$7:$Q$44)-MIN(ROW($Q$7:$Q$44))+1,""),""),ROW()-ROW(A$46)+1)),"##0")," "),"")</f>
        <v>0</v>
      </c>
      <c r="S81">
        <f t="array" ref="S81">IFERROR(CONCATENATE((INDEX($A$7:$A$44,SMALL(IF($T$7:$T$44&lt;&gt;"",IF($Q$7:$Q$44&lt;&gt;"",ROW($Q$7:$Q$44)-MIN(ROW($Q$7:$Q$44))+1,""),""),ROW()-ROW(A$46)+1))),),"")</f>
        <v>0</v>
      </c>
      <c r="W81">
        <f t="array" ref="W81">IFERROR(CONCATENATE((INDEX($Z$7:$Z$44,SMALL(IF($Z$7:$Z$44&lt;&gt;"",IF($W$7:$W$44&lt;&gt;"",ROW($W$7:$W$44)-MIN(ROW($W$7:$W$44))+1,""),""),ROW()-ROW(A$46)+1))),","),"")</f>
        <v>0</v>
      </c>
      <c r="X81">
        <f t="array" ref="X81">IFERROR(CONCATENATE(TEXT(INDEX($W$7:$W$44,SMALL(IF($Z$7:$Z$44&lt;&gt;"",IF($W$7:$W$44&lt;&gt;"",ROW($W$7:$W$44)-MIN(ROW($W$7:$W$44))+1,""),""),ROW()-ROW(A$46)+1)),"##0"),","),"")</f>
        <v>0</v>
      </c>
      <c r="Y81">
        <f t="array" ref="Y81">IFERROR(CONCATENATE((INDEX($A$7:$A$44,SMALL(IF($Z$7:$Z$44&lt;&gt;"",IF($W$7:$W$44&lt;&gt;"",ROW($W$7:$W$44)-MIN(ROW($W$7:$W$44))+1,""),""),ROW()-ROW(A$46)+1))),),"")</f>
        <v>0</v>
      </c>
    </row>
    <row r="82" spans="11:25">
      <c r="K82">
        <f t="array" ref="K82">IFERROR(CONCATENATE(TEXT(INDEX($K$7:$K$44,SMALL(IF($N$7:$N$44&lt;&gt;"",IF($K$7:$K$44&lt;&gt;"",ROW($K$7:$K$44)-MIN(ROW($K$7:$K$44))+1,""),""),ROW()-ROW(A$46)+1)),"##0"),","),"")</f>
        <v>0</v>
      </c>
      <c r="L82">
        <f t="array" ref="L82">IFERROR(CONCATENATE((INDEX($N$7:$N$44,SMALL(IF($N$7:$N$44&lt;&gt;"",IF($K$7:$K$44&lt;&gt;"",ROW($K$7:$K$44)-MIN(ROW($K$7:$K$44))+1,""),""),ROW()-ROW(A$46)+1))),","),"")</f>
        <v>0</v>
      </c>
      <c r="M82">
        <f t="array" ref="M82">IFERROR(CONCATENATE((INDEX($A$7:$A$44,SMALL(IF($N$7:$N$44&lt;&gt;"",IF($K$7:$K$44&lt;&gt;"",ROW($K$7:$K$44)-MIN(ROW($K$7:$K$44))+1,""),""),ROW()-ROW(A$46)+1))),),"")</f>
        <v>0</v>
      </c>
      <c r="Q82">
        <f t="array" ref="Q82">IFERROR(CONCATENATE((INDEX($T$7:$T$44,SMALL(IF($T$7:$T$44&lt;&gt;"",IF($Q$7:$Q$44&lt;&gt;"",ROW($Q$7:$Q$44)-MIN(ROW($Q$7:$Q$44))+1,""),""),ROW()-ROW(A$46)+1)))," "),"")</f>
        <v>0</v>
      </c>
      <c r="R82">
        <f t="array" ref="R82">IFERROR(CONCATENATE(TEXT(INDEX($Q$7:$Q$44,SMALL(IF($T$7:$T$44&lt;&gt;"",IF($Q$7:$Q$44&lt;&gt;"",ROW($Q$7:$Q$44)-MIN(ROW($Q$7:$Q$44))+1,""),""),ROW()-ROW(A$46)+1)),"##0")," "),"")</f>
        <v>0</v>
      </c>
      <c r="S82">
        <f t="array" ref="S82">IFERROR(CONCATENATE((INDEX($A$7:$A$44,SMALL(IF($T$7:$T$44&lt;&gt;"",IF($Q$7:$Q$44&lt;&gt;"",ROW($Q$7:$Q$44)-MIN(ROW($Q$7:$Q$44))+1,""),""),ROW()-ROW(A$46)+1))),),"")</f>
        <v>0</v>
      </c>
      <c r="W82">
        <f t="array" ref="W82">IFERROR(CONCATENATE((INDEX($Z$7:$Z$44,SMALL(IF($Z$7:$Z$44&lt;&gt;"",IF($W$7:$W$44&lt;&gt;"",ROW($W$7:$W$44)-MIN(ROW($W$7:$W$44))+1,""),""),ROW()-ROW(A$46)+1))),","),"")</f>
        <v>0</v>
      </c>
      <c r="X82">
        <f t="array" ref="X82">IFERROR(CONCATENATE(TEXT(INDEX($W$7:$W$44,SMALL(IF($Z$7:$Z$44&lt;&gt;"",IF($W$7:$W$44&lt;&gt;"",ROW($W$7:$W$44)-MIN(ROW($W$7:$W$44))+1,""),""),ROW()-ROW(A$46)+1)),"##0"),","),"")</f>
        <v>0</v>
      </c>
      <c r="Y82">
        <f t="array" ref="Y82">IFERROR(CONCATENATE((INDEX($A$7:$A$44,SMALL(IF($Z$7:$Z$44&lt;&gt;"",IF($W$7:$W$44&lt;&gt;"",ROW($W$7:$W$44)-MIN(ROW($W$7:$W$44))+1,""),""),ROW()-ROW(A$46)+1))),),"")</f>
        <v>0</v>
      </c>
    </row>
    <row r="83" spans="11:25">
      <c r="K83">
        <f t="array" ref="K83">IFERROR(CONCATENATE(TEXT(INDEX($K$7:$K$44,SMALL(IF($N$7:$N$44&lt;&gt;"",IF($K$7:$K$44&lt;&gt;"",ROW($K$7:$K$44)-MIN(ROW($K$7:$K$44))+1,""),""),ROW()-ROW(A$46)+1)),"##0"),","),"")</f>
        <v>0</v>
      </c>
      <c r="L83">
        <f t="array" ref="L83">IFERROR(CONCATENATE((INDEX($N$7:$N$44,SMALL(IF($N$7:$N$44&lt;&gt;"",IF($K$7:$K$44&lt;&gt;"",ROW($K$7:$K$44)-MIN(ROW($K$7:$K$44))+1,""),""),ROW()-ROW(A$46)+1))),","),"")</f>
        <v>0</v>
      </c>
      <c r="M83">
        <f t="array" ref="M83">IFERROR(CONCATENATE((INDEX($A$7:$A$44,SMALL(IF($N$7:$N$44&lt;&gt;"",IF($K$7:$K$44&lt;&gt;"",ROW($K$7:$K$44)-MIN(ROW($K$7:$K$44))+1,""),""),ROW()-ROW(A$46)+1))),),"")</f>
        <v>0</v>
      </c>
      <c r="Q83">
        <f t="array" ref="Q83">IFERROR(CONCATENATE((INDEX($T$7:$T$44,SMALL(IF($T$7:$T$44&lt;&gt;"",IF($Q$7:$Q$44&lt;&gt;"",ROW($Q$7:$Q$44)-MIN(ROW($Q$7:$Q$44))+1,""),""),ROW()-ROW(A$46)+1)))," "),"")</f>
        <v>0</v>
      </c>
      <c r="R83">
        <f t="array" ref="R83">IFERROR(CONCATENATE(TEXT(INDEX($Q$7:$Q$44,SMALL(IF($T$7:$T$44&lt;&gt;"",IF($Q$7:$Q$44&lt;&gt;"",ROW($Q$7:$Q$44)-MIN(ROW($Q$7:$Q$44))+1,""),""),ROW()-ROW(A$46)+1)),"##0")," "),"")</f>
        <v>0</v>
      </c>
      <c r="S83">
        <f t="array" ref="S83">IFERROR(CONCATENATE((INDEX($A$7:$A$44,SMALL(IF($T$7:$T$44&lt;&gt;"",IF($Q$7:$Q$44&lt;&gt;"",ROW($Q$7:$Q$44)-MIN(ROW($Q$7:$Q$44))+1,""),""),ROW()-ROW(A$46)+1))),),"")</f>
        <v>0</v>
      </c>
      <c r="W83">
        <f t="array" ref="W83">IFERROR(CONCATENATE((INDEX($Z$7:$Z$44,SMALL(IF($Z$7:$Z$44&lt;&gt;"",IF($W$7:$W$44&lt;&gt;"",ROW($W$7:$W$44)-MIN(ROW($W$7:$W$44))+1,""),""),ROW()-ROW(A$46)+1))),","),"")</f>
        <v>0</v>
      </c>
      <c r="X83">
        <f t="array" ref="X83">IFERROR(CONCATENATE(TEXT(INDEX($W$7:$W$44,SMALL(IF($Z$7:$Z$44&lt;&gt;"",IF($W$7:$W$44&lt;&gt;"",ROW($W$7:$W$44)-MIN(ROW($W$7:$W$44))+1,""),""),ROW()-ROW(A$46)+1)),"##0"),","),"")</f>
        <v>0</v>
      </c>
      <c r="Y83">
        <f t="array" ref="Y83">IFERROR(CONCATENATE((INDEX($A$7:$A$44,SMALL(IF($Z$7:$Z$44&lt;&gt;"",IF($W$7:$W$44&lt;&gt;"",ROW($W$7:$W$44)-MIN(ROW($W$7:$W$44))+1,""),""),ROW()-ROW(A$46)+1))),),"")</f>
        <v>0</v>
      </c>
    </row>
  </sheetData>
  <mergeCells count="4">
    <mergeCell ref="A5:I5"/>
    <mergeCell ref="J5:O5"/>
    <mergeCell ref="P5:U5"/>
    <mergeCell ref="V5:AA5"/>
  </mergeCells>
  <conditionalFormatting sqref="L26">
    <cfRule type="cellIs" dxfId="0" priority="3" operator="lessThanOrEqual">
      <formula>H26</formula>
    </cfRule>
  </conditionalFormatting>
  <conditionalFormatting sqref="L28">
    <cfRule type="cellIs" dxfId="0" priority="5" operator="lessThanOrEqual">
      <formula>H28</formula>
    </cfRule>
  </conditionalFormatting>
  <conditionalFormatting sqref="L30">
    <cfRule type="cellIs" dxfId="0" priority="7" operator="lessThanOrEqual">
      <formula>H30</formula>
    </cfRule>
  </conditionalFormatting>
  <conditionalFormatting sqref="L31">
    <cfRule type="cellIs" dxfId="0" priority="9" operator="lessThanOrEqual">
      <formula>H31</formula>
    </cfRule>
  </conditionalFormatting>
  <conditionalFormatting sqref="L34">
    <cfRule type="cellIs" dxfId="0" priority="11" operator="lessThanOrEqual">
      <formula>H34</formula>
    </cfRule>
  </conditionalFormatting>
  <conditionalFormatting sqref="L41">
    <cfRule type="cellIs" dxfId="0" priority="13" operator="lessThanOrEqual">
      <formula>H41</formula>
    </cfRule>
  </conditionalFormatting>
  <conditionalFormatting sqref="L43">
    <cfRule type="cellIs" dxfId="0" priority="15" operator="lessThanOrEqual">
      <formula>H43</formula>
    </cfRule>
  </conditionalFormatting>
  <conditionalFormatting sqref="L9">
    <cfRule type="cellIs" dxfId="0" priority="1" operator="lessThanOrEqual">
      <formula>H9</formula>
    </cfRule>
  </conditionalFormatting>
  <conditionalFormatting sqref="M26">
    <cfRule type="cellIs" dxfId="0" priority="4" operator="lessThanOrEqual">
      <formula>I26</formula>
    </cfRule>
  </conditionalFormatting>
  <conditionalFormatting sqref="M28">
    <cfRule type="cellIs" dxfId="0" priority="6" operator="lessThanOrEqual">
      <formula>I28</formula>
    </cfRule>
  </conditionalFormatting>
  <conditionalFormatting sqref="M30">
    <cfRule type="cellIs" dxfId="0" priority="8" operator="lessThanOrEqual">
      <formula>I30</formula>
    </cfRule>
  </conditionalFormatting>
  <conditionalFormatting sqref="M31">
    <cfRule type="cellIs" dxfId="0" priority="10" operator="lessThanOrEqual">
      <formula>I31</formula>
    </cfRule>
  </conditionalFormatting>
  <conditionalFormatting sqref="M34">
    <cfRule type="cellIs" dxfId="0" priority="12" operator="lessThanOrEqual">
      <formula>I34</formula>
    </cfRule>
  </conditionalFormatting>
  <conditionalFormatting sqref="M41">
    <cfRule type="cellIs" dxfId="0" priority="14" operator="lessThanOrEqual">
      <formula>I41</formula>
    </cfRule>
  </conditionalFormatting>
  <conditionalFormatting sqref="M43">
    <cfRule type="cellIs" dxfId="0" priority="16" operator="lessThanOrEqual">
      <formula>I43</formula>
    </cfRule>
  </conditionalFormatting>
  <conditionalFormatting sqref="M9">
    <cfRule type="cellIs" dxfId="0" priority="2" operator="lessThanOrEqual">
      <formula>I9</formula>
    </cfRule>
  </conditionalFormatting>
  <conditionalFormatting sqref="R18">
    <cfRule type="cellIs" dxfId="0" priority="19" operator="lessThanOrEqual">
      <formula>H18</formula>
    </cfRule>
  </conditionalFormatting>
  <conditionalFormatting sqref="R19">
    <cfRule type="cellIs" dxfId="0" priority="21" operator="lessThanOrEqual">
      <formula>H19</formula>
    </cfRule>
  </conditionalFormatting>
  <conditionalFormatting sqref="R26">
    <cfRule type="cellIs" dxfId="0" priority="23" operator="lessThanOrEqual">
      <formula>H26</formula>
    </cfRule>
  </conditionalFormatting>
  <conditionalFormatting sqref="R28">
    <cfRule type="cellIs" dxfId="0" priority="25" operator="lessThanOrEqual">
      <formula>H28</formula>
    </cfRule>
  </conditionalFormatting>
  <conditionalFormatting sqref="R30">
    <cfRule type="cellIs" dxfId="0" priority="27" operator="lessThanOrEqual">
      <formula>H30</formula>
    </cfRule>
  </conditionalFormatting>
  <conditionalFormatting sqref="R31">
    <cfRule type="cellIs" dxfId="0" priority="29" operator="lessThanOrEqual">
      <formula>H31</formula>
    </cfRule>
  </conditionalFormatting>
  <conditionalFormatting sqref="R34">
    <cfRule type="cellIs" dxfId="0" priority="31" operator="lessThanOrEqual">
      <formula>H34</formula>
    </cfRule>
  </conditionalFormatting>
  <conditionalFormatting sqref="R41">
    <cfRule type="cellIs" dxfId="0" priority="33" operator="lessThanOrEqual">
      <formula>H41</formula>
    </cfRule>
  </conditionalFormatting>
  <conditionalFormatting sqref="R43">
    <cfRule type="cellIs" dxfId="0" priority="35" operator="lessThanOrEqual">
      <formula>H43</formula>
    </cfRule>
  </conditionalFormatting>
  <conditionalFormatting sqref="R9">
    <cfRule type="cellIs" dxfId="0" priority="17" operator="lessThanOrEqual">
      <formula>H9</formula>
    </cfRule>
  </conditionalFormatting>
  <conditionalFormatting sqref="S18">
    <cfRule type="cellIs" dxfId="0" priority="20" operator="lessThanOrEqual">
      <formula>I18</formula>
    </cfRule>
  </conditionalFormatting>
  <conditionalFormatting sqref="S19">
    <cfRule type="cellIs" dxfId="0" priority="22" operator="lessThanOrEqual">
      <formula>I19</formula>
    </cfRule>
  </conditionalFormatting>
  <conditionalFormatting sqref="S26">
    <cfRule type="cellIs" dxfId="0" priority="24" operator="lessThanOrEqual">
      <formula>I26</formula>
    </cfRule>
  </conditionalFormatting>
  <conditionalFormatting sqref="S28">
    <cfRule type="cellIs" dxfId="0" priority="26" operator="lessThanOrEqual">
      <formula>I28</formula>
    </cfRule>
  </conditionalFormatting>
  <conditionalFormatting sqref="S30">
    <cfRule type="cellIs" dxfId="0" priority="28" operator="lessThanOrEqual">
      <formula>I30</formula>
    </cfRule>
  </conditionalFormatting>
  <conditionalFormatting sqref="S31">
    <cfRule type="cellIs" dxfId="0" priority="30" operator="lessThanOrEqual">
      <formula>I31</formula>
    </cfRule>
  </conditionalFormatting>
  <conditionalFormatting sqref="S34">
    <cfRule type="cellIs" dxfId="0" priority="32" operator="lessThanOrEqual">
      <formula>I34</formula>
    </cfRule>
  </conditionalFormatting>
  <conditionalFormatting sqref="S41">
    <cfRule type="cellIs" dxfId="0" priority="34" operator="lessThanOrEqual">
      <formula>I41</formula>
    </cfRule>
  </conditionalFormatting>
  <conditionalFormatting sqref="S43">
    <cfRule type="cellIs" dxfId="0" priority="36" operator="lessThanOrEqual">
      <formula>I43</formula>
    </cfRule>
  </conditionalFormatting>
  <conditionalFormatting sqref="S9">
    <cfRule type="cellIs" dxfId="0" priority="18" operator="lessThanOrEqual">
      <formula>I9</formula>
    </cfRule>
  </conditionalFormatting>
  <conditionalFormatting sqref="X18">
    <cfRule type="cellIs" dxfId="0" priority="39" operator="lessThanOrEqual">
      <formula>H18</formula>
    </cfRule>
  </conditionalFormatting>
  <conditionalFormatting sqref="X26">
    <cfRule type="cellIs" dxfId="0" priority="41" operator="lessThanOrEqual">
      <formula>H26</formula>
    </cfRule>
  </conditionalFormatting>
  <conditionalFormatting sqref="X28">
    <cfRule type="cellIs" dxfId="0" priority="43" operator="lessThanOrEqual">
      <formula>H28</formula>
    </cfRule>
  </conditionalFormatting>
  <conditionalFormatting sqref="X43">
    <cfRule type="cellIs" dxfId="0" priority="45" operator="lessThanOrEqual">
      <formula>H43</formula>
    </cfRule>
  </conditionalFormatting>
  <conditionalFormatting sqref="X9">
    <cfRule type="cellIs" dxfId="0" priority="37" operator="lessThanOrEqual">
      <formula>H9</formula>
    </cfRule>
  </conditionalFormatting>
  <conditionalFormatting sqref="Y18">
    <cfRule type="cellIs" dxfId="0" priority="40" operator="lessThanOrEqual">
      <formula>I18</formula>
    </cfRule>
  </conditionalFormatting>
  <conditionalFormatting sqref="Y26">
    <cfRule type="cellIs" dxfId="0" priority="42" operator="lessThanOrEqual">
      <formula>I26</formula>
    </cfRule>
  </conditionalFormatting>
  <conditionalFormatting sqref="Y28">
    <cfRule type="cellIs" dxfId="0" priority="44" operator="lessThanOrEqual">
      <formula>I28</formula>
    </cfRule>
  </conditionalFormatting>
  <conditionalFormatting sqref="Y43">
    <cfRule type="cellIs" dxfId="0" priority="46" operator="lessThanOrEqual">
      <formula>I43</formula>
    </cfRule>
  </conditionalFormatting>
  <conditionalFormatting sqref="Y9">
    <cfRule type="cellIs" dxfId="0" priority="38" operator="lessThanOrEqual">
      <formula>I9</formula>
    </cfRule>
  </conditionalFormatting>
  <hyperlinks>
    <hyperlink ref="O9" r:id="rId1"/>
    <hyperlink ref="U9" r:id="rId2"/>
    <hyperlink ref="AA9" r:id="rId3"/>
    <hyperlink ref="U18" r:id="rId4"/>
    <hyperlink ref="AA18" r:id="rId5"/>
    <hyperlink ref="U19" r:id="rId6"/>
    <hyperlink ref="O26" r:id="rId7"/>
    <hyperlink ref="U26" r:id="rId8"/>
    <hyperlink ref="AA26" r:id="rId9"/>
    <hyperlink ref="O28" r:id="rId10"/>
    <hyperlink ref="U28" r:id="rId11"/>
    <hyperlink ref="AA28" r:id="rId12"/>
    <hyperlink ref="O30" r:id="rId13"/>
    <hyperlink ref="U30" r:id="rId14"/>
    <hyperlink ref="O31" r:id="rId15"/>
    <hyperlink ref="U31" r:id="rId16"/>
    <hyperlink ref="O34" r:id="rId17"/>
    <hyperlink ref="U34" r:id="rId18"/>
    <hyperlink ref="AA34" r:id="rId19"/>
    <hyperlink ref="O41" r:id="rId20"/>
    <hyperlink ref="U41" r:id="rId21"/>
    <hyperlink ref="O43" r:id="rId22"/>
    <hyperlink ref="U43" r:id="rId23"/>
    <hyperlink ref="AA43" r:id="rId24"/>
  </hyperlinks>
  <pageMargins left="0.7" right="0.7" top="0.75" bottom="0.75" header="0.3" footer="0.3"/>
  <legacy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2016-04-10T18:28:45Z</dcterms:created>
  <dcterms:modified xsi:type="dcterms:W3CDTF">2016-04-10T18:28:45Z</dcterms:modified>
</cp:coreProperties>
</file>