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<sst xmlns="http://schemas.openxmlformats.org/spreadsheetml/2006/main" count="408" uniqueCount="137">
  <si>
    <t>Vlan Name</t>
  </si>
  <si>
    <t>Vlan #</t>
  </si>
  <si>
    <t>Subnets</t>
  </si>
  <si>
    <t>Scope</t>
  </si>
  <si>
    <t>DHCP service</t>
  </si>
  <si>
    <t>DHCP range 1</t>
  </si>
  <si>
    <t>DHCP range 2</t>
  </si>
  <si>
    <t>Default gateway</t>
  </si>
  <si>
    <t>IT</t>
  </si>
  <si>
    <t>10.131.10.0</t>
  </si>
  <si>
    <t>GNS3</t>
  </si>
  <si>
    <t>yes</t>
  </si>
  <si>
    <t>10.131.10.50</t>
  </si>
  <si>
    <t>Finance</t>
  </si>
  <si>
    <t>10.131.20.0</t>
  </si>
  <si>
    <t>10.131.20.50</t>
  </si>
  <si>
    <t>R&amp;D</t>
  </si>
  <si>
    <t>10.131.30.0</t>
  </si>
  <si>
    <t>10.131.30.50</t>
  </si>
  <si>
    <t>Adminstration</t>
  </si>
  <si>
    <t>10.131.40.0</t>
  </si>
  <si>
    <t>10.131.40.50</t>
  </si>
  <si>
    <t>Sales</t>
  </si>
  <si>
    <t>10.131.50.0</t>
  </si>
  <si>
    <t>10.131.50.50</t>
  </si>
  <si>
    <t>Office_Devices</t>
  </si>
  <si>
    <t>10.131.60.0</t>
  </si>
  <si>
    <t>10.131.60.50</t>
  </si>
  <si>
    <t>Security</t>
  </si>
  <si>
    <t>10.131.70.0</t>
  </si>
  <si>
    <t>NO</t>
  </si>
  <si>
    <t>10.131.70.1</t>
  </si>
  <si>
    <t>Guest</t>
  </si>
  <si>
    <t>10.131.80.0</t>
  </si>
  <si>
    <t>10.131.80.50</t>
  </si>
  <si>
    <t>10.131.80.254</t>
  </si>
  <si>
    <t>10.131.80.1</t>
  </si>
  <si>
    <t>Warehouse</t>
  </si>
  <si>
    <t>10.131.90.0</t>
  </si>
  <si>
    <t>10.131.90.50</t>
  </si>
  <si>
    <t>10.131.90.254</t>
  </si>
  <si>
    <t>Production</t>
  </si>
  <si>
    <t>10.131.100.0</t>
  </si>
  <si>
    <t>10.131.100.50</t>
  </si>
  <si>
    <t>ServerLAN</t>
  </si>
  <si>
    <t>10.130.31.0</t>
  </si>
  <si>
    <t>GNS3 &amp; VMware</t>
  </si>
  <si>
    <t>Active Directory</t>
  </si>
  <si>
    <t>IP address</t>
  </si>
  <si>
    <t>Hostname</t>
  </si>
  <si>
    <t>Vlan</t>
  </si>
  <si>
    <t>interface</t>
  </si>
  <si>
    <t>ip config mode</t>
  </si>
  <si>
    <t>Default Gateway</t>
  </si>
  <si>
    <t>VRRP</t>
  </si>
  <si>
    <t>VIP</t>
  </si>
  <si>
    <t>Description</t>
  </si>
  <si>
    <t>10.130.31.100</t>
  </si>
  <si>
    <t>AD</t>
  </si>
  <si>
    <t>vlan3031</t>
  </si>
  <si>
    <t>manual</t>
  </si>
  <si>
    <t>10.130.31.1</t>
  </si>
  <si>
    <t>Zabbix Server</t>
  </si>
  <si>
    <t>10.130.31.101</t>
  </si>
  <si>
    <t>Zabbix</t>
  </si>
  <si>
    <t>10.130.33.1</t>
  </si>
  <si>
    <t>10.130.30.x</t>
  </si>
  <si>
    <t>Device</t>
  </si>
  <si>
    <t>vlan3030</t>
  </si>
  <si>
    <t>dhcp</t>
  </si>
  <si>
    <t>10.130.30.1</t>
  </si>
  <si>
    <t>Zabbix Device interface (for gui access)</t>
  </si>
  <si>
    <t>Backup Server</t>
  </si>
  <si>
    <t>10.130.33.100</t>
  </si>
  <si>
    <t>Backup-Server</t>
  </si>
  <si>
    <t>Backup</t>
  </si>
  <si>
    <t>vlan3033</t>
  </si>
  <si>
    <t>10.130.33.10</t>
  </si>
  <si>
    <t>Web Server</t>
  </si>
  <si>
    <t>10.130.32.100</t>
  </si>
  <si>
    <t>G3-web-server</t>
  </si>
  <si>
    <t>DMZ</t>
  </si>
  <si>
    <t>vlan3032</t>
  </si>
  <si>
    <t>10.130.32.10</t>
  </si>
  <si>
    <t>pfSense</t>
  </si>
  <si>
    <t>10.130.31.10</t>
  </si>
  <si>
    <t>G3-pfSense</t>
  </si>
  <si>
    <t>87.116.5.213</t>
  </si>
  <si>
    <t>WAN</t>
  </si>
  <si>
    <t>vlan3001</t>
  </si>
  <si>
    <t>87.116.5.209</t>
  </si>
  <si>
    <t>G3-MAIN-SW1</t>
  </si>
  <si>
    <t>10.131.10.2</t>
  </si>
  <si>
    <t>10.131.20.2</t>
  </si>
  <si>
    <t>10.131.30.2</t>
  </si>
  <si>
    <t>10.131.40.2</t>
  </si>
  <si>
    <t>10.131.40.1</t>
  </si>
  <si>
    <t>10.131.50.2</t>
  </si>
  <si>
    <t>10.131.60.2</t>
  </si>
  <si>
    <t>10.131.60.1</t>
  </si>
  <si>
    <t>10.131.70.2</t>
  </si>
  <si>
    <t>vlan70</t>
  </si>
  <si>
    <t>10.131.80.2</t>
  </si>
  <si>
    <t>vlan80</t>
  </si>
  <si>
    <t>10.131.90.2</t>
  </si>
  <si>
    <t>vlan90</t>
  </si>
  <si>
    <t>10.131.90.1</t>
  </si>
  <si>
    <t>10.131.100.2</t>
  </si>
  <si>
    <t>vlan100</t>
  </si>
  <si>
    <t>10.131.100.1</t>
  </si>
  <si>
    <t>10.130.31.2</t>
  </si>
  <si>
    <t>G3-ASW-FINANCE</t>
  </si>
  <si>
    <t>10.130.31.4</t>
  </si>
  <si>
    <t>Ip address for Monitering and VTY access</t>
  </si>
  <si>
    <t>G3-ASW-ADMINSTRATION</t>
  </si>
  <si>
    <t>10.130.31.5</t>
  </si>
  <si>
    <t>G3-ASW</t>
  </si>
  <si>
    <t>10.130.31.6</t>
  </si>
  <si>
    <t>G3-ASW-SALES</t>
  </si>
  <si>
    <t>G3-MAIN-SW2</t>
  </si>
  <si>
    <t>10.131.10.3</t>
  </si>
  <si>
    <t>10.131.20.3</t>
  </si>
  <si>
    <t>10.131.30.3</t>
  </si>
  <si>
    <t>10.131.40.3</t>
  </si>
  <si>
    <t>10.131.50.3</t>
  </si>
  <si>
    <t>10.131.60.3</t>
  </si>
  <si>
    <t>10.131.70.3</t>
  </si>
  <si>
    <t>10.131.80.3</t>
  </si>
  <si>
    <t>10.131.90.3</t>
  </si>
  <si>
    <t>Warehouse_GW</t>
  </si>
  <si>
    <t>10.131.100.3</t>
  </si>
  <si>
    <t>Production_GW</t>
  </si>
  <si>
    <t>ServerLAN_GW</t>
  </si>
  <si>
    <t>G3-ASW-PRODUCTION</t>
  </si>
  <si>
    <t>10.130.31.7</t>
  </si>
  <si>
    <t>G3-ASW-WAREHOUSE</t>
  </si>
  <si>
    <t>10.130.31.8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</si>
</sst>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8.0"/>
      <color theme="1"/>
      <name val="Calibri"/>
    </font>
    <font>
      <b/>
      <color theme="1"/>
      <name val="Arial"/>
    </font>
    <font>
      <b/>
      <color theme="1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Arial"/>
    </font>
    <font>
      <b/>
      <color rgb="FF000000"/>
      <name val="Arial"/>
    </font>
    <font>
      <b/>
      <sz val="18.0"/>
      <color rgb="FF000000"/>
      <name val="Calibri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3F7D5E"/>
        <bgColor rgb="FF3F7D5E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</fills>
  <borders count="2">
    <border/>
    <border>
      <bottom style="thick">
        <color rgb="FFFFFFF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Font="1"/>
    <xf borderId="0" fillId="2" fontId="3" numFmtId="0" xfId="0" applyFill="1" applyFont="1"/>
    <xf borderId="0" fillId="3" fontId="4" numFmtId="0" xfId="0" applyAlignment="1" applyFill="1" applyFont="1">
      <alignment readingOrder="0" vertical="bottom"/>
    </xf>
    <xf borderId="0" fillId="3" fontId="2" numFmtId="0" xfId="0" applyAlignment="1" applyFont="1">
      <alignment readingOrder="0" vertical="bottom"/>
    </xf>
    <xf borderId="1" fillId="4" fontId="4" numFmtId="0" xfId="0" applyAlignment="1" applyBorder="1" applyFill="1" applyFont="1">
      <alignment vertical="bottom"/>
    </xf>
    <xf borderId="0" fillId="3" fontId="3" numFmtId="0" xfId="0" applyFont="1"/>
    <xf borderId="0" fillId="5" fontId="4" numFmtId="0" xfId="0" applyAlignment="1" applyFill="1" applyFont="1">
      <alignment readingOrder="0" vertical="bottom"/>
    </xf>
    <xf borderId="0" fillId="5" fontId="4" numFmtId="0" xfId="0" applyAlignment="1" applyFont="1">
      <alignment horizontal="right" readingOrder="0" vertical="bottom"/>
    </xf>
    <xf borderId="0" fillId="5" fontId="2" numFmtId="0" xfId="0" applyAlignment="1" applyFont="1">
      <alignment readingOrder="0" vertical="bottom"/>
    </xf>
    <xf borderId="0" fillId="5" fontId="3" numFmtId="0" xfId="0" applyAlignment="1" applyFont="1">
      <alignment readingOrder="0"/>
    </xf>
    <xf borderId="0" fillId="5" fontId="3" numFmtId="0" xfId="0" applyFont="1"/>
    <xf borderId="0" fillId="5" fontId="5" numFmtId="0" xfId="0" applyAlignment="1" applyFont="1">
      <alignment horizontal="right" readingOrder="0"/>
    </xf>
    <xf borderId="0" fillId="5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5" fontId="7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5" numFmtId="0" xfId="0" applyAlignment="1" applyFont="1">
      <alignment horizontal="right" readingOrder="0"/>
    </xf>
    <xf borderId="0" fillId="2" fontId="8" numFmtId="0" xfId="0" applyAlignment="1" applyFont="1">
      <alignment horizontal="left" readingOrder="0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6" fontId="3" numFmtId="0" xfId="0" applyFont="1"/>
    <xf borderId="0" fillId="7" fontId="3" numFmtId="0" xfId="0" applyFill="1" applyFont="1"/>
    <xf borderId="0" fillId="2" fontId="6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8" fontId="3" numFmtId="0" xfId="0" applyFill="1" applyFont="1"/>
    <xf borderId="0" fillId="9" fontId="3" numFmtId="0" xfId="0" applyFill="1" applyFont="1"/>
    <xf borderId="0" fillId="2" fontId="9" numFmtId="0" xfId="0" applyFont="1"/>
    <xf borderId="0" fillId="6" fontId="3" numFmtId="0" xfId="0" applyAlignment="1" applyFont="1">
      <alignment readingOrder="0"/>
    </xf>
    <xf borderId="0" fillId="5" fontId="4" numFmtId="0" xfId="0" applyAlignment="1" applyFont="1">
      <alignment vertical="bottom"/>
    </xf>
    <xf borderId="0" fillId="5" fontId="3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2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8:I50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70:I75" displayName="Table_2" 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80:I82" displayName="Table_3" 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97:I101" displayName="Table_4" 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08:H110" displayName="Table_5" 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  <col customWidth="1" min="3" max="3" width="17.88"/>
    <col customWidth="1" min="4" max="4" width="18.25"/>
    <col customWidth="1" min="5" max="5" width="16.25"/>
    <col customWidth="1" min="6" max="6" width="19.13"/>
    <col customWidth="1" min="7" max="7" width="16.0"/>
    <col customWidth="1" min="8" max="8" width="16.5"/>
    <col customWidth="1" min="9" max="9" width="35.38"/>
  </cols>
  <sheetData>
    <row r="1">
      <c r="A1" s="1"/>
      <c r="B1" s="2"/>
      <c r="C1" s="2"/>
      <c r="D1" s="2"/>
      <c r="E1" s="2"/>
      <c r="F1" s="2"/>
      <c r="G1" s="2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3"/>
      <c r="X1" s="3"/>
      <c r="Y1" s="3"/>
    </row>
    <row r="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7" t="s">
        <v>7</v>
      </c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8"/>
      <c r="X2" s="8"/>
      <c r="Y2" s="8"/>
    </row>
    <row r="3">
      <c r="A3" s="9" t="s">
        <v>8</v>
      </c>
      <c r="B3" s="9">
        <v>10.0</v>
      </c>
      <c r="C3" s="9" t="s">
        <v>9</v>
      </c>
      <c r="D3" s="9" t="s">
        <v>10</v>
      </c>
      <c r="E3" s="9" t="s">
        <v>11</v>
      </c>
      <c r="F3" s="10" t="s">
        <v>12</v>
      </c>
      <c r="G3" s="11" t="str">
        <f t="shared" ref="G3:G8" si="1">CONCATENATE(LEFT(C3,FIND(CHAR(160),SUBSTITUTE(C3,".",CHAR(160),3))),"254")</f>
        <v>10.131.10.254</v>
      </c>
      <c r="H3" s="12" t="str">
        <f t="shared" ref="H3:H8" si="2">CONCATENATE(LEFT(C3,FIND(CHAR(160),SUBSTITUTE(C3,".",CHAR(160),3))),LEFT(C3,FIND(".",C3) - 2))</f>
        <v>10.131.10.1</v>
      </c>
      <c r="I3" s="1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3"/>
      <c r="X3" s="3"/>
      <c r="Y3" s="3"/>
    </row>
    <row r="4">
      <c r="A4" s="9" t="s">
        <v>13</v>
      </c>
      <c r="B4" s="9">
        <v>20.0</v>
      </c>
      <c r="C4" s="9" t="s">
        <v>14</v>
      </c>
      <c r="D4" s="9" t="s">
        <v>10</v>
      </c>
      <c r="E4" s="9" t="s">
        <v>11</v>
      </c>
      <c r="F4" s="14" t="s">
        <v>15</v>
      </c>
      <c r="G4" s="11" t="str">
        <f t="shared" si="1"/>
        <v>10.131.20.254</v>
      </c>
      <c r="H4" s="12" t="str">
        <f t="shared" si="2"/>
        <v>10.131.20.1</v>
      </c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"/>
      <c r="X4" s="3"/>
      <c r="Y4" s="3"/>
    </row>
    <row r="5">
      <c r="A5" s="9" t="s">
        <v>16</v>
      </c>
      <c r="B5" s="9">
        <v>30.0</v>
      </c>
      <c r="C5" s="9" t="s">
        <v>17</v>
      </c>
      <c r="D5" s="9" t="s">
        <v>10</v>
      </c>
      <c r="E5" s="9" t="s">
        <v>11</v>
      </c>
      <c r="F5" s="14" t="s">
        <v>18</v>
      </c>
      <c r="G5" s="15" t="str">
        <f t="shared" si="1"/>
        <v>10.131.30.254</v>
      </c>
      <c r="H5" s="13" t="str">
        <f t="shared" si="2"/>
        <v>10.131.30.1</v>
      </c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3"/>
      <c r="X5" s="3"/>
      <c r="Y5" s="3"/>
    </row>
    <row r="6">
      <c r="A6" s="9" t="s">
        <v>19</v>
      </c>
      <c r="B6" s="9">
        <v>40.0</v>
      </c>
      <c r="C6" s="9" t="s">
        <v>20</v>
      </c>
      <c r="D6" s="9" t="s">
        <v>10</v>
      </c>
      <c r="E6" s="9" t="s">
        <v>11</v>
      </c>
      <c r="F6" s="14" t="s">
        <v>21</v>
      </c>
      <c r="G6" s="15" t="str">
        <f t="shared" si="1"/>
        <v>10.131.40.254</v>
      </c>
      <c r="H6" s="13" t="str">
        <f t="shared" si="2"/>
        <v>10.131.40.1</v>
      </c>
      <c r="I6" s="1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3"/>
      <c r="Y6" s="3"/>
    </row>
    <row r="7">
      <c r="A7" s="9" t="s">
        <v>22</v>
      </c>
      <c r="B7" s="9">
        <v>50.0</v>
      </c>
      <c r="C7" s="9" t="s">
        <v>23</v>
      </c>
      <c r="D7" s="9" t="s">
        <v>10</v>
      </c>
      <c r="E7" s="11" t="s">
        <v>11</v>
      </c>
      <c r="F7" s="14" t="s">
        <v>24</v>
      </c>
      <c r="G7" s="15" t="str">
        <f t="shared" si="1"/>
        <v>10.131.50.254</v>
      </c>
      <c r="H7" s="13" t="str">
        <f t="shared" si="2"/>
        <v>10.131.50.1</v>
      </c>
      <c r="I7" s="1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3"/>
      <c r="Y7" s="3"/>
    </row>
    <row r="8">
      <c r="A8" s="11" t="s">
        <v>25</v>
      </c>
      <c r="B8" s="11">
        <v>60.0</v>
      </c>
      <c r="C8" s="11" t="s">
        <v>26</v>
      </c>
      <c r="D8" s="9" t="s">
        <v>10</v>
      </c>
      <c r="E8" s="11" t="s">
        <v>11</v>
      </c>
      <c r="F8" s="14" t="s">
        <v>27</v>
      </c>
      <c r="G8" s="15" t="str">
        <f t="shared" si="1"/>
        <v>10.131.60.254</v>
      </c>
      <c r="H8" s="13" t="str">
        <f t="shared" si="2"/>
        <v>10.131.60.1</v>
      </c>
      <c r="I8" s="1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"/>
      <c r="X8" s="3"/>
      <c r="Y8" s="3"/>
    </row>
    <row r="9">
      <c r="A9" s="11" t="s">
        <v>28</v>
      </c>
      <c r="B9" s="11">
        <v>70.0</v>
      </c>
      <c r="C9" s="11" t="s">
        <v>29</v>
      </c>
      <c r="D9" s="9" t="s">
        <v>10</v>
      </c>
      <c r="E9" s="11" t="s">
        <v>30</v>
      </c>
      <c r="F9" s="14"/>
      <c r="G9" s="15"/>
      <c r="H9" s="12" t="s">
        <v>31</v>
      </c>
      <c r="I9" s="1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"/>
      <c r="X9" s="3"/>
      <c r="Y9" s="3"/>
    </row>
    <row r="10">
      <c r="A10" s="11" t="s">
        <v>32</v>
      </c>
      <c r="B10" s="11">
        <v>80.0</v>
      </c>
      <c r="C10" s="11" t="s">
        <v>33</v>
      </c>
      <c r="D10" s="9" t="s">
        <v>10</v>
      </c>
      <c r="E10" s="11" t="s">
        <v>11</v>
      </c>
      <c r="F10" s="14" t="s">
        <v>34</v>
      </c>
      <c r="G10" s="11" t="s">
        <v>35</v>
      </c>
      <c r="H10" s="12" t="s">
        <v>36</v>
      </c>
      <c r="I10" s="1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3"/>
      <c r="X10" s="3"/>
      <c r="Y10" s="3"/>
    </row>
    <row r="11">
      <c r="A11" s="16" t="s">
        <v>37</v>
      </c>
      <c r="B11" s="17">
        <v>90.0</v>
      </c>
      <c r="C11" s="11" t="s">
        <v>38</v>
      </c>
      <c r="D11" s="16" t="s">
        <v>10</v>
      </c>
      <c r="E11" s="16" t="s">
        <v>11</v>
      </c>
      <c r="F11" s="10" t="s">
        <v>39</v>
      </c>
      <c r="G11" s="11" t="s">
        <v>40</v>
      </c>
      <c r="H11" s="16" t="str">
        <f t="shared" ref="H11:H13" si="3">CONCATENATE(LEFT(C11,FIND(CHAR(160),SUBSTITUTE(C11,".",CHAR(160),3))),LEFT(C11,FIND(".",C11) - 2))</f>
        <v>10.131.90.1</v>
      </c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  <c r="X11" s="20"/>
      <c r="Y11" s="20"/>
    </row>
    <row r="12">
      <c r="A12" s="16" t="s">
        <v>41</v>
      </c>
      <c r="B12" s="17">
        <v>100.0</v>
      </c>
      <c r="C12" s="16" t="s">
        <v>42</v>
      </c>
      <c r="D12" s="16" t="s">
        <v>10</v>
      </c>
      <c r="E12" s="16" t="s">
        <v>11</v>
      </c>
      <c r="F12" s="10" t="s">
        <v>43</v>
      </c>
      <c r="G12" s="16" t="str">
        <f>CONCATENATE(LEFT(C12,FIND(CHAR(160),SUBSTITUTE(C12,".",CHAR(160),3))),"254")</f>
        <v>10.131.100.254</v>
      </c>
      <c r="H12" s="16" t="str">
        <f t="shared" si="3"/>
        <v>10.131.100.1</v>
      </c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  <c r="X12" s="20"/>
      <c r="Y12" s="20"/>
    </row>
    <row r="13">
      <c r="A13" s="12" t="s">
        <v>44</v>
      </c>
      <c r="B13" s="12">
        <v>3031.0</v>
      </c>
      <c r="C13" s="12" t="s">
        <v>45</v>
      </c>
      <c r="D13" s="21" t="s">
        <v>46</v>
      </c>
      <c r="E13" s="12" t="s">
        <v>30</v>
      </c>
      <c r="F13" s="14"/>
      <c r="G13" s="13"/>
      <c r="H13" s="13" t="str">
        <f t="shared" si="3"/>
        <v>10.130.31.1</v>
      </c>
      <c r="I13" s="1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3"/>
      <c r="X13" s="3"/>
      <c r="Y13" s="3"/>
    </row>
    <row r="14">
      <c r="A14" s="22"/>
      <c r="B14" s="22"/>
      <c r="C14" s="22"/>
      <c r="D14" s="23"/>
      <c r="E14" s="22"/>
      <c r="F14" s="24"/>
      <c r="G14" s="2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3"/>
      <c r="X14" s="3"/>
      <c r="Y14" s="3"/>
    </row>
    <row r="15">
      <c r="A15" s="22"/>
      <c r="B15" s="22"/>
      <c r="C15" s="22"/>
      <c r="D15" s="23"/>
      <c r="E15" s="22"/>
      <c r="F15" s="2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3"/>
      <c r="X15" s="3"/>
      <c r="Y15" s="3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  <c r="Y16" s="3"/>
    </row>
    <row r="17">
      <c r="A17" s="25" t="s">
        <v>47</v>
      </c>
      <c r="B17" s="3"/>
      <c r="C17" s="3"/>
      <c r="D17" s="3"/>
      <c r="E17" s="3"/>
      <c r="F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3"/>
      <c r="X17" s="3"/>
      <c r="Y17" s="3"/>
    </row>
    <row r="18">
      <c r="A18" s="26" t="s">
        <v>48</v>
      </c>
      <c r="B18" s="26" t="s">
        <v>49</v>
      </c>
      <c r="C18" s="26" t="s">
        <v>50</v>
      </c>
      <c r="D18" s="26" t="s">
        <v>51</v>
      </c>
      <c r="E18" s="26" t="s">
        <v>52</v>
      </c>
      <c r="F18" s="27" t="s">
        <v>53</v>
      </c>
      <c r="G18" s="26" t="s">
        <v>54</v>
      </c>
      <c r="H18" s="27" t="s">
        <v>55</v>
      </c>
      <c r="I18" s="27" t="s">
        <v>56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8"/>
      <c r="X18" s="28"/>
      <c r="Y18" s="28"/>
    </row>
    <row r="19">
      <c r="A19" s="12" t="s">
        <v>57</v>
      </c>
      <c r="B19" s="12" t="s">
        <v>58</v>
      </c>
      <c r="C19" s="12" t="s">
        <v>44</v>
      </c>
      <c r="D19" s="12" t="s">
        <v>59</v>
      </c>
      <c r="E19" s="12" t="s">
        <v>60</v>
      </c>
      <c r="F19" s="12" t="s">
        <v>61</v>
      </c>
      <c r="G19" s="12"/>
      <c r="H19" s="14"/>
      <c r="I19" s="1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9"/>
      <c r="X19" s="29"/>
      <c r="Y19" s="29"/>
    </row>
    <row r="20">
      <c r="A20" s="25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  <c r="Y20" s="3"/>
    </row>
    <row r="21">
      <c r="A21" s="25" t="s">
        <v>62</v>
      </c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3"/>
      <c r="X21" s="3"/>
      <c r="Y21" s="3"/>
    </row>
    <row r="22">
      <c r="A22" s="26" t="s">
        <v>48</v>
      </c>
      <c r="B22" s="26" t="s">
        <v>49</v>
      </c>
      <c r="C22" s="26" t="s">
        <v>50</v>
      </c>
      <c r="D22" s="26" t="s">
        <v>51</v>
      </c>
      <c r="E22" s="26" t="s">
        <v>52</v>
      </c>
      <c r="F22" s="27" t="s">
        <v>53</v>
      </c>
      <c r="G22" s="26" t="s">
        <v>54</v>
      </c>
      <c r="H22" s="27" t="s">
        <v>55</v>
      </c>
      <c r="I22" s="27" t="s">
        <v>56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3"/>
      <c r="X22" s="3"/>
      <c r="Y22" s="3"/>
    </row>
    <row r="23">
      <c r="A23" s="12" t="s">
        <v>63</v>
      </c>
      <c r="B23" s="12" t="s">
        <v>64</v>
      </c>
      <c r="C23" s="12" t="s">
        <v>44</v>
      </c>
      <c r="D23" s="12" t="s">
        <v>59</v>
      </c>
      <c r="E23" s="12" t="s">
        <v>60</v>
      </c>
      <c r="F23" s="12" t="s">
        <v>65</v>
      </c>
      <c r="G23" s="12"/>
      <c r="H23" s="14"/>
      <c r="I23" s="1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3"/>
      <c r="X23" s="3"/>
      <c r="Y23" s="3"/>
    </row>
    <row r="24">
      <c r="A24" s="12" t="s">
        <v>66</v>
      </c>
      <c r="B24" s="12" t="s">
        <v>64</v>
      </c>
      <c r="C24" s="12" t="s">
        <v>67</v>
      </c>
      <c r="D24" s="12" t="s">
        <v>68</v>
      </c>
      <c r="E24" s="12" t="s">
        <v>69</v>
      </c>
      <c r="F24" s="12" t="s">
        <v>70</v>
      </c>
      <c r="G24" s="12"/>
      <c r="H24" s="14"/>
      <c r="I24" s="12" t="s">
        <v>71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3"/>
      <c r="X24" s="3"/>
      <c r="Y24" s="3"/>
    </row>
    <row r="25">
      <c r="A25" s="30"/>
      <c r="B25" s="20"/>
      <c r="C25" s="20"/>
      <c r="D25" s="20"/>
      <c r="E25" s="20"/>
      <c r="F25" s="20"/>
      <c r="G25" s="19"/>
      <c r="H25" s="19"/>
      <c r="I25" s="1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3"/>
      <c r="X25" s="3"/>
      <c r="Y25" s="3"/>
    </row>
    <row r="26">
      <c r="A26" s="25" t="s">
        <v>72</v>
      </c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3"/>
      <c r="X26" s="3"/>
      <c r="Y26" s="3"/>
    </row>
    <row r="27">
      <c r="A27" s="26" t="s">
        <v>48</v>
      </c>
      <c r="B27" s="26" t="s">
        <v>49</v>
      </c>
      <c r="C27" s="26" t="s">
        <v>50</v>
      </c>
      <c r="D27" s="26" t="s">
        <v>51</v>
      </c>
      <c r="E27" s="26" t="s">
        <v>52</v>
      </c>
      <c r="F27" s="27" t="s">
        <v>53</v>
      </c>
      <c r="G27" s="26" t="s">
        <v>54</v>
      </c>
      <c r="H27" s="27" t="s">
        <v>55</v>
      </c>
      <c r="I27" s="27" t="s">
        <v>56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3"/>
      <c r="X27" s="3"/>
      <c r="Y27" s="3"/>
    </row>
    <row r="28">
      <c r="A28" s="12" t="s">
        <v>73</v>
      </c>
      <c r="B28" s="12" t="s">
        <v>74</v>
      </c>
      <c r="C28" s="12" t="s">
        <v>75</v>
      </c>
      <c r="D28" s="12" t="s">
        <v>76</v>
      </c>
      <c r="E28" s="12" t="s">
        <v>60</v>
      </c>
      <c r="F28" s="12" t="s">
        <v>77</v>
      </c>
      <c r="G28" s="12"/>
      <c r="H28" s="14"/>
      <c r="I28" s="2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3"/>
      <c r="X28" s="3"/>
      <c r="Y28" s="3"/>
    </row>
    <row r="30"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  <c r="Y30" s="3"/>
    </row>
    <row r="31">
      <c r="A31" s="25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3"/>
      <c r="X31" s="3"/>
      <c r="Y31" s="3"/>
    </row>
    <row r="32">
      <c r="A32" s="31" t="s">
        <v>78</v>
      </c>
      <c r="B32" s="20"/>
      <c r="C32" s="20"/>
      <c r="D32" s="20"/>
      <c r="E32" s="20"/>
      <c r="F32" s="20"/>
      <c r="G32" s="1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3"/>
      <c r="X32" s="3"/>
      <c r="Y32" s="3"/>
    </row>
    <row r="33">
      <c r="A33" s="26" t="s">
        <v>48</v>
      </c>
      <c r="B33" s="26" t="s">
        <v>49</v>
      </c>
      <c r="C33" s="26" t="s">
        <v>50</v>
      </c>
      <c r="D33" s="26" t="s">
        <v>51</v>
      </c>
      <c r="E33" s="26" t="s">
        <v>52</v>
      </c>
      <c r="F33" s="27" t="s">
        <v>53</v>
      </c>
      <c r="G33" s="26" t="s">
        <v>54</v>
      </c>
      <c r="H33" s="27" t="s">
        <v>55</v>
      </c>
      <c r="I33" s="27" t="s">
        <v>56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3"/>
      <c r="X33" s="3"/>
      <c r="Y33" s="3"/>
    </row>
    <row r="34">
      <c r="A34" s="16" t="s">
        <v>79</v>
      </c>
      <c r="B34" s="15" t="s">
        <v>80</v>
      </c>
      <c r="C34" s="15" t="s">
        <v>81</v>
      </c>
      <c r="D34" s="15" t="s">
        <v>82</v>
      </c>
      <c r="E34" s="15" t="s">
        <v>60</v>
      </c>
      <c r="F34" s="15" t="s">
        <v>83</v>
      </c>
      <c r="G34" s="12"/>
      <c r="H34" s="14"/>
      <c r="I34" s="1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3"/>
      <c r="X34" s="3"/>
      <c r="Y34" s="3"/>
    </row>
    <row r="35">
      <c r="A35" s="2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3"/>
      <c r="X35" s="3"/>
      <c r="Y35" s="3"/>
    </row>
    <row r="36">
      <c r="A36" s="2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3"/>
      <c r="X36" s="3"/>
      <c r="Y36" s="3"/>
    </row>
    <row r="37">
      <c r="A37" s="25" t="s">
        <v>84</v>
      </c>
      <c r="B37" s="3"/>
      <c r="C37" s="3"/>
      <c r="D37" s="3"/>
      <c r="E37" s="3"/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3"/>
      <c r="X37" s="3"/>
      <c r="Y37" s="3"/>
    </row>
    <row r="38">
      <c r="A38" s="26" t="s">
        <v>48</v>
      </c>
      <c r="B38" s="26" t="s">
        <v>49</v>
      </c>
      <c r="C38" s="26" t="s">
        <v>50</v>
      </c>
      <c r="D38" s="26" t="s">
        <v>51</v>
      </c>
      <c r="E38" s="26" t="s">
        <v>52</v>
      </c>
      <c r="F38" s="27" t="s">
        <v>53</v>
      </c>
      <c r="G38" s="26" t="s">
        <v>54</v>
      </c>
      <c r="H38" s="27" t="s">
        <v>55</v>
      </c>
      <c r="I38" s="27" t="s">
        <v>56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28"/>
      <c r="X38" s="28"/>
      <c r="Y38" s="28"/>
    </row>
    <row r="39">
      <c r="A39" s="12" t="s">
        <v>85</v>
      </c>
      <c r="B39" s="12" t="s">
        <v>86</v>
      </c>
      <c r="C39" s="12" t="s">
        <v>44</v>
      </c>
      <c r="D39" s="12" t="s">
        <v>59</v>
      </c>
      <c r="E39" s="12" t="s">
        <v>60</v>
      </c>
      <c r="F39" s="12" t="s">
        <v>61</v>
      </c>
      <c r="G39" s="12"/>
      <c r="H39" s="14"/>
      <c r="I39" s="1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29"/>
      <c r="X39" s="29"/>
      <c r="Y39" s="29"/>
    </row>
    <row r="40">
      <c r="A40" s="12" t="s">
        <v>83</v>
      </c>
      <c r="B40" s="12" t="s">
        <v>86</v>
      </c>
      <c r="C40" s="12" t="s">
        <v>81</v>
      </c>
      <c r="D40" s="12" t="s">
        <v>82</v>
      </c>
      <c r="E40" s="12" t="s">
        <v>60</v>
      </c>
      <c r="F40" s="12"/>
      <c r="G40" s="12"/>
      <c r="H40" s="14"/>
      <c r="I40" s="1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29"/>
      <c r="X40" s="29"/>
      <c r="Y40" s="29"/>
    </row>
    <row r="41">
      <c r="A41" s="12" t="s">
        <v>77</v>
      </c>
      <c r="B41" s="12" t="s">
        <v>86</v>
      </c>
      <c r="C41" s="12" t="s">
        <v>75</v>
      </c>
      <c r="D41" s="12" t="s">
        <v>76</v>
      </c>
      <c r="E41" s="12" t="s">
        <v>60</v>
      </c>
      <c r="F41" s="12"/>
      <c r="G41" s="12"/>
      <c r="H41" s="14"/>
      <c r="I41" s="1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29"/>
      <c r="X41" s="29"/>
      <c r="Y41" s="29"/>
    </row>
    <row r="42">
      <c r="A42" s="12" t="s">
        <v>87</v>
      </c>
      <c r="B42" s="12" t="s">
        <v>86</v>
      </c>
      <c r="C42" s="12" t="s">
        <v>88</v>
      </c>
      <c r="D42" s="12" t="s">
        <v>89</v>
      </c>
      <c r="E42" s="12" t="s">
        <v>60</v>
      </c>
      <c r="F42" s="12" t="s">
        <v>90</v>
      </c>
      <c r="G42" s="12"/>
      <c r="H42" s="14"/>
      <c r="I42" s="1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32"/>
      <c r="X42" s="32"/>
      <c r="Y42" s="32"/>
    </row>
    <row r="43">
      <c r="A43" s="22"/>
      <c r="B43" s="22"/>
      <c r="C43" s="22"/>
      <c r="D43" s="22"/>
      <c r="E43" s="22"/>
      <c r="F43" s="22"/>
      <c r="G43" s="22"/>
      <c r="H43" s="2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33"/>
      <c r="X43" s="33"/>
      <c r="Y43" s="33"/>
    </row>
    <row r="44">
      <c r="A44" s="22"/>
      <c r="B44" s="22"/>
      <c r="C44" s="22"/>
      <c r="D44" s="22"/>
      <c r="E44" s="22"/>
      <c r="F44" s="22"/>
      <c r="G44" s="22"/>
      <c r="H44" s="2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33"/>
      <c r="X44" s="33"/>
      <c r="Y44" s="33"/>
    </row>
    <row r="45">
      <c r="A45" s="25" t="s">
        <v>91</v>
      </c>
      <c r="B45" s="22"/>
      <c r="C45" s="30"/>
      <c r="D45" s="22"/>
      <c r="E45" s="22"/>
      <c r="F45" s="22"/>
      <c r="G45" s="22"/>
      <c r="H45" s="22"/>
      <c r="I45" s="3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35" t="s">
        <v>48</v>
      </c>
      <c r="B46" s="35" t="s">
        <v>49</v>
      </c>
      <c r="C46" s="26" t="s">
        <v>50</v>
      </c>
      <c r="D46" s="35" t="s">
        <v>51</v>
      </c>
      <c r="E46" s="35" t="s">
        <v>52</v>
      </c>
      <c r="F46" s="35" t="s">
        <v>53</v>
      </c>
      <c r="G46" s="35" t="s">
        <v>54</v>
      </c>
      <c r="H46" s="35" t="s">
        <v>55</v>
      </c>
      <c r="I46" s="35" t="s">
        <v>56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28"/>
      <c r="X46" s="28"/>
      <c r="Y46" s="28"/>
    </row>
    <row r="47">
      <c r="A47" s="12" t="s">
        <v>92</v>
      </c>
      <c r="B47" s="12" t="s">
        <v>91</v>
      </c>
      <c r="C47" s="36" t="s">
        <v>8</v>
      </c>
      <c r="D47" s="12" t="str">
        <f t="shared" ref="D47:D52" si="4">CONCATENATE("vlan",MID(A47,FIND(CHAR(160),SUBSTITUTE(A47,".",CHAR(160),2)) + 1,FIND(CHAR(160),SUBSTITUTE(A47,".",CHAR(160),3)) - 1 - (FIND(CHAR(160),SUBSTITUTE(A47,".",CHAR(160),2)))))</f>
        <v>vlan10</v>
      </c>
      <c r="E47" s="12" t="s">
        <v>60</v>
      </c>
      <c r="F47" s="12"/>
      <c r="G47" s="12" t="s">
        <v>11</v>
      </c>
      <c r="H47" s="12" t="str">
        <f>VLOOKUP(C47, Sheet1!$A$1:$H$15, 8, FALSE)</f>
        <v>10.131.10.1</v>
      </c>
      <c r="I47" s="21" t="str">
        <f>VLOOKUP(C47, Sheet1!$C$77:$I$89, 7, FALSE)</f>
        <v>IT_GW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3"/>
      <c r="X47" s="3"/>
      <c r="Y47" s="3"/>
    </row>
    <row r="48">
      <c r="A48" s="12" t="s">
        <v>93</v>
      </c>
      <c r="B48" s="12" t="s">
        <v>91</v>
      </c>
      <c r="C48" s="36" t="s">
        <v>13</v>
      </c>
      <c r="D48" s="12" t="str">
        <f t="shared" si="4"/>
        <v>vlan20</v>
      </c>
      <c r="E48" s="12" t="s">
        <v>60</v>
      </c>
      <c r="F48" s="12"/>
      <c r="G48" s="12" t="s">
        <v>11</v>
      </c>
      <c r="H48" s="37" t="str">
        <f>VLOOKUP(C48, Sheet1!$A$1:$H$15, 8, FALSE)</f>
        <v>10.131.20.1</v>
      </c>
      <c r="I48" s="12" t="str">
        <f>VLOOKUP(C48, Sheet1!$C$77:$I$89, 7, FALSE)</f>
        <v>Finance_GW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3"/>
      <c r="X48" s="3"/>
      <c r="Y48" s="3"/>
    </row>
    <row r="49">
      <c r="A49" s="12" t="s">
        <v>94</v>
      </c>
      <c r="B49" s="12" t="s">
        <v>91</v>
      </c>
      <c r="C49" s="36" t="s">
        <v>16</v>
      </c>
      <c r="D49" s="12" t="str">
        <f t="shared" si="4"/>
        <v>vlan30</v>
      </c>
      <c r="E49" s="12" t="s">
        <v>60</v>
      </c>
      <c r="F49" s="13"/>
      <c r="G49" s="12" t="s">
        <v>11</v>
      </c>
      <c r="H49" s="37" t="str">
        <f>VLOOKUP(C49, Sheet1!$A$1:$H$15, 8, FALSE)</f>
        <v>10.131.30.1</v>
      </c>
      <c r="I49" s="37" t="str">
        <f>VLOOKUP(C49, Sheet1!$C$77:$I$89, 7, FALSE)</f>
        <v>R&amp;D_GW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3"/>
      <c r="X49" s="3"/>
      <c r="Y49" s="3"/>
    </row>
    <row r="50">
      <c r="A50" s="12" t="s">
        <v>95</v>
      </c>
      <c r="B50" s="12" t="s">
        <v>91</v>
      </c>
      <c r="C50" s="36" t="s">
        <v>19</v>
      </c>
      <c r="D50" s="12" t="str">
        <f t="shared" si="4"/>
        <v>vlan40</v>
      </c>
      <c r="E50" s="12" t="s">
        <v>60</v>
      </c>
      <c r="F50" s="13"/>
      <c r="G50" s="12" t="s">
        <v>11</v>
      </c>
      <c r="H50" s="12" t="s">
        <v>96</v>
      </c>
      <c r="I50" s="37" t="str">
        <f>VLOOKUP(C50, Sheet1!$C$77:$I$89, 7, FALSE)</f>
        <v>Adminstration_GW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3"/>
      <c r="X50" s="3"/>
      <c r="Y50" s="3"/>
    </row>
    <row r="51">
      <c r="A51" s="12" t="s">
        <v>97</v>
      </c>
      <c r="B51" s="12" t="s">
        <v>91</v>
      </c>
      <c r="C51" s="36" t="s">
        <v>22</v>
      </c>
      <c r="D51" s="12" t="str">
        <f t="shared" si="4"/>
        <v>vlan50</v>
      </c>
      <c r="E51" s="12" t="s">
        <v>60</v>
      </c>
      <c r="F51" s="13"/>
      <c r="G51" s="12" t="s">
        <v>11</v>
      </c>
      <c r="H51" s="13" t="str">
        <f>VLOOKUP(C51, Sheet1!$A$1:$H$15, 8, FALSE)</f>
        <v>10.131.50.1</v>
      </c>
      <c r="I51" s="13" t="str">
        <f>VLOOKUP(C51, Sheet1!$C$77:$I$89, 7, FALSE)</f>
        <v>Sales_GW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3"/>
      <c r="X51" s="3"/>
      <c r="Y51" s="3"/>
    </row>
    <row r="52">
      <c r="A52" s="12" t="s">
        <v>98</v>
      </c>
      <c r="B52" s="12" t="s">
        <v>91</v>
      </c>
      <c r="C52" s="16" t="s">
        <v>25</v>
      </c>
      <c r="D52" s="12" t="str">
        <f t="shared" si="4"/>
        <v>vlan60</v>
      </c>
      <c r="E52" s="12" t="s">
        <v>60</v>
      </c>
      <c r="F52" s="13"/>
      <c r="G52" s="12" t="s">
        <v>11</v>
      </c>
      <c r="H52" s="12" t="s">
        <v>99</v>
      </c>
      <c r="I52" s="13" t="str">
        <f>VLOOKUP(C52, Sheet1!$C$77:$I$89, 7, FALSE)</f>
        <v>Office_Devices_GW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3"/>
      <c r="X52" s="3"/>
      <c r="Y52" s="3"/>
    </row>
    <row r="53">
      <c r="A53" s="12" t="s">
        <v>100</v>
      </c>
      <c r="B53" s="12" t="s">
        <v>91</v>
      </c>
      <c r="C53" s="16" t="s">
        <v>28</v>
      </c>
      <c r="D53" s="12" t="s">
        <v>101</v>
      </c>
      <c r="E53" s="12" t="s">
        <v>60</v>
      </c>
      <c r="F53" s="13"/>
      <c r="G53" s="12" t="s">
        <v>11</v>
      </c>
      <c r="H53" s="12" t="s">
        <v>31</v>
      </c>
      <c r="I53" s="13" t="str">
        <f>VLOOKUP(C53, Sheet1!$C$77:$I$89, 7, FALSE)</f>
        <v>Security_GW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3"/>
      <c r="X53" s="3"/>
      <c r="Y53" s="3"/>
    </row>
    <row r="54">
      <c r="A54" s="12" t="s">
        <v>102</v>
      </c>
      <c r="B54" s="12" t="s">
        <v>91</v>
      </c>
      <c r="C54" s="11" t="s">
        <v>32</v>
      </c>
      <c r="D54" s="12" t="s">
        <v>103</v>
      </c>
      <c r="E54" s="12" t="s">
        <v>60</v>
      </c>
      <c r="F54" s="13"/>
      <c r="G54" s="12" t="s">
        <v>11</v>
      </c>
      <c r="H54" s="12" t="s">
        <v>36</v>
      </c>
      <c r="I54" s="13" t="str">
        <f>VLOOKUP(C54, Sheet1!$C$77:$I$89, 7, FALSE)</f>
        <v>Guest_GW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3"/>
      <c r="X54" s="3"/>
      <c r="Y54" s="3"/>
    </row>
    <row r="55">
      <c r="A55" s="12" t="s">
        <v>104</v>
      </c>
      <c r="B55" s="12" t="s">
        <v>91</v>
      </c>
      <c r="C55" s="11" t="s">
        <v>37</v>
      </c>
      <c r="D55" s="12" t="s">
        <v>105</v>
      </c>
      <c r="E55" s="12" t="s">
        <v>60</v>
      </c>
      <c r="F55" s="13"/>
      <c r="G55" s="12" t="s">
        <v>11</v>
      </c>
      <c r="H55" s="12" t="s">
        <v>106</v>
      </c>
      <c r="I55" s="13" t="str">
        <f>VLOOKUP(C55, Sheet1!$C$77:$I$89, 7, FALSE)</f>
        <v>Warehouse_GW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3"/>
      <c r="X55" s="3"/>
      <c r="Y55" s="3"/>
    </row>
    <row r="56">
      <c r="A56" s="12" t="s">
        <v>107</v>
      </c>
      <c r="B56" s="12" t="s">
        <v>91</v>
      </c>
      <c r="C56" s="11" t="s">
        <v>41</v>
      </c>
      <c r="D56" s="12" t="s">
        <v>108</v>
      </c>
      <c r="E56" s="12" t="s">
        <v>60</v>
      </c>
      <c r="F56" s="13"/>
      <c r="G56" s="12" t="s">
        <v>11</v>
      </c>
      <c r="H56" s="12" t="s">
        <v>109</v>
      </c>
      <c r="I56" s="13" t="str">
        <f>VLOOKUP(C56, Sheet1!$C$77:$I$89, 7, FALSE)</f>
        <v>Production_GW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3"/>
      <c r="X56" s="3"/>
      <c r="Y56" s="3"/>
    </row>
    <row r="57">
      <c r="A57" s="12" t="s">
        <v>110</v>
      </c>
      <c r="B57" s="12" t="s">
        <v>91</v>
      </c>
      <c r="C57" s="11" t="s">
        <v>44</v>
      </c>
      <c r="D57" s="12" t="s">
        <v>59</v>
      </c>
      <c r="E57" s="12" t="s">
        <v>60</v>
      </c>
      <c r="F57" s="12" t="s">
        <v>85</v>
      </c>
      <c r="G57" s="12" t="s">
        <v>11</v>
      </c>
      <c r="H57" s="13" t="str">
        <f>VLOOKUP(C57, Sheet1!$A$1:$H$15, 8, FALSE)</f>
        <v>10.130.31.1</v>
      </c>
      <c r="I57" s="13" t="str">
        <f>VLOOKUP(C57, Sheet1!$C$77:$I$89, 7, FALSE)</f>
        <v>ServerLAN_GW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3"/>
      <c r="X57" s="3"/>
      <c r="Y57" s="3"/>
    </row>
    <row r="58">
      <c r="A58" s="38"/>
      <c r="B58" s="38"/>
      <c r="C58" s="38"/>
      <c r="D58" s="39"/>
      <c r="E58" s="38"/>
      <c r="F58" s="19"/>
      <c r="G58" s="38"/>
      <c r="H58" s="38"/>
      <c r="I58" s="3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30"/>
      <c r="B60" s="30"/>
      <c r="C60" s="30"/>
      <c r="D60" s="30"/>
      <c r="E60" s="30"/>
      <c r="F60" s="19"/>
      <c r="G60" s="3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25" t="s">
        <v>111</v>
      </c>
      <c r="B61" s="30"/>
      <c r="C61" s="30"/>
      <c r="D61" s="30"/>
      <c r="E61" s="30"/>
      <c r="F61" s="19"/>
      <c r="G61" s="3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26" t="s">
        <v>48</v>
      </c>
      <c r="B62" s="26" t="s">
        <v>49</v>
      </c>
      <c r="C62" s="26" t="s">
        <v>50</v>
      </c>
      <c r="D62" s="26" t="s">
        <v>51</v>
      </c>
      <c r="E62" s="26" t="s">
        <v>52</v>
      </c>
      <c r="F62" s="27" t="s">
        <v>53</v>
      </c>
      <c r="G62" s="26" t="s">
        <v>54</v>
      </c>
      <c r="H62" s="27" t="s">
        <v>55</v>
      </c>
      <c r="I62" s="27" t="s">
        <v>56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12" t="s">
        <v>112</v>
      </c>
      <c r="B63" s="12" t="s">
        <v>111</v>
      </c>
      <c r="C63" s="12" t="s">
        <v>44</v>
      </c>
      <c r="D63" s="12" t="s">
        <v>59</v>
      </c>
      <c r="E63" s="12" t="s">
        <v>60</v>
      </c>
      <c r="F63" s="12" t="s">
        <v>61</v>
      </c>
      <c r="G63" s="12"/>
      <c r="H63" s="12"/>
      <c r="I63" s="21" t="s">
        <v>113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30"/>
      <c r="B64" s="30"/>
      <c r="C64" s="30"/>
      <c r="D64" s="30"/>
      <c r="E64" s="30"/>
      <c r="F64" s="19"/>
      <c r="G64" s="3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30"/>
      <c r="B65" s="30"/>
      <c r="C65" s="30"/>
      <c r="D65" s="30"/>
      <c r="E65" s="30"/>
      <c r="F65" s="19"/>
      <c r="G65" s="3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25" t="s">
        <v>114</v>
      </c>
      <c r="B66" s="30"/>
      <c r="C66" s="30"/>
      <c r="D66" s="30"/>
      <c r="E66" s="30"/>
      <c r="F66" s="19"/>
      <c r="G66" s="3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26" t="s">
        <v>48</v>
      </c>
      <c r="B67" s="26" t="s">
        <v>49</v>
      </c>
      <c r="C67" s="26" t="s">
        <v>50</v>
      </c>
      <c r="D67" s="26" t="s">
        <v>51</v>
      </c>
      <c r="E67" s="26" t="s">
        <v>52</v>
      </c>
      <c r="F67" s="27" t="s">
        <v>53</v>
      </c>
      <c r="G67" s="26" t="s">
        <v>54</v>
      </c>
      <c r="H67" s="27" t="s">
        <v>55</v>
      </c>
      <c r="I67" s="27" t="s">
        <v>56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2" t="s">
        <v>115</v>
      </c>
      <c r="B68" s="12" t="s">
        <v>114</v>
      </c>
      <c r="C68" s="12" t="s">
        <v>44</v>
      </c>
      <c r="D68" s="12" t="s">
        <v>59</v>
      </c>
      <c r="E68" s="12" t="s">
        <v>60</v>
      </c>
      <c r="F68" s="12" t="s">
        <v>61</v>
      </c>
      <c r="G68" s="12"/>
      <c r="H68" s="14"/>
      <c r="I68" s="21" t="s">
        <v>113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30"/>
      <c r="B69" s="30"/>
      <c r="C69" s="30"/>
      <c r="D69" s="30"/>
      <c r="E69" s="30"/>
      <c r="F69" s="19"/>
      <c r="G69" s="30"/>
      <c r="H69" s="19"/>
      <c r="I69" s="1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22"/>
      <c r="B70" s="22"/>
      <c r="C70" s="40"/>
      <c r="D70" s="22"/>
      <c r="E70" s="22"/>
      <c r="F70" s="22"/>
      <c r="G70" s="22"/>
      <c r="H70" s="41"/>
      <c r="I70" s="41"/>
      <c r="J70" s="22"/>
      <c r="K70" s="22"/>
      <c r="L70" s="40"/>
      <c r="M70" s="22"/>
      <c r="N70" s="22"/>
      <c r="O70" s="22"/>
      <c r="P70" s="22"/>
      <c r="Q70" s="41"/>
      <c r="R70" s="4"/>
      <c r="S70" s="4"/>
      <c r="T70" s="4"/>
      <c r="U70" s="4"/>
      <c r="V70" s="4"/>
      <c r="W70" s="4"/>
      <c r="X70" s="4"/>
      <c r="Y70" s="4"/>
    </row>
    <row r="71">
      <c r="A71" s="22"/>
      <c r="B71" s="22"/>
      <c r="C71" s="40"/>
      <c r="D71" s="22"/>
      <c r="E71" s="22"/>
      <c r="F71" s="22"/>
      <c r="G71" s="22"/>
      <c r="H71" s="22"/>
      <c r="I71" s="4"/>
      <c r="J71" s="22"/>
      <c r="K71" s="22"/>
      <c r="L71" s="40"/>
      <c r="M71" s="22"/>
      <c r="N71" s="22"/>
      <c r="O71" s="22"/>
      <c r="P71" s="22"/>
      <c r="Q71" s="22"/>
      <c r="R71" s="4"/>
      <c r="S71" s="4"/>
      <c r="T71" s="4"/>
      <c r="U71" s="4"/>
      <c r="V71" s="4"/>
      <c r="W71" s="4"/>
      <c r="X71" s="4"/>
      <c r="Y71" s="4"/>
    </row>
    <row r="72">
      <c r="A72" s="25" t="s">
        <v>116</v>
      </c>
      <c r="B72" s="30"/>
      <c r="C72" s="30"/>
      <c r="D72" s="30"/>
      <c r="E72" s="30"/>
      <c r="F72" s="19"/>
      <c r="G72" s="30"/>
      <c r="H72" s="19"/>
      <c r="I72" s="19"/>
      <c r="J72" s="22"/>
      <c r="K72" s="22"/>
      <c r="L72" s="40"/>
      <c r="M72" s="22"/>
      <c r="N72" s="22"/>
      <c r="O72" s="4"/>
      <c r="P72" s="22"/>
      <c r="Q72" s="41"/>
      <c r="R72" s="4"/>
      <c r="S72" s="4"/>
      <c r="T72" s="4"/>
      <c r="U72" s="4"/>
      <c r="V72" s="4"/>
      <c r="W72" s="4"/>
      <c r="X72" s="4"/>
      <c r="Y72" s="4"/>
    </row>
    <row r="73">
      <c r="A73" s="26" t="s">
        <v>48</v>
      </c>
      <c r="B73" s="26" t="s">
        <v>49</v>
      </c>
      <c r="C73" s="26" t="s">
        <v>50</v>
      </c>
      <c r="D73" s="26" t="s">
        <v>51</v>
      </c>
      <c r="E73" s="26" t="s">
        <v>52</v>
      </c>
      <c r="F73" s="27" t="s">
        <v>53</v>
      </c>
      <c r="G73" s="26" t="s">
        <v>54</v>
      </c>
      <c r="H73" s="27" t="s">
        <v>55</v>
      </c>
      <c r="I73" s="27" t="s">
        <v>56</v>
      </c>
      <c r="J73" s="22"/>
      <c r="K73" s="22"/>
      <c r="L73" s="40"/>
      <c r="M73" s="22"/>
      <c r="N73" s="22"/>
      <c r="O73" s="4"/>
      <c r="P73" s="22"/>
      <c r="Q73" s="41"/>
      <c r="R73" s="4"/>
      <c r="S73" s="4"/>
      <c r="T73" s="4"/>
      <c r="U73" s="4"/>
      <c r="V73" s="4"/>
      <c r="W73" s="4"/>
      <c r="X73" s="4"/>
      <c r="Y73" s="4"/>
    </row>
    <row r="74">
      <c r="A74" s="12" t="s">
        <v>117</v>
      </c>
      <c r="B74" s="12" t="s">
        <v>118</v>
      </c>
      <c r="C74" s="12" t="s">
        <v>44</v>
      </c>
      <c r="D74" s="12" t="s">
        <v>59</v>
      </c>
      <c r="E74" s="12" t="s">
        <v>60</v>
      </c>
      <c r="F74" s="12" t="s">
        <v>61</v>
      </c>
      <c r="G74" s="12"/>
      <c r="H74" s="14"/>
      <c r="I74" s="21" t="s">
        <v>113</v>
      </c>
      <c r="J74" s="22"/>
      <c r="K74" s="22"/>
      <c r="L74" s="40"/>
      <c r="M74" s="22"/>
      <c r="N74" s="22"/>
      <c r="O74" s="4"/>
      <c r="P74" s="22"/>
      <c r="Q74" s="4"/>
      <c r="R74" s="4"/>
      <c r="S74" s="4"/>
      <c r="T74" s="4"/>
      <c r="U74" s="4"/>
      <c r="V74" s="4"/>
      <c r="W74" s="4"/>
      <c r="X74" s="4"/>
      <c r="Y74" s="4"/>
    </row>
    <row r="75">
      <c r="A75" s="30"/>
      <c r="B75" s="30"/>
      <c r="C75" s="30"/>
      <c r="D75" s="30"/>
      <c r="E75" s="30"/>
      <c r="F75" s="19"/>
      <c r="G75" s="30"/>
      <c r="H75" s="19"/>
      <c r="I75" s="42"/>
      <c r="J75" s="22"/>
      <c r="K75" s="22"/>
      <c r="L75" s="39"/>
      <c r="M75" s="22"/>
      <c r="N75" s="22"/>
      <c r="O75" s="4"/>
      <c r="P75" s="22"/>
      <c r="Q75" s="4"/>
      <c r="R75" s="4"/>
      <c r="S75" s="4"/>
      <c r="T75" s="4"/>
      <c r="U75" s="4"/>
      <c r="V75" s="4"/>
      <c r="W75" s="4"/>
      <c r="X75" s="4"/>
      <c r="Y75" s="4"/>
    </row>
    <row r="76">
      <c r="A76" s="22"/>
      <c r="B76" s="22"/>
      <c r="C76" s="39"/>
      <c r="D76" s="22"/>
      <c r="E76" s="22"/>
      <c r="F76" s="4"/>
      <c r="G76" s="22"/>
      <c r="H76" s="2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31" t="s">
        <v>119</v>
      </c>
      <c r="B77" s="30"/>
      <c r="C77" s="30"/>
      <c r="D77" s="30"/>
      <c r="E77" s="30"/>
      <c r="F77" s="30"/>
      <c r="G77" s="30"/>
      <c r="H77" s="19"/>
      <c r="I77" s="19"/>
      <c r="J77" s="22"/>
      <c r="K77" s="22"/>
      <c r="L77" s="22"/>
      <c r="M77" s="22"/>
      <c r="N77" s="22"/>
      <c r="O77" s="22"/>
      <c r="P77" s="22"/>
      <c r="Q77" s="4"/>
      <c r="R77" s="4"/>
      <c r="S77" s="4"/>
      <c r="T77" s="4"/>
      <c r="U77" s="4"/>
      <c r="V77" s="4"/>
      <c r="W77" s="4"/>
      <c r="X77" s="4"/>
      <c r="Y77" s="4"/>
    </row>
    <row r="78">
      <c r="A78" s="26" t="s">
        <v>48</v>
      </c>
      <c r="B78" s="26" t="s">
        <v>49</v>
      </c>
      <c r="C78" s="26" t="s">
        <v>50</v>
      </c>
      <c r="D78" s="26" t="s">
        <v>51</v>
      </c>
      <c r="E78" s="26" t="s">
        <v>52</v>
      </c>
      <c r="F78" s="27" t="s">
        <v>53</v>
      </c>
      <c r="G78" s="26" t="s">
        <v>54</v>
      </c>
      <c r="H78" s="27" t="s">
        <v>55</v>
      </c>
      <c r="I78" s="27" t="s">
        <v>56</v>
      </c>
      <c r="J78" s="22"/>
      <c r="K78" s="22"/>
      <c r="L78" s="22"/>
      <c r="M78" s="22"/>
      <c r="N78" s="22"/>
      <c r="O78" s="4"/>
      <c r="P78" s="22"/>
      <c r="Q78" s="4"/>
      <c r="R78" s="4"/>
      <c r="S78" s="4"/>
      <c r="T78" s="4"/>
      <c r="U78" s="4"/>
      <c r="V78" s="4"/>
      <c r="W78" s="4"/>
      <c r="X78" s="4"/>
      <c r="Y78" s="4"/>
    </row>
    <row r="79">
      <c r="A79" s="16" t="s">
        <v>120</v>
      </c>
      <c r="B79" s="16" t="s">
        <v>119</v>
      </c>
      <c r="C79" s="9" t="s">
        <v>8</v>
      </c>
      <c r="D79" s="16" t="str">
        <f t="shared" ref="D79:D84" si="5">CONCATENATE("vlan",MID(A79,FIND(CHAR(160),SUBSTITUTE(A79,".",CHAR(160),2)) + 1,FIND(CHAR(160),SUBSTITUTE(A79,".",CHAR(160),3)) - 1 - (FIND(CHAR(160),SUBSTITUTE(A79,".",CHAR(160),2)))))</f>
        <v>vlan10</v>
      </c>
      <c r="E79" s="16" t="s">
        <v>60</v>
      </c>
      <c r="F79" s="18"/>
      <c r="G79" s="16" t="s">
        <v>11</v>
      </c>
      <c r="H79" s="15" t="str">
        <f>VLOOKUP(C79, Sheet1!$A$1:$H$15, 8, FALSE)</f>
        <v>10.131.10.1</v>
      </c>
      <c r="I79" s="11" t="str">
        <f t="shared" ref="I79:I86" si="6">CONCATENATE(C79,"_",LEFT(B79,FIND("-",B79) - 2),"W")</f>
        <v>IT_GW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16" t="s">
        <v>121</v>
      </c>
      <c r="B80" s="16" t="s">
        <v>119</v>
      </c>
      <c r="C80" s="9" t="s">
        <v>13</v>
      </c>
      <c r="D80" s="16" t="str">
        <f t="shared" si="5"/>
        <v>vlan20</v>
      </c>
      <c r="E80" s="16" t="s">
        <v>60</v>
      </c>
      <c r="F80" s="18"/>
      <c r="G80" s="16" t="s">
        <v>11</v>
      </c>
      <c r="H80" s="15" t="str">
        <f>VLOOKUP(C80, Sheet1!$A$1:$H$15, 8, FALSE)</f>
        <v>10.131.20.1</v>
      </c>
      <c r="I80" s="11" t="str">
        <f t="shared" si="6"/>
        <v>Finance_GW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16" t="s">
        <v>122</v>
      </c>
      <c r="B81" s="16" t="s">
        <v>119</v>
      </c>
      <c r="C81" s="36" t="s">
        <v>16</v>
      </c>
      <c r="D81" s="16" t="str">
        <f t="shared" si="5"/>
        <v>vlan30</v>
      </c>
      <c r="E81" s="16" t="s">
        <v>60</v>
      </c>
      <c r="F81" s="43"/>
      <c r="G81" s="16" t="s">
        <v>11</v>
      </c>
      <c r="H81" s="16" t="str">
        <f>VLOOKUP(C81, Sheet1!$A$1:$H$15, 8, FALSE)</f>
        <v>10.131.30.1</v>
      </c>
      <c r="I81" s="11" t="str">
        <f t="shared" si="6"/>
        <v>R&amp;D_GW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16" t="s">
        <v>123</v>
      </c>
      <c r="B82" s="16" t="s">
        <v>119</v>
      </c>
      <c r="C82" s="9" t="s">
        <v>19</v>
      </c>
      <c r="D82" s="16" t="str">
        <f t="shared" si="5"/>
        <v>vlan40</v>
      </c>
      <c r="E82" s="16" t="s">
        <v>60</v>
      </c>
      <c r="F82" s="43"/>
      <c r="G82" s="16" t="s">
        <v>11</v>
      </c>
      <c r="H82" s="16" t="str">
        <f>VLOOKUP(C82, Sheet1!$A$1:$H$15, 8, FALSE)</f>
        <v>10.131.40.1</v>
      </c>
      <c r="I82" s="11" t="str">
        <f t="shared" si="6"/>
        <v>Adminstration_GW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16" t="s">
        <v>124</v>
      </c>
      <c r="B83" s="16" t="s">
        <v>119</v>
      </c>
      <c r="C83" s="9" t="s">
        <v>22</v>
      </c>
      <c r="D83" s="16" t="str">
        <f t="shared" si="5"/>
        <v>vlan50</v>
      </c>
      <c r="E83" s="16" t="s">
        <v>60</v>
      </c>
      <c r="F83" s="43"/>
      <c r="G83" s="16" t="s">
        <v>11</v>
      </c>
      <c r="H83" s="16" t="str">
        <f>VLOOKUP(C83, Sheet1!$A$1:$H$15, 8, FALSE)</f>
        <v>10.131.50.1</v>
      </c>
      <c r="I83" s="15" t="str">
        <f t="shared" si="6"/>
        <v>Sales_GW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16" t="s">
        <v>125</v>
      </c>
      <c r="B84" s="16" t="s">
        <v>119</v>
      </c>
      <c r="C84" s="11" t="s">
        <v>25</v>
      </c>
      <c r="D84" s="16" t="str">
        <f t="shared" si="5"/>
        <v>vlan60</v>
      </c>
      <c r="E84" s="16" t="s">
        <v>60</v>
      </c>
      <c r="F84" s="43"/>
      <c r="G84" s="16" t="s">
        <v>11</v>
      </c>
      <c r="H84" s="16" t="str">
        <f>VLOOKUP(C84, Sheet1!$A$1:$H$15, 8, FALSE)</f>
        <v>10.131.60.1</v>
      </c>
      <c r="I84" s="15" t="str">
        <f t="shared" si="6"/>
        <v>Office_Devices_GW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16" t="s">
        <v>126</v>
      </c>
      <c r="B85" s="16" t="s">
        <v>119</v>
      </c>
      <c r="C85" s="11" t="s">
        <v>28</v>
      </c>
      <c r="D85" s="16" t="s">
        <v>101</v>
      </c>
      <c r="E85" s="16" t="s">
        <v>60</v>
      </c>
      <c r="F85" s="43"/>
      <c r="G85" s="16" t="s">
        <v>11</v>
      </c>
      <c r="H85" s="16" t="s">
        <v>31</v>
      </c>
      <c r="I85" s="16" t="str">
        <f t="shared" si="6"/>
        <v>Security_GW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11" t="s">
        <v>127</v>
      </c>
      <c r="B86" s="16" t="s">
        <v>119</v>
      </c>
      <c r="C86" s="11" t="s">
        <v>32</v>
      </c>
      <c r="D86" s="11" t="s">
        <v>103</v>
      </c>
      <c r="E86" s="16" t="s">
        <v>60</v>
      </c>
      <c r="F86" s="43"/>
      <c r="G86" s="16" t="s">
        <v>11</v>
      </c>
      <c r="H86" s="11" t="s">
        <v>36</v>
      </c>
      <c r="I86" s="16" t="str">
        <f t="shared" si="6"/>
        <v>Guest_GW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12" t="s">
        <v>128</v>
      </c>
      <c r="B87" s="12" t="s">
        <v>119</v>
      </c>
      <c r="C87" s="11" t="s">
        <v>37</v>
      </c>
      <c r="D87" s="12" t="s">
        <v>105</v>
      </c>
      <c r="E87" s="12" t="s">
        <v>60</v>
      </c>
      <c r="F87" s="13"/>
      <c r="G87" s="12" t="s">
        <v>11</v>
      </c>
      <c r="H87" s="12" t="s">
        <v>106</v>
      </c>
      <c r="I87" s="12" t="s">
        <v>129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12" t="s">
        <v>130</v>
      </c>
      <c r="B88" s="12" t="s">
        <v>119</v>
      </c>
      <c r="C88" s="11" t="s">
        <v>41</v>
      </c>
      <c r="D88" s="12" t="s">
        <v>108</v>
      </c>
      <c r="E88" s="12" t="s">
        <v>60</v>
      </c>
      <c r="F88" s="13"/>
      <c r="G88" s="12" t="s">
        <v>11</v>
      </c>
      <c r="H88" s="12" t="s">
        <v>109</v>
      </c>
      <c r="I88" s="12" t="s">
        <v>131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12" t="s">
        <v>110</v>
      </c>
      <c r="B89" s="12" t="s">
        <v>119</v>
      </c>
      <c r="C89" s="11" t="s">
        <v>44</v>
      </c>
      <c r="D89" s="12" t="s">
        <v>59</v>
      </c>
      <c r="E89" s="12" t="s">
        <v>60</v>
      </c>
      <c r="F89" s="12" t="s">
        <v>85</v>
      </c>
      <c r="G89" s="12" t="s">
        <v>11</v>
      </c>
      <c r="H89" s="13" t="str">
        <f>VLOOKUP(C89, Sheet1!$A$1:$H$15, 8, FALSE)</f>
        <v>10.130.31.1</v>
      </c>
      <c r="I89" s="12" t="s">
        <v>132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4"/>
      <c r="K90" s="4"/>
      <c r="L90" s="4"/>
      <c r="M90" s="4"/>
      <c r="N90" s="4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25" t="s">
        <v>133</v>
      </c>
      <c r="B92" s="30"/>
      <c r="C92" s="30"/>
      <c r="D92" s="30"/>
      <c r="E92" s="30"/>
      <c r="F92" s="19"/>
      <c r="G92" s="30"/>
      <c r="H92" s="19"/>
      <c r="I92" s="19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26" t="s">
        <v>48</v>
      </c>
      <c r="B93" s="26" t="s">
        <v>49</v>
      </c>
      <c r="C93" s="26" t="s">
        <v>50</v>
      </c>
      <c r="D93" s="26" t="s">
        <v>51</v>
      </c>
      <c r="E93" s="26" t="s">
        <v>52</v>
      </c>
      <c r="F93" s="27" t="s">
        <v>53</v>
      </c>
      <c r="G93" s="26" t="s">
        <v>54</v>
      </c>
      <c r="H93" s="27" t="s">
        <v>55</v>
      </c>
      <c r="I93" s="27" t="s">
        <v>56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12" t="s">
        <v>134</v>
      </c>
      <c r="B94" s="12" t="s">
        <v>133</v>
      </c>
      <c r="C94" s="12" t="s">
        <v>44</v>
      </c>
      <c r="D94" s="12" t="s">
        <v>59</v>
      </c>
      <c r="E94" s="12" t="s">
        <v>60</v>
      </c>
      <c r="F94" s="12" t="s">
        <v>61</v>
      </c>
      <c r="G94" s="12"/>
      <c r="H94" s="14"/>
      <c r="I94" s="12" t="s">
        <v>113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0"/>
      <c r="B95" s="30"/>
      <c r="C95" s="30"/>
      <c r="D95" s="30"/>
      <c r="E95" s="30"/>
      <c r="F95" s="19"/>
      <c r="G95" s="30"/>
      <c r="H95" s="19"/>
      <c r="I95" s="1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22"/>
      <c r="B96" s="22"/>
      <c r="C96" s="40"/>
      <c r="D96" s="22"/>
      <c r="E96" s="22"/>
      <c r="F96" s="22"/>
      <c r="G96" s="30"/>
      <c r="H96" s="30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22"/>
      <c r="B97" s="22"/>
      <c r="C97" s="40"/>
      <c r="D97" s="22"/>
      <c r="E97" s="22"/>
      <c r="F97" s="22"/>
      <c r="G97" s="30"/>
      <c r="H97" s="19"/>
      <c r="I97" s="3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25" t="s">
        <v>135</v>
      </c>
      <c r="B98" s="30"/>
      <c r="C98" s="30"/>
      <c r="D98" s="30"/>
      <c r="E98" s="30"/>
      <c r="F98" s="19"/>
      <c r="G98" s="30"/>
      <c r="H98" s="19"/>
      <c r="I98" s="4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26" t="s">
        <v>48</v>
      </c>
      <c r="B99" s="26" t="s">
        <v>49</v>
      </c>
      <c r="C99" s="26" t="s">
        <v>50</v>
      </c>
      <c r="D99" s="26" t="s">
        <v>51</v>
      </c>
      <c r="E99" s="26" t="s">
        <v>52</v>
      </c>
      <c r="F99" s="27" t="s">
        <v>53</v>
      </c>
      <c r="G99" s="26" t="s">
        <v>54</v>
      </c>
      <c r="H99" s="27" t="s">
        <v>55</v>
      </c>
      <c r="I99" s="27" t="s">
        <v>56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12" t="s">
        <v>136</v>
      </c>
      <c r="B100" s="12" t="s">
        <v>135</v>
      </c>
      <c r="C100" s="12" t="s">
        <v>44</v>
      </c>
      <c r="D100" s="12" t="s">
        <v>59</v>
      </c>
      <c r="E100" s="12" t="s">
        <v>60</v>
      </c>
      <c r="F100" s="12" t="s">
        <v>61</v>
      </c>
      <c r="G100" s="12"/>
      <c r="H100" s="14"/>
      <c r="I100" s="21" t="s">
        <v>113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0"/>
      <c r="B101" s="30"/>
      <c r="C101" s="30"/>
      <c r="D101" s="30"/>
      <c r="E101" s="30"/>
      <c r="F101" s="19"/>
      <c r="H101" s="19"/>
      <c r="I101" s="4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44"/>
      <c r="B105" s="19"/>
      <c r="C105" s="19"/>
      <c r="D105" s="19"/>
      <c r="E105" s="19"/>
      <c r="F105" s="19"/>
      <c r="G105" s="19"/>
      <c r="H105" s="19"/>
      <c r="I105" s="1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8"/>
      <c r="B107" s="38"/>
      <c r="C107" s="45"/>
      <c r="D107" s="38"/>
      <c r="E107" s="38"/>
      <c r="F107" s="19"/>
      <c r="G107" s="38"/>
      <c r="H107" s="38"/>
      <c r="I107" s="1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8"/>
      <c r="B108" s="38"/>
      <c r="C108" s="45"/>
      <c r="D108" s="38"/>
      <c r="E108" s="38"/>
      <c r="F108" s="19"/>
      <c r="G108" s="38"/>
      <c r="H108" s="38"/>
      <c r="I108" s="19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8"/>
      <c r="B109" s="38"/>
      <c r="C109" s="45"/>
      <c r="D109" s="38"/>
      <c r="E109" s="38"/>
      <c r="F109" s="19"/>
      <c r="G109" s="38"/>
      <c r="H109" s="38"/>
      <c r="I109" s="19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8"/>
      <c r="B110" s="38"/>
      <c r="C110" s="45"/>
      <c r="D110" s="38"/>
      <c r="E110" s="38"/>
      <c r="F110" s="19"/>
      <c r="G110" s="38"/>
      <c r="H110" s="38"/>
      <c r="I110" s="19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8"/>
      <c r="B111" s="38"/>
      <c r="C111" s="45"/>
      <c r="D111" s="38"/>
      <c r="E111" s="38"/>
      <c r="F111" s="19"/>
      <c r="G111" s="38"/>
      <c r="H111" s="38"/>
      <c r="I111" s="19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8"/>
      <c r="B112" s="38"/>
      <c r="C112" s="38"/>
      <c r="D112" s="38"/>
      <c r="E112" s="38"/>
      <c r="F112" s="19"/>
      <c r="G112" s="38"/>
      <c r="H112" s="38"/>
      <c r="I112" s="19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8"/>
      <c r="B113" s="38"/>
      <c r="C113" s="38"/>
      <c r="D113" s="38"/>
      <c r="E113" s="38"/>
      <c r="F113" s="19"/>
      <c r="G113" s="38"/>
      <c r="H113" s="38"/>
      <c r="I113" s="19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8"/>
      <c r="B114" s="38"/>
      <c r="C114" s="38"/>
      <c r="D114" s="38"/>
      <c r="E114" s="38"/>
      <c r="F114" s="38"/>
      <c r="G114" s="38"/>
      <c r="H114" s="38"/>
      <c r="I114" s="19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8"/>
      <c r="B115" s="38"/>
      <c r="C115" s="38"/>
      <c r="D115" s="38"/>
      <c r="E115" s="38"/>
      <c r="F115" s="19"/>
      <c r="G115" s="38"/>
      <c r="H115" s="38"/>
      <c r="I115" s="19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</sheetData>
  <drawing r:id="rId1"/>
  <tableParts count="5">
    <tablePart r:id="rId7"/>
    <tablePart r:id="rId8"/>
    <tablePart r:id="rId9"/>
    <tablePart r:id="rId10"/>
    <tablePart r:id="rId11"/>
  </tableParts>
</worksheet>
</file>