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Repos\dissertation\Deliverable 2\"/>
    </mc:Choice>
  </mc:AlternateContent>
  <xr:revisionPtr revIDLastSave="0" documentId="13_ncr:1_{1C184859-9294-4E1F-8D6E-E4C08E2B453B}" xr6:coauthVersionLast="47" xr6:coauthVersionMax="47" xr10:uidLastSave="{00000000-0000-0000-0000-000000000000}"/>
  <bookViews>
    <workbookView xWindow="-120" yWindow="-120" windowWidth="29040" windowHeight="15840" tabRatio="865" xr2:uid="{00000000-000D-0000-FFFF-FFFF00000000}"/>
  </bookViews>
  <sheets>
    <sheet name="Graphs" sheetId="2" r:id="rId1"/>
    <sheet name="Mandelbulb Optimisations" sheetId="8" r:id="rId2"/>
    <sheet name="Mandelbulb Features" sheetId="9" r:id="rId3"/>
    <sheet name="Sierpinski Optimisations" sheetId="7" r:id="rId4"/>
    <sheet name="Sierpinski Features" sheetId="6" r:id="rId5"/>
    <sheet name="Stationary Optimisations" sheetId="10" r:id="rId6"/>
    <sheet name="Planet Optimisations" sheetId="11" r:id="rId7"/>
    <sheet name="Devices Mandelbulb" sheetId="12" r:id="rId8"/>
    <sheet name="Devices Sierpinski" sheetId="14" r:id="rId9"/>
    <sheet name="Devices Planet" sheetId="15" r:id="rId10"/>
    <sheet name="Devices Trivial" sheetId="20" r:id="rId11"/>
    <sheet name="Resolutions Mandelbulb" sheetId="13" r:id="rId12"/>
    <sheet name="Resolutions Sierpinski" sheetId="21" r:id="rId13"/>
    <sheet name="Resolutions Planet" sheetId="22" r:id="rId14"/>
    <sheet name="Resolutions Trivial" sheetId="19" r:id="rId15"/>
    <sheet name="Resolutions 1660TI" sheetId="16" r:id="rId16"/>
    <sheet name="Resolutions 970 ME" sheetId="17" r:id="rId17"/>
    <sheet name="Resolutions 970 ME NO GUI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9" i="22" l="1"/>
  <c r="A58" i="22"/>
  <c r="A57" i="22"/>
  <c r="V47" i="22" s="1"/>
  <c r="A56" i="22"/>
  <c r="A55" i="22"/>
  <c r="A54" i="22"/>
  <c r="A53" i="22"/>
  <c r="A52" i="22"/>
  <c r="A51" i="22"/>
  <c r="A50" i="22"/>
  <c r="A49" i="22"/>
  <c r="A48" i="22"/>
  <c r="V44" i="22" s="1"/>
  <c r="AF47" i="22"/>
  <c r="AE47" i="22"/>
  <c r="AH47" i="22" s="1"/>
  <c r="AC47" i="22"/>
  <c r="AB47" i="22"/>
  <c r="AA47" i="22"/>
  <c r="Z47" i="22"/>
  <c r="Y47" i="22"/>
  <c r="X47" i="22"/>
  <c r="W47" i="22"/>
  <c r="A47" i="22"/>
  <c r="AF46" i="22"/>
  <c r="AE46" i="22"/>
  <c r="AC46" i="22"/>
  <c r="AB46" i="22"/>
  <c r="AA46" i="22"/>
  <c r="Z46" i="22"/>
  <c r="Y46" i="22"/>
  <c r="X46" i="22"/>
  <c r="W46" i="22"/>
  <c r="V46" i="22"/>
  <c r="A46" i="22"/>
  <c r="AF45" i="22"/>
  <c r="AE45" i="22"/>
  <c r="AC45" i="22"/>
  <c r="AD45" i="22" s="1"/>
  <c r="AB45" i="22"/>
  <c r="AA45" i="22"/>
  <c r="Z45" i="22"/>
  <c r="Y45" i="22"/>
  <c r="X45" i="22"/>
  <c r="W45" i="22"/>
  <c r="V45" i="22"/>
  <c r="A45" i="22"/>
  <c r="V43" i="22" s="1"/>
  <c r="AF44" i="22"/>
  <c r="AE44" i="22"/>
  <c r="AH44" i="22" s="1"/>
  <c r="AC44" i="22"/>
  <c r="AB44" i="22"/>
  <c r="AA44" i="22"/>
  <c r="Z44" i="22"/>
  <c r="Y44" i="22"/>
  <c r="X44" i="22"/>
  <c r="W44" i="22"/>
  <c r="A44" i="22"/>
  <c r="AF43" i="22"/>
  <c r="AE43" i="22"/>
  <c r="AC43" i="22"/>
  <c r="AB43" i="22"/>
  <c r="AA43" i="22"/>
  <c r="Z43" i="22"/>
  <c r="Y43" i="22"/>
  <c r="X43" i="22"/>
  <c r="W43" i="22"/>
  <c r="A43" i="22"/>
  <c r="AF42" i="22"/>
  <c r="AE42" i="22"/>
  <c r="AC42" i="22"/>
  <c r="AB42" i="22"/>
  <c r="AA42" i="22"/>
  <c r="Z42" i="22"/>
  <c r="Y42" i="22"/>
  <c r="X42" i="22"/>
  <c r="W42" i="22"/>
  <c r="A42" i="22"/>
  <c r="V42" i="22" s="1"/>
  <c r="A39" i="22"/>
  <c r="A38" i="22"/>
  <c r="A37" i="22"/>
  <c r="A36" i="22"/>
  <c r="A35" i="22"/>
  <c r="A34" i="22"/>
  <c r="A33" i="22"/>
  <c r="A32" i="22"/>
  <c r="A31" i="22"/>
  <c r="A30" i="22"/>
  <c r="A29" i="22"/>
  <c r="A28" i="22"/>
  <c r="AF27" i="22"/>
  <c r="AE27" i="22"/>
  <c r="AH27" i="22" s="1"/>
  <c r="AC27" i="22"/>
  <c r="AB27" i="22"/>
  <c r="AA27" i="22"/>
  <c r="Z27" i="22"/>
  <c r="Y27" i="22"/>
  <c r="X27" i="22"/>
  <c r="W27" i="22"/>
  <c r="V27" i="22"/>
  <c r="A27" i="22"/>
  <c r="AF26" i="22"/>
  <c r="AE26" i="22"/>
  <c r="AC26" i="22"/>
  <c r="AD26" i="22" s="1"/>
  <c r="AG26" i="22" s="1"/>
  <c r="AB26" i="22"/>
  <c r="AA26" i="22"/>
  <c r="Z26" i="22"/>
  <c r="Y26" i="22"/>
  <c r="X26" i="22"/>
  <c r="W26" i="22"/>
  <c r="V26" i="22"/>
  <c r="A26" i="22"/>
  <c r="AF25" i="22"/>
  <c r="AE25" i="22"/>
  <c r="AC25" i="22"/>
  <c r="AB25" i="22"/>
  <c r="AA25" i="22"/>
  <c r="Z25" i="22"/>
  <c r="Y25" i="22"/>
  <c r="X25" i="22"/>
  <c r="W25" i="22"/>
  <c r="V25" i="22"/>
  <c r="A25" i="22"/>
  <c r="AH24" i="22"/>
  <c r="AF24" i="22"/>
  <c r="AE24" i="22"/>
  <c r="AC24" i="22"/>
  <c r="AB24" i="22"/>
  <c r="AA24" i="22"/>
  <c r="Z24" i="22"/>
  <c r="Y24" i="22"/>
  <c r="X24" i="22"/>
  <c r="W24" i="22"/>
  <c r="V24" i="22"/>
  <c r="A24" i="22"/>
  <c r="AF23" i="22"/>
  <c r="AE23" i="22"/>
  <c r="AC23" i="22"/>
  <c r="AB23" i="22"/>
  <c r="AA23" i="22"/>
  <c r="Z23" i="22"/>
  <c r="Y23" i="22"/>
  <c r="X23" i="22"/>
  <c r="W23" i="22"/>
  <c r="V23" i="22"/>
  <c r="A23" i="22"/>
  <c r="AF22" i="22"/>
  <c r="AE22" i="22"/>
  <c r="AC22" i="22"/>
  <c r="AB22" i="22"/>
  <c r="AA22" i="22"/>
  <c r="Z22" i="22"/>
  <c r="Y22" i="22"/>
  <c r="X22" i="22"/>
  <c r="W22" i="22"/>
  <c r="V22" i="22"/>
  <c r="A22" i="22"/>
  <c r="A19" i="22"/>
  <c r="A18" i="22"/>
  <c r="A17" i="22"/>
  <c r="V7" i="22" s="1"/>
  <c r="A16" i="22"/>
  <c r="A15" i="22"/>
  <c r="A14" i="22"/>
  <c r="A13" i="22"/>
  <c r="A12" i="22"/>
  <c r="A11" i="22"/>
  <c r="A10" i="22"/>
  <c r="A9" i="22"/>
  <c r="A8" i="22"/>
  <c r="V4" i="22" s="1"/>
  <c r="AF7" i="22"/>
  <c r="AE7" i="22"/>
  <c r="AC7" i="22"/>
  <c r="AD7" i="22" s="1"/>
  <c r="AB7" i="22"/>
  <c r="AA7" i="22"/>
  <c r="Z7" i="22"/>
  <c r="Y7" i="22"/>
  <c r="X7" i="22"/>
  <c r="W7" i="22"/>
  <c r="A7" i="22"/>
  <c r="AF6" i="22"/>
  <c r="AE6" i="22"/>
  <c r="AC6" i="22"/>
  <c r="AB6" i="22"/>
  <c r="AA6" i="22"/>
  <c r="Z6" i="22"/>
  <c r="Y6" i="22"/>
  <c r="X6" i="22"/>
  <c r="W6" i="22"/>
  <c r="V6" i="22"/>
  <c r="A6" i="22"/>
  <c r="AF5" i="22"/>
  <c r="AE5" i="22"/>
  <c r="AC5" i="22"/>
  <c r="AB5" i="22"/>
  <c r="AA5" i="22"/>
  <c r="Z5" i="22"/>
  <c r="Y5" i="22"/>
  <c r="X5" i="22"/>
  <c r="W5" i="22"/>
  <c r="V5" i="22"/>
  <c r="A5" i="22"/>
  <c r="V3" i="22" s="1"/>
  <c r="AF4" i="22"/>
  <c r="AE4" i="22"/>
  <c r="AC4" i="22"/>
  <c r="AB4" i="22"/>
  <c r="AA4" i="22"/>
  <c r="Z4" i="22"/>
  <c r="Y4" i="22"/>
  <c r="X4" i="22"/>
  <c r="W4" i="22"/>
  <c r="A4" i="22"/>
  <c r="AF3" i="22"/>
  <c r="AE3" i="22"/>
  <c r="AC3" i="22"/>
  <c r="AB3" i="22"/>
  <c r="AA3" i="22"/>
  <c r="Z3" i="22"/>
  <c r="Y3" i="22"/>
  <c r="X3" i="22"/>
  <c r="W3" i="22"/>
  <c r="A3" i="22"/>
  <c r="AF2" i="22"/>
  <c r="AE2" i="22"/>
  <c r="AC2" i="22"/>
  <c r="AD2" i="22" s="1"/>
  <c r="AB2" i="22"/>
  <c r="AA2" i="22"/>
  <c r="Z2" i="22"/>
  <c r="Y2" i="22"/>
  <c r="X2" i="22"/>
  <c r="W2" i="22"/>
  <c r="A2" i="22"/>
  <c r="V2" i="22" s="1"/>
  <c r="A59" i="21"/>
  <c r="A58" i="21"/>
  <c r="A57" i="21"/>
  <c r="A56" i="21"/>
  <c r="A55" i="21"/>
  <c r="A54" i="21"/>
  <c r="A53" i="21"/>
  <c r="A52" i="21"/>
  <c r="A51" i="21"/>
  <c r="V45" i="21" s="1"/>
  <c r="A50" i="21"/>
  <c r="A49" i="21"/>
  <c r="A48" i="21"/>
  <c r="V44" i="21" s="1"/>
  <c r="AF47" i="21"/>
  <c r="AE47" i="21"/>
  <c r="AC47" i="21"/>
  <c r="AB47" i="21"/>
  <c r="AA47" i="21"/>
  <c r="Z47" i="21"/>
  <c r="Y47" i="21"/>
  <c r="X47" i="21"/>
  <c r="W47" i="21"/>
  <c r="V47" i="21"/>
  <c r="A47" i="21"/>
  <c r="AF46" i="21"/>
  <c r="AE46" i="21"/>
  <c r="AC46" i="21"/>
  <c r="AB46" i="21"/>
  <c r="AA46" i="21"/>
  <c r="Z46" i="21"/>
  <c r="Y46" i="21"/>
  <c r="X46" i="21"/>
  <c r="W46" i="21"/>
  <c r="V46" i="21"/>
  <c r="A46" i="21"/>
  <c r="AF45" i="21"/>
  <c r="AE45" i="21"/>
  <c r="AC45" i="21"/>
  <c r="AB45" i="21"/>
  <c r="AA45" i="21"/>
  <c r="Z45" i="21"/>
  <c r="Y45" i="21"/>
  <c r="X45" i="21"/>
  <c r="W45" i="21"/>
  <c r="A45" i="21"/>
  <c r="AF44" i="21"/>
  <c r="AE44" i="21"/>
  <c r="AC44" i="21"/>
  <c r="AB44" i="21"/>
  <c r="AA44" i="21"/>
  <c r="Z44" i="21"/>
  <c r="Y44" i="21"/>
  <c r="X44" i="21"/>
  <c r="W44" i="21"/>
  <c r="A44" i="21"/>
  <c r="AF43" i="21"/>
  <c r="AE43" i="21"/>
  <c r="AC43" i="21"/>
  <c r="AB43" i="21"/>
  <c r="AA43" i="21"/>
  <c r="Z43" i="21"/>
  <c r="Y43" i="21"/>
  <c r="X43" i="21"/>
  <c r="W43" i="21"/>
  <c r="V43" i="21"/>
  <c r="A43" i="21"/>
  <c r="AF42" i="21"/>
  <c r="AE42" i="21"/>
  <c r="AH42" i="21" s="1"/>
  <c r="AC42" i="21"/>
  <c r="AB42" i="21"/>
  <c r="AA42" i="21"/>
  <c r="Z42" i="21"/>
  <c r="Y42" i="21"/>
  <c r="X42" i="21"/>
  <c r="W42" i="21"/>
  <c r="A42" i="21"/>
  <c r="V42" i="21" s="1"/>
  <c r="A39" i="21"/>
  <c r="A38" i="21"/>
  <c r="A37" i="21"/>
  <c r="A36" i="21"/>
  <c r="A35" i="21"/>
  <c r="A34" i="21"/>
  <c r="A33" i="21"/>
  <c r="A32" i="21"/>
  <c r="A31" i="21"/>
  <c r="A30" i="21"/>
  <c r="A29" i="21"/>
  <c r="A28" i="21"/>
  <c r="AF27" i="21"/>
  <c r="AE27" i="21"/>
  <c r="AC27" i="21"/>
  <c r="AB27" i="21"/>
  <c r="AA27" i="21"/>
  <c r="Z27" i="21"/>
  <c r="Y27" i="21"/>
  <c r="X27" i="21"/>
  <c r="W27" i="21"/>
  <c r="V27" i="21"/>
  <c r="A27" i="21"/>
  <c r="AF26" i="21"/>
  <c r="AE26" i="21"/>
  <c r="AC26" i="21"/>
  <c r="AB26" i="21"/>
  <c r="AA26" i="21"/>
  <c r="Z26" i="21"/>
  <c r="Y26" i="21"/>
  <c r="X26" i="21"/>
  <c r="W26" i="21"/>
  <c r="V26" i="21"/>
  <c r="A26" i="21"/>
  <c r="AF25" i="21"/>
  <c r="AE25" i="21"/>
  <c r="AH25" i="21" s="1"/>
  <c r="AC25" i="21"/>
  <c r="AB25" i="21"/>
  <c r="AA25" i="21"/>
  <c r="Z25" i="21"/>
  <c r="Y25" i="21"/>
  <c r="X25" i="21"/>
  <c r="W25" i="21"/>
  <c r="V25" i="21"/>
  <c r="A25" i="21"/>
  <c r="AF24" i="21"/>
  <c r="AE24" i="21"/>
  <c r="AC24" i="21"/>
  <c r="AB24" i="21"/>
  <c r="AA24" i="21"/>
  <c r="Z24" i="21"/>
  <c r="Y24" i="21"/>
  <c r="X24" i="21"/>
  <c r="W24" i="21"/>
  <c r="V24" i="21"/>
  <c r="A24" i="21"/>
  <c r="AF23" i="21"/>
  <c r="AE23" i="21"/>
  <c r="AC23" i="21"/>
  <c r="AB23" i="21"/>
  <c r="AA23" i="21"/>
  <c r="Z23" i="21"/>
  <c r="Y23" i="21"/>
  <c r="X23" i="21"/>
  <c r="W23" i="21"/>
  <c r="V23" i="21"/>
  <c r="A23" i="21"/>
  <c r="AF22" i="21"/>
  <c r="AE22" i="21"/>
  <c r="AC22" i="21"/>
  <c r="AB22" i="21"/>
  <c r="AA22" i="21"/>
  <c r="Z22" i="21"/>
  <c r="Y22" i="21"/>
  <c r="X22" i="21"/>
  <c r="W22" i="21"/>
  <c r="V22" i="21"/>
  <c r="A22" i="21"/>
  <c r="A19" i="21"/>
  <c r="A18" i="21"/>
  <c r="A17" i="21"/>
  <c r="A16" i="21"/>
  <c r="A15" i="21"/>
  <c r="A14" i="21"/>
  <c r="V6" i="21" s="1"/>
  <c r="A13" i="21"/>
  <c r="A12" i="21"/>
  <c r="A11" i="21"/>
  <c r="A10" i="21"/>
  <c r="A9" i="21"/>
  <c r="A8" i="21"/>
  <c r="V4" i="21" s="1"/>
  <c r="AF7" i="21"/>
  <c r="AE7" i="21"/>
  <c r="AH7" i="21" s="1"/>
  <c r="AC7" i="21"/>
  <c r="AB7" i="21"/>
  <c r="AA7" i="21"/>
  <c r="Z7" i="21"/>
  <c r="Y7" i="21"/>
  <c r="X7" i="21"/>
  <c r="W7" i="21"/>
  <c r="V7" i="21"/>
  <c r="A7" i="21"/>
  <c r="AF6" i="21"/>
  <c r="AE6" i="21"/>
  <c r="AC6" i="21"/>
  <c r="AB6" i="21"/>
  <c r="AA6" i="21"/>
  <c r="Z6" i="21"/>
  <c r="Y6" i="21"/>
  <c r="X6" i="21"/>
  <c r="W6" i="21"/>
  <c r="A6" i="21"/>
  <c r="AF5" i="21"/>
  <c r="AE5" i="21"/>
  <c r="AC5" i="21"/>
  <c r="AB5" i="21"/>
  <c r="AA5" i="21"/>
  <c r="Z5" i="21"/>
  <c r="Y5" i="21"/>
  <c r="X5" i="21"/>
  <c r="W5" i="21"/>
  <c r="V5" i="21"/>
  <c r="A5" i="21"/>
  <c r="V3" i="21" s="1"/>
  <c r="AF4" i="21"/>
  <c r="AE4" i="21"/>
  <c r="AH4" i="21" s="1"/>
  <c r="AC4" i="21"/>
  <c r="AB4" i="21"/>
  <c r="AA4" i="21"/>
  <c r="Z4" i="21"/>
  <c r="Y4" i="21"/>
  <c r="X4" i="21"/>
  <c r="W4" i="21"/>
  <c r="A4" i="21"/>
  <c r="AF3" i="21"/>
  <c r="AE3" i="21"/>
  <c r="AC3" i="21"/>
  <c r="AB3" i="21"/>
  <c r="AA3" i="21"/>
  <c r="Z3" i="21"/>
  <c r="Y3" i="21"/>
  <c r="X3" i="21"/>
  <c r="W3" i="21"/>
  <c r="A3" i="21"/>
  <c r="AF2" i="21"/>
  <c r="AE2" i="21"/>
  <c r="AH2" i="21" s="1"/>
  <c r="AC2" i="21"/>
  <c r="AB2" i="21"/>
  <c r="AA2" i="21"/>
  <c r="Z2" i="21"/>
  <c r="Y2" i="21"/>
  <c r="X2" i="21"/>
  <c r="W2" i="21"/>
  <c r="A2" i="21"/>
  <c r="V2" i="21" s="1"/>
  <c r="AF4" i="20"/>
  <c r="AE4" i="20"/>
  <c r="AC4" i="20"/>
  <c r="AB4" i="20"/>
  <c r="AA4" i="20"/>
  <c r="Z4" i="20"/>
  <c r="Y4" i="20"/>
  <c r="X4" i="20"/>
  <c r="W4" i="20"/>
  <c r="V4" i="20"/>
  <c r="AF3" i="20"/>
  <c r="AE3" i="20"/>
  <c r="AC3" i="20"/>
  <c r="AB3" i="20"/>
  <c r="AA3" i="20"/>
  <c r="Z3" i="20"/>
  <c r="Y3" i="20"/>
  <c r="X3" i="20"/>
  <c r="W3" i="20"/>
  <c r="V3" i="20"/>
  <c r="AF2" i="20"/>
  <c r="AE2" i="20"/>
  <c r="AC2" i="20"/>
  <c r="AB2" i="20"/>
  <c r="AA2" i="20"/>
  <c r="Z2" i="20"/>
  <c r="Y2" i="20"/>
  <c r="X2" i="20"/>
  <c r="W2" i="20"/>
  <c r="V2" i="20"/>
  <c r="A59" i="19"/>
  <c r="A58" i="19"/>
  <c r="A57" i="19"/>
  <c r="V47" i="19" s="1"/>
  <c r="A56" i="19"/>
  <c r="A55" i="19"/>
  <c r="A54" i="19"/>
  <c r="V46" i="19" s="1"/>
  <c r="A53" i="19"/>
  <c r="A52" i="19"/>
  <c r="A51" i="19"/>
  <c r="A50" i="19"/>
  <c r="A49" i="19"/>
  <c r="A48" i="19"/>
  <c r="V44" i="19" s="1"/>
  <c r="AF47" i="19"/>
  <c r="AE47" i="19"/>
  <c r="AC47" i="19"/>
  <c r="AB47" i="19"/>
  <c r="AA47" i="19"/>
  <c r="Z47" i="19"/>
  <c r="Y47" i="19"/>
  <c r="X47" i="19"/>
  <c r="W47" i="19"/>
  <c r="A47" i="19"/>
  <c r="AF46" i="19"/>
  <c r="AE46" i="19"/>
  <c r="AC46" i="19"/>
  <c r="AB46" i="19"/>
  <c r="AA46" i="19"/>
  <c r="Z46" i="19"/>
  <c r="Y46" i="19"/>
  <c r="X46" i="19"/>
  <c r="W46" i="19"/>
  <c r="A46" i="19"/>
  <c r="AF45" i="19"/>
  <c r="AE45" i="19"/>
  <c r="AC45" i="19"/>
  <c r="AB45" i="19"/>
  <c r="AA45" i="19"/>
  <c r="Z45" i="19"/>
  <c r="Y45" i="19"/>
  <c r="X45" i="19"/>
  <c r="W45" i="19"/>
  <c r="V45" i="19"/>
  <c r="A45" i="19"/>
  <c r="AF44" i="19"/>
  <c r="AE44" i="19"/>
  <c r="AC44" i="19"/>
  <c r="AB44" i="19"/>
  <c r="AA44" i="19"/>
  <c r="Z44" i="19"/>
  <c r="Y44" i="19"/>
  <c r="X44" i="19"/>
  <c r="W44" i="19"/>
  <c r="A44" i="19"/>
  <c r="AF43" i="19"/>
  <c r="AE43" i="19"/>
  <c r="AC43" i="19"/>
  <c r="AB43" i="19"/>
  <c r="AA43" i="19"/>
  <c r="Z43" i="19"/>
  <c r="Y43" i="19"/>
  <c r="X43" i="19"/>
  <c r="W43" i="19"/>
  <c r="V43" i="19"/>
  <c r="A43" i="19"/>
  <c r="AF42" i="19"/>
  <c r="AE42" i="19"/>
  <c r="AC42" i="19"/>
  <c r="AB42" i="19"/>
  <c r="AA42" i="19"/>
  <c r="Z42" i="19"/>
  <c r="Y42" i="19"/>
  <c r="X42" i="19"/>
  <c r="W42" i="19"/>
  <c r="A42" i="19"/>
  <c r="V42" i="19" s="1"/>
  <c r="A39" i="19"/>
  <c r="A38" i="19"/>
  <c r="A37" i="19"/>
  <c r="A36" i="19"/>
  <c r="A35" i="19"/>
  <c r="A34" i="19"/>
  <c r="A33" i="19"/>
  <c r="A32" i="19"/>
  <c r="A31" i="19"/>
  <c r="A30" i="19"/>
  <c r="A29" i="19"/>
  <c r="A28" i="19"/>
  <c r="AF27" i="19"/>
  <c r="AE27" i="19"/>
  <c r="AC27" i="19"/>
  <c r="AB27" i="19"/>
  <c r="AA27" i="19"/>
  <c r="Z27" i="19"/>
  <c r="Y27" i="19"/>
  <c r="X27" i="19"/>
  <c r="W27" i="19"/>
  <c r="V27" i="19"/>
  <c r="A27" i="19"/>
  <c r="AF26" i="19"/>
  <c r="AE26" i="19"/>
  <c r="AC26" i="19"/>
  <c r="AB26" i="19"/>
  <c r="AA26" i="19"/>
  <c r="Z26" i="19"/>
  <c r="Y26" i="19"/>
  <c r="X26" i="19"/>
  <c r="W26" i="19"/>
  <c r="V26" i="19"/>
  <c r="A26" i="19"/>
  <c r="AF25" i="19"/>
  <c r="AE25" i="19"/>
  <c r="AC25" i="19"/>
  <c r="AB25" i="19"/>
  <c r="AA25" i="19"/>
  <c r="Z25" i="19"/>
  <c r="Y25" i="19"/>
  <c r="X25" i="19"/>
  <c r="W25" i="19"/>
  <c r="V25" i="19"/>
  <c r="A25" i="19"/>
  <c r="AF24" i="19"/>
  <c r="AE24" i="19"/>
  <c r="AC24" i="19"/>
  <c r="AB24" i="19"/>
  <c r="AA24" i="19"/>
  <c r="Z24" i="19"/>
  <c r="Y24" i="19"/>
  <c r="X24" i="19"/>
  <c r="W24" i="19"/>
  <c r="V24" i="19"/>
  <c r="A24" i="19"/>
  <c r="AF23" i="19"/>
  <c r="AE23" i="19"/>
  <c r="AC23" i="19"/>
  <c r="AB23" i="19"/>
  <c r="AA23" i="19"/>
  <c r="Z23" i="19"/>
  <c r="Y23" i="19"/>
  <c r="X23" i="19"/>
  <c r="W23" i="19"/>
  <c r="V23" i="19"/>
  <c r="A23" i="19"/>
  <c r="AF22" i="19"/>
  <c r="AE22" i="19"/>
  <c r="AC22" i="19"/>
  <c r="AB22" i="19"/>
  <c r="AA22" i="19"/>
  <c r="Z22" i="19"/>
  <c r="Y22" i="19"/>
  <c r="X22" i="19"/>
  <c r="W22" i="19"/>
  <c r="V22" i="19"/>
  <c r="A22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V4" i="19" s="1"/>
  <c r="AF7" i="19"/>
  <c r="AE7" i="19"/>
  <c r="AC7" i="19"/>
  <c r="AB7" i="19"/>
  <c r="AA7" i="19"/>
  <c r="Z7" i="19"/>
  <c r="Y7" i="19"/>
  <c r="X7" i="19"/>
  <c r="W7" i="19"/>
  <c r="V7" i="19"/>
  <c r="A7" i="19"/>
  <c r="AF6" i="19"/>
  <c r="AE6" i="19"/>
  <c r="AC6" i="19"/>
  <c r="AB6" i="19"/>
  <c r="AA6" i="19"/>
  <c r="Z6" i="19"/>
  <c r="Y6" i="19"/>
  <c r="X6" i="19"/>
  <c r="W6" i="19"/>
  <c r="V6" i="19"/>
  <c r="A6" i="19"/>
  <c r="AF5" i="19"/>
  <c r="AE5" i="19"/>
  <c r="AC5" i="19"/>
  <c r="AB5" i="19"/>
  <c r="AA5" i="19"/>
  <c r="Z5" i="19"/>
  <c r="Y5" i="19"/>
  <c r="X5" i="19"/>
  <c r="W5" i="19"/>
  <c r="V5" i="19"/>
  <c r="A5" i="19"/>
  <c r="V3" i="19" s="1"/>
  <c r="AF4" i="19"/>
  <c r="AE4" i="19"/>
  <c r="AC4" i="19"/>
  <c r="AB4" i="19"/>
  <c r="AA4" i="19"/>
  <c r="Z4" i="19"/>
  <c r="Y4" i="19"/>
  <c r="X4" i="19"/>
  <c r="W4" i="19"/>
  <c r="A4" i="19"/>
  <c r="AF3" i="19"/>
  <c r="AE3" i="19"/>
  <c r="AC3" i="19"/>
  <c r="AB3" i="19"/>
  <c r="AA3" i="19"/>
  <c r="Z3" i="19"/>
  <c r="Y3" i="19"/>
  <c r="X3" i="19"/>
  <c r="W3" i="19"/>
  <c r="A3" i="19"/>
  <c r="AF2" i="19"/>
  <c r="AE2" i="19"/>
  <c r="AC2" i="19"/>
  <c r="AB2" i="19"/>
  <c r="AA2" i="19"/>
  <c r="Z2" i="19"/>
  <c r="Y2" i="19"/>
  <c r="X2" i="19"/>
  <c r="W2" i="19"/>
  <c r="A2" i="19"/>
  <c r="V2" i="19" s="1"/>
  <c r="W23" i="13"/>
  <c r="X23" i="13"/>
  <c r="W24" i="13"/>
  <c r="X24" i="13"/>
  <c r="W25" i="13"/>
  <c r="X25" i="13"/>
  <c r="W26" i="13"/>
  <c r="X26" i="13"/>
  <c r="W27" i="13"/>
  <c r="X27" i="13"/>
  <c r="X22" i="13"/>
  <c r="W22" i="13"/>
  <c r="W3" i="13"/>
  <c r="X3" i="13"/>
  <c r="W4" i="13"/>
  <c r="X4" i="13"/>
  <c r="W5" i="13"/>
  <c r="X5" i="13"/>
  <c r="W6" i="13"/>
  <c r="X6" i="13"/>
  <c r="W7" i="13"/>
  <c r="X7" i="13"/>
  <c r="X2" i="13"/>
  <c r="W2" i="13"/>
  <c r="X43" i="13"/>
  <c r="X44" i="13"/>
  <c r="X45" i="13"/>
  <c r="X46" i="13"/>
  <c r="X47" i="13"/>
  <c r="X42" i="13"/>
  <c r="W43" i="13"/>
  <c r="W44" i="13"/>
  <c r="W45" i="13"/>
  <c r="W46" i="13"/>
  <c r="W47" i="13"/>
  <c r="W42" i="13"/>
  <c r="AB42" i="13"/>
  <c r="Y43" i="13"/>
  <c r="Z43" i="13"/>
  <c r="AA43" i="13"/>
  <c r="AB43" i="13"/>
  <c r="AC43" i="13"/>
  <c r="AE43" i="13"/>
  <c r="AF43" i="13"/>
  <c r="Y44" i="13"/>
  <c r="Z44" i="13"/>
  <c r="AA44" i="13"/>
  <c r="AB44" i="13"/>
  <c r="AC44" i="13"/>
  <c r="AE44" i="13"/>
  <c r="AF44" i="13"/>
  <c r="Y45" i="13"/>
  <c r="Z45" i="13"/>
  <c r="AA45" i="13"/>
  <c r="AB45" i="13"/>
  <c r="AC45" i="13"/>
  <c r="AE45" i="13"/>
  <c r="AF45" i="13"/>
  <c r="Y46" i="13"/>
  <c r="Z46" i="13"/>
  <c r="AA46" i="13"/>
  <c r="AB46" i="13"/>
  <c r="AC46" i="13"/>
  <c r="AE46" i="13"/>
  <c r="AF46" i="13"/>
  <c r="Y47" i="13"/>
  <c r="Z47" i="13"/>
  <c r="AA47" i="13"/>
  <c r="AB47" i="13"/>
  <c r="AC47" i="13"/>
  <c r="AE47" i="13"/>
  <c r="AF47" i="13"/>
  <c r="AF42" i="13"/>
  <c r="AE42" i="13"/>
  <c r="AC42" i="13"/>
  <c r="V23" i="13"/>
  <c r="Y23" i="13"/>
  <c r="Z23" i="13"/>
  <c r="AA23" i="13"/>
  <c r="AB23" i="13"/>
  <c r="AC23" i="13"/>
  <c r="AE23" i="13"/>
  <c r="AF23" i="13"/>
  <c r="V24" i="13"/>
  <c r="Y24" i="13"/>
  <c r="Z24" i="13"/>
  <c r="AA24" i="13"/>
  <c r="AB24" i="13"/>
  <c r="AC24" i="13"/>
  <c r="AE24" i="13"/>
  <c r="AF24" i="13"/>
  <c r="V25" i="13"/>
  <c r="Y25" i="13"/>
  <c r="Z25" i="13"/>
  <c r="AA25" i="13"/>
  <c r="AB25" i="13"/>
  <c r="AC25" i="13"/>
  <c r="AE25" i="13"/>
  <c r="AF25" i="13"/>
  <c r="V26" i="13"/>
  <c r="Y26" i="13"/>
  <c r="Z26" i="13"/>
  <c r="AA26" i="13"/>
  <c r="AB26" i="13"/>
  <c r="AC26" i="13"/>
  <c r="AE26" i="13"/>
  <c r="AF26" i="13"/>
  <c r="V27" i="13"/>
  <c r="Y27" i="13"/>
  <c r="Z27" i="13"/>
  <c r="AA27" i="13"/>
  <c r="AB27" i="13"/>
  <c r="AC27" i="13"/>
  <c r="AE27" i="13"/>
  <c r="AF27" i="13"/>
  <c r="AF22" i="13"/>
  <c r="AE22" i="13"/>
  <c r="AC22" i="13"/>
  <c r="AB22" i="13"/>
  <c r="AA42" i="13"/>
  <c r="Z42" i="13"/>
  <c r="Y42" i="13"/>
  <c r="AA22" i="13"/>
  <c r="Z22" i="13"/>
  <c r="Y22" i="13"/>
  <c r="V22" i="13"/>
  <c r="A59" i="13"/>
  <c r="A58" i="13"/>
  <c r="A57" i="13"/>
  <c r="V47" i="13" s="1"/>
  <c r="A56" i="13"/>
  <c r="A55" i="13"/>
  <c r="A54" i="13"/>
  <c r="V46" i="13" s="1"/>
  <c r="A53" i="13"/>
  <c r="A52" i="13"/>
  <c r="A51" i="13"/>
  <c r="V45" i="13" s="1"/>
  <c r="A50" i="13"/>
  <c r="A49" i="13"/>
  <c r="A48" i="13"/>
  <c r="V44" i="13" s="1"/>
  <c r="A47" i="13"/>
  <c r="A46" i="13"/>
  <c r="A45" i="13"/>
  <c r="V43" i="13" s="1"/>
  <c r="A44" i="13"/>
  <c r="A43" i="13"/>
  <c r="A42" i="13"/>
  <c r="V42" i="13" s="1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19" i="18"/>
  <c r="A18" i="18"/>
  <c r="A17" i="18"/>
  <c r="V7" i="18" s="1"/>
  <c r="A16" i="18"/>
  <c r="A15" i="18"/>
  <c r="A14" i="18"/>
  <c r="A13" i="18"/>
  <c r="A12" i="18"/>
  <c r="A11" i="18"/>
  <c r="A10" i="18"/>
  <c r="A9" i="18"/>
  <c r="A8" i="18"/>
  <c r="A7" i="18"/>
  <c r="A6" i="18"/>
  <c r="A5" i="18"/>
  <c r="V3" i="18" s="1"/>
  <c r="A4" i="18"/>
  <c r="A3" i="18"/>
  <c r="A2" i="18"/>
  <c r="A19" i="17"/>
  <c r="A18" i="17"/>
  <c r="A17" i="17"/>
  <c r="V7" i="17" s="1"/>
  <c r="A16" i="17"/>
  <c r="A15" i="17"/>
  <c r="A14" i="17"/>
  <c r="A13" i="17"/>
  <c r="A12" i="17"/>
  <c r="A11" i="17"/>
  <c r="A10" i="17"/>
  <c r="A9" i="17"/>
  <c r="A8" i="17"/>
  <c r="A7" i="17"/>
  <c r="A6" i="17"/>
  <c r="A5" i="17"/>
  <c r="V3" i="17" s="1"/>
  <c r="A4" i="17"/>
  <c r="A3" i="17"/>
  <c r="A2" i="17"/>
  <c r="A19" i="16"/>
  <c r="A18" i="16"/>
  <c r="A17" i="16"/>
  <c r="A16" i="16"/>
  <c r="A15" i="16"/>
  <c r="A14" i="16"/>
  <c r="A13" i="16"/>
  <c r="A12" i="16"/>
  <c r="A11" i="16"/>
  <c r="A10" i="16"/>
  <c r="A9" i="16"/>
  <c r="A8" i="16"/>
  <c r="V4" i="16" s="1"/>
  <c r="A7" i="16"/>
  <c r="A6" i="16"/>
  <c r="A5" i="16"/>
  <c r="A4" i="16"/>
  <c r="A3" i="16"/>
  <c r="A2" i="1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" i="13"/>
  <c r="V2" i="13" s="1"/>
  <c r="AF7" i="18"/>
  <c r="AE7" i="18"/>
  <c r="AC7" i="18"/>
  <c r="AB7" i="18"/>
  <c r="AA7" i="18"/>
  <c r="Z7" i="18"/>
  <c r="Y7" i="18"/>
  <c r="X7" i="18"/>
  <c r="W7" i="18"/>
  <c r="AF6" i="18"/>
  <c r="AE6" i="18"/>
  <c r="AC6" i="18"/>
  <c r="AB6" i="18"/>
  <c r="AA6" i="18"/>
  <c r="Z6" i="18"/>
  <c r="Y6" i="18"/>
  <c r="X6" i="18"/>
  <c r="W6" i="18"/>
  <c r="V6" i="18"/>
  <c r="AF5" i="18"/>
  <c r="AE5" i="18"/>
  <c r="AC5" i="18"/>
  <c r="AB5" i="18"/>
  <c r="AA5" i="18"/>
  <c r="Z5" i="18"/>
  <c r="Y5" i="18"/>
  <c r="X5" i="18"/>
  <c r="W5" i="18"/>
  <c r="V5" i="18"/>
  <c r="AF4" i="18"/>
  <c r="AE4" i="18"/>
  <c r="AC4" i="18"/>
  <c r="AB4" i="18"/>
  <c r="AA4" i="18"/>
  <c r="Z4" i="18"/>
  <c r="Y4" i="18"/>
  <c r="X4" i="18"/>
  <c r="W4" i="18"/>
  <c r="V4" i="18"/>
  <c r="AF3" i="18"/>
  <c r="AE3" i="18"/>
  <c r="AC3" i="18"/>
  <c r="AB3" i="18"/>
  <c r="AA3" i="18"/>
  <c r="Z3" i="18"/>
  <c r="Y3" i="18"/>
  <c r="X3" i="18"/>
  <c r="W3" i="18"/>
  <c r="AF2" i="18"/>
  <c r="AE2" i="18"/>
  <c r="AC2" i="18"/>
  <c r="AB2" i="18"/>
  <c r="AA2" i="18"/>
  <c r="Z2" i="18"/>
  <c r="Y2" i="18"/>
  <c r="X2" i="18"/>
  <c r="W2" i="18"/>
  <c r="V2" i="18"/>
  <c r="V4" i="12"/>
  <c r="W4" i="12"/>
  <c r="X4" i="12"/>
  <c r="Y4" i="12"/>
  <c r="Z4" i="12"/>
  <c r="AA4" i="12"/>
  <c r="AB4" i="12"/>
  <c r="AC4" i="12"/>
  <c r="AE4" i="12"/>
  <c r="AF4" i="12"/>
  <c r="V4" i="15"/>
  <c r="W4" i="15"/>
  <c r="X4" i="15"/>
  <c r="Y4" i="15"/>
  <c r="Z4" i="15"/>
  <c r="AA4" i="15"/>
  <c r="AB4" i="15"/>
  <c r="AC4" i="15"/>
  <c r="AE4" i="15"/>
  <c r="AF4" i="15"/>
  <c r="V4" i="14"/>
  <c r="W4" i="14"/>
  <c r="X4" i="14"/>
  <c r="Y4" i="14"/>
  <c r="Z4" i="14"/>
  <c r="AA4" i="14"/>
  <c r="AB4" i="14"/>
  <c r="AC4" i="14"/>
  <c r="AE4" i="14"/>
  <c r="AF4" i="14"/>
  <c r="AF7" i="17"/>
  <c r="AE7" i="17"/>
  <c r="AC7" i="17"/>
  <c r="AB7" i="17"/>
  <c r="AA7" i="17"/>
  <c r="Z7" i="17"/>
  <c r="Y7" i="17"/>
  <c r="X7" i="17"/>
  <c r="W7" i="17"/>
  <c r="AF6" i="17"/>
  <c r="AE6" i="17"/>
  <c r="AC6" i="17"/>
  <c r="AB6" i="17"/>
  <c r="AA6" i="17"/>
  <c r="Z6" i="17"/>
  <c r="Y6" i="17"/>
  <c r="X6" i="17"/>
  <c r="W6" i="17"/>
  <c r="V6" i="17"/>
  <c r="AF5" i="17"/>
  <c r="AE5" i="17"/>
  <c r="AC5" i="17"/>
  <c r="AB5" i="17"/>
  <c r="AA5" i="17"/>
  <c r="Z5" i="17"/>
  <c r="Y5" i="17"/>
  <c r="X5" i="17"/>
  <c r="W5" i="17"/>
  <c r="V5" i="17"/>
  <c r="AF4" i="17"/>
  <c r="AE4" i="17"/>
  <c r="AC4" i="17"/>
  <c r="AB4" i="17"/>
  <c r="AA4" i="17"/>
  <c r="Z4" i="17"/>
  <c r="Y4" i="17"/>
  <c r="X4" i="17"/>
  <c r="W4" i="17"/>
  <c r="V4" i="17"/>
  <c r="AF3" i="17"/>
  <c r="AE3" i="17"/>
  <c r="AC3" i="17"/>
  <c r="AB3" i="17"/>
  <c r="AA3" i="17"/>
  <c r="Z3" i="17"/>
  <c r="Y3" i="17"/>
  <c r="X3" i="17"/>
  <c r="W3" i="17"/>
  <c r="AF2" i="17"/>
  <c r="AE2" i="17"/>
  <c r="AC2" i="17"/>
  <c r="AB2" i="17"/>
  <c r="AA2" i="17"/>
  <c r="Z2" i="17"/>
  <c r="Y2" i="17"/>
  <c r="X2" i="17"/>
  <c r="W2" i="17"/>
  <c r="V2" i="17"/>
  <c r="AF7" i="16"/>
  <c r="AE7" i="16"/>
  <c r="AC7" i="16"/>
  <c r="AB7" i="16"/>
  <c r="AA7" i="16"/>
  <c r="Z7" i="16"/>
  <c r="Y7" i="16"/>
  <c r="X7" i="16"/>
  <c r="W7" i="16"/>
  <c r="V7" i="16"/>
  <c r="AF6" i="16"/>
  <c r="AE6" i="16"/>
  <c r="AC6" i="16"/>
  <c r="AB6" i="16"/>
  <c r="AA6" i="16"/>
  <c r="Z6" i="16"/>
  <c r="Y6" i="16"/>
  <c r="X6" i="16"/>
  <c r="W6" i="16"/>
  <c r="V6" i="16"/>
  <c r="AF5" i="16"/>
  <c r="AE5" i="16"/>
  <c r="AC5" i="16"/>
  <c r="AB5" i="16"/>
  <c r="AA5" i="16"/>
  <c r="Z5" i="16"/>
  <c r="Y5" i="16"/>
  <c r="X5" i="16"/>
  <c r="W5" i="16"/>
  <c r="V5" i="16"/>
  <c r="AF4" i="16"/>
  <c r="AE4" i="16"/>
  <c r="AC4" i="16"/>
  <c r="AB4" i="16"/>
  <c r="AA4" i="16"/>
  <c r="Z4" i="16"/>
  <c r="Y4" i="16"/>
  <c r="X4" i="16"/>
  <c r="W4" i="16"/>
  <c r="AF3" i="16"/>
  <c r="AE3" i="16"/>
  <c r="AC3" i="16"/>
  <c r="AB3" i="16"/>
  <c r="AA3" i="16"/>
  <c r="Z3" i="16"/>
  <c r="Y3" i="16"/>
  <c r="X3" i="16"/>
  <c r="W3" i="16"/>
  <c r="V3" i="16"/>
  <c r="AF2" i="16"/>
  <c r="AE2" i="16"/>
  <c r="AC2" i="16"/>
  <c r="AB2" i="16"/>
  <c r="AA2" i="16"/>
  <c r="Z2" i="16"/>
  <c r="Y2" i="16"/>
  <c r="X2" i="16"/>
  <c r="W2" i="16"/>
  <c r="V2" i="16"/>
  <c r="Y3" i="13"/>
  <c r="Z3" i="13"/>
  <c r="AA3" i="13"/>
  <c r="AB3" i="13"/>
  <c r="AC3" i="13"/>
  <c r="AE3" i="13"/>
  <c r="AF3" i="13"/>
  <c r="Y4" i="13"/>
  <c r="Z4" i="13"/>
  <c r="AA4" i="13"/>
  <c r="AB4" i="13"/>
  <c r="AC4" i="13"/>
  <c r="AE4" i="13"/>
  <c r="AF4" i="13"/>
  <c r="Y5" i="13"/>
  <c r="Z5" i="13"/>
  <c r="AA5" i="13"/>
  <c r="AB5" i="13"/>
  <c r="AC5" i="13"/>
  <c r="AE5" i="13"/>
  <c r="AF5" i="13"/>
  <c r="Y6" i="13"/>
  <c r="Z6" i="13"/>
  <c r="AA6" i="13"/>
  <c r="AB6" i="13"/>
  <c r="AC6" i="13"/>
  <c r="AE6" i="13"/>
  <c r="AF6" i="13"/>
  <c r="Y7" i="13"/>
  <c r="Z7" i="13"/>
  <c r="AA7" i="13"/>
  <c r="AB7" i="13"/>
  <c r="AC7" i="13"/>
  <c r="AE7" i="13"/>
  <c r="AF7" i="13"/>
  <c r="AF3" i="15"/>
  <c r="AE3" i="15"/>
  <c r="AC3" i="15"/>
  <c r="AB3" i="15"/>
  <c r="AA3" i="15"/>
  <c r="Z3" i="15"/>
  <c r="Y3" i="15"/>
  <c r="X3" i="15"/>
  <c r="W3" i="15"/>
  <c r="V3" i="15"/>
  <c r="AF2" i="15"/>
  <c r="AE2" i="15"/>
  <c r="AC2" i="15"/>
  <c r="AB2" i="15"/>
  <c r="AA2" i="15"/>
  <c r="Z2" i="15"/>
  <c r="Y2" i="15"/>
  <c r="X2" i="15"/>
  <c r="W2" i="15"/>
  <c r="V2" i="15"/>
  <c r="AF3" i="14"/>
  <c r="AE3" i="14"/>
  <c r="AC3" i="14"/>
  <c r="AB3" i="14"/>
  <c r="AA3" i="14"/>
  <c r="Z3" i="14"/>
  <c r="Y3" i="14"/>
  <c r="X3" i="14"/>
  <c r="W3" i="14"/>
  <c r="V3" i="14"/>
  <c r="AF2" i="14"/>
  <c r="AE2" i="14"/>
  <c r="AC2" i="14"/>
  <c r="AB2" i="14"/>
  <c r="AA2" i="14"/>
  <c r="Z2" i="14"/>
  <c r="Y2" i="14"/>
  <c r="X2" i="14"/>
  <c r="W2" i="14"/>
  <c r="V2" i="14"/>
  <c r="V3" i="11"/>
  <c r="W3" i="11"/>
  <c r="X3" i="11"/>
  <c r="Y3" i="11"/>
  <c r="Z3" i="11"/>
  <c r="AA3" i="11"/>
  <c r="AB3" i="11"/>
  <c r="AD3" i="11"/>
  <c r="AE3" i="11"/>
  <c r="V4" i="11"/>
  <c r="W4" i="11"/>
  <c r="X4" i="11"/>
  <c r="Y4" i="11"/>
  <c r="Z4" i="11"/>
  <c r="AA4" i="11"/>
  <c r="AB4" i="11"/>
  <c r="AD4" i="11"/>
  <c r="AE4" i="11"/>
  <c r="V5" i="11"/>
  <c r="W5" i="11"/>
  <c r="X5" i="11"/>
  <c r="Y5" i="11"/>
  <c r="Z5" i="11"/>
  <c r="AA5" i="11"/>
  <c r="AB5" i="11"/>
  <c r="AD5" i="11"/>
  <c r="AE5" i="11"/>
  <c r="V6" i="11"/>
  <c r="W6" i="11"/>
  <c r="X6" i="11"/>
  <c r="Y6" i="11"/>
  <c r="Z6" i="11"/>
  <c r="AA6" i="11"/>
  <c r="AB6" i="11"/>
  <c r="AD6" i="11"/>
  <c r="AE6" i="11"/>
  <c r="V3" i="7"/>
  <c r="W3" i="7"/>
  <c r="X3" i="7"/>
  <c r="Y3" i="7"/>
  <c r="Z3" i="7"/>
  <c r="AA3" i="7"/>
  <c r="AB3" i="7"/>
  <c r="AD3" i="7"/>
  <c r="AE3" i="7"/>
  <c r="V4" i="7"/>
  <c r="W4" i="7"/>
  <c r="X4" i="7"/>
  <c r="Y4" i="7"/>
  <c r="Z4" i="7"/>
  <c r="AA4" i="7"/>
  <c r="AB4" i="7"/>
  <c r="AD4" i="7"/>
  <c r="AE4" i="7"/>
  <c r="V5" i="7"/>
  <c r="W5" i="7"/>
  <c r="X5" i="7"/>
  <c r="Y5" i="7"/>
  <c r="Z5" i="7"/>
  <c r="AA5" i="7"/>
  <c r="AB5" i="7"/>
  <c r="AD5" i="7"/>
  <c r="AE5" i="7"/>
  <c r="V6" i="7"/>
  <c r="W6" i="7"/>
  <c r="X6" i="7"/>
  <c r="Y6" i="7"/>
  <c r="Z6" i="7"/>
  <c r="AA6" i="7"/>
  <c r="AB6" i="7"/>
  <c r="AD6" i="7"/>
  <c r="AE6" i="7"/>
  <c r="V3" i="10"/>
  <c r="W3" i="10"/>
  <c r="X3" i="10"/>
  <c r="Y3" i="10"/>
  <c r="Z3" i="10"/>
  <c r="AA3" i="10"/>
  <c r="AB3" i="10"/>
  <c r="AD3" i="10"/>
  <c r="AE3" i="10"/>
  <c r="V4" i="10"/>
  <c r="W4" i="10"/>
  <c r="X4" i="10"/>
  <c r="Y4" i="10"/>
  <c r="Z4" i="10"/>
  <c r="AA4" i="10"/>
  <c r="AB4" i="10"/>
  <c r="AD4" i="10"/>
  <c r="AE4" i="10"/>
  <c r="V5" i="10"/>
  <c r="W5" i="10"/>
  <c r="X5" i="10"/>
  <c r="Y5" i="10"/>
  <c r="Z5" i="10"/>
  <c r="AA5" i="10"/>
  <c r="AB5" i="10"/>
  <c r="AD5" i="10"/>
  <c r="AE5" i="10"/>
  <c r="V6" i="10"/>
  <c r="W6" i="10"/>
  <c r="X6" i="10"/>
  <c r="Y6" i="10"/>
  <c r="Z6" i="10"/>
  <c r="AA6" i="10"/>
  <c r="AB6" i="10"/>
  <c r="AD6" i="10"/>
  <c r="AE6" i="10"/>
  <c r="AE2" i="6"/>
  <c r="AD2" i="6"/>
  <c r="AB2" i="6"/>
  <c r="AA2" i="6"/>
  <c r="Z2" i="6"/>
  <c r="Y2" i="6"/>
  <c r="X2" i="6"/>
  <c r="W2" i="6"/>
  <c r="V2" i="6"/>
  <c r="AE2" i="7"/>
  <c r="AD2" i="7"/>
  <c r="AB2" i="7"/>
  <c r="AA2" i="7"/>
  <c r="Z2" i="7"/>
  <c r="Y2" i="7"/>
  <c r="X2" i="7"/>
  <c r="W2" i="7"/>
  <c r="V2" i="7"/>
  <c r="AE2" i="9"/>
  <c r="AD2" i="9"/>
  <c r="AB2" i="9"/>
  <c r="AA2" i="9"/>
  <c r="Z2" i="9"/>
  <c r="Y2" i="9"/>
  <c r="X2" i="9"/>
  <c r="W2" i="9"/>
  <c r="V2" i="9"/>
  <c r="V3" i="13"/>
  <c r="V4" i="13"/>
  <c r="V5" i="13"/>
  <c r="V6" i="13"/>
  <c r="V7" i="13"/>
  <c r="AF2" i="13"/>
  <c r="AE2" i="13"/>
  <c r="AC2" i="13"/>
  <c r="AB2" i="13"/>
  <c r="AA2" i="13"/>
  <c r="Z2" i="13"/>
  <c r="Y2" i="13"/>
  <c r="W3" i="12"/>
  <c r="W2" i="12"/>
  <c r="X3" i="12"/>
  <c r="X2" i="12"/>
  <c r="AD6" i="22" l="1"/>
  <c r="AG6" i="22" s="1"/>
  <c r="AH45" i="21"/>
  <c r="AH2" i="22"/>
  <c r="AH4" i="22"/>
  <c r="AH3" i="22"/>
  <c r="AD3" i="22"/>
  <c r="AG3" i="22" s="1"/>
  <c r="AH7" i="22"/>
  <c r="AH22" i="22"/>
  <c r="AH26" i="22"/>
  <c r="AD44" i="22"/>
  <c r="AG44" i="22" s="1"/>
  <c r="AH45" i="22"/>
  <c r="AH46" i="22"/>
  <c r="AG2" i="22"/>
  <c r="AH6" i="22"/>
  <c r="AD27" i="22"/>
  <c r="AG27" i="22" s="1"/>
  <c r="AH42" i="22"/>
  <c r="AD6" i="21"/>
  <c r="AG6" i="21" s="1"/>
  <c r="AD24" i="21"/>
  <c r="AG24" i="21" s="1"/>
  <c r="AD44" i="21"/>
  <c r="AG44" i="21" s="1"/>
  <c r="AD4" i="22"/>
  <c r="AG4" i="22" s="1"/>
  <c r="AD5" i="22"/>
  <c r="AG5" i="22" s="1"/>
  <c r="AD24" i="22"/>
  <c r="AG24" i="22" s="1"/>
  <c r="AD25" i="22"/>
  <c r="AG25" i="22" s="1"/>
  <c r="AD43" i="22"/>
  <c r="AG43" i="22" s="1"/>
  <c r="AD47" i="22"/>
  <c r="AG47" i="22" s="1"/>
  <c r="AH5" i="22"/>
  <c r="AD22" i="22"/>
  <c r="AG22" i="22" s="1"/>
  <c r="AD23" i="22"/>
  <c r="AH25" i="22"/>
  <c r="AD42" i="22"/>
  <c r="AG42" i="22" s="1"/>
  <c r="AH43" i="22"/>
  <c r="AD46" i="22"/>
  <c r="AG46" i="22" s="1"/>
  <c r="AH4" i="20"/>
  <c r="AH3" i="21"/>
  <c r="AH23" i="21"/>
  <c r="AH27" i="21"/>
  <c r="AH47" i="21"/>
  <c r="AH23" i="22"/>
  <c r="AD5" i="21"/>
  <c r="AG5" i="21" s="1"/>
  <c r="AD22" i="21"/>
  <c r="AG22" i="21" s="1"/>
  <c r="AD26" i="21"/>
  <c r="AG26" i="21" s="1"/>
  <c r="AD43" i="21"/>
  <c r="AG43" i="21" s="1"/>
  <c r="AD46" i="21"/>
  <c r="AG46" i="21" s="1"/>
  <c r="AG7" i="22"/>
  <c r="AG23" i="22"/>
  <c r="AG45" i="22"/>
  <c r="AD3" i="21"/>
  <c r="AG3" i="21" s="1"/>
  <c r="AH6" i="21"/>
  <c r="AD23" i="21"/>
  <c r="AG23" i="21" s="1"/>
  <c r="AH24" i="21"/>
  <c r="AD27" i="21"/>
  <c r="AG27" i="21" s="1"/>
  <c r="AH44" i="21"/>
  <c r="AD47" i="21"/>
  <c r="AG47" i="21" s="1"/>
  <c r="AD2" i="21"/>
  <c r="AG2" i="21" s="1"/>
  <c r="AD4" i="21"/>
  <c r="AG4" i="21" s="1"/>
  <c r="AH5" i="21"/>
  <c r="AD7" i="21"/>
  <c r="AG7" i="21" s="1"/>
  <c r="AH22" i="21"/>
  <c r="AD25" i="21"/>
  <c r="AG25" i="21" s="1"/>
  <c r="AH26" i="21"/>
  <c r="AD42" i="21"/>
  <c r="AG42" i="21" s="1"/>
  <c r="AH43" i="21"/>
  <c r="AD45" i="21"/>
  <c r="AG45" i="21" s="1"/>
  <c r="AH46" i="21"/>
  <c r="AH5" i="19"/>
  <c r="AH2" i="20"/>
  <c r="AD3" i="20"/>
  <c r="AG3" i="20" s="1"/>
  <c r="AD2" i="20"/>
  <c r="AG2" i="20" s="1"/>
  <c r="AH3" i="20"/>
  <c r="AD4" i="20"/>
  <c r="AG4" i="20" s="1"/>
  <c r="AH27" i="19"/>
  <c r="AH23" i="19"/>
  <c r="AD3" i="19"/>
  <c r="AG3" i="19" s="1"/>
  <c r="AD6" i="19"/>
  <c r="AG6" i="19" s="1"/>
  <c r="AH7" i="19"/>
  <c r="AD24" i="19"/>
  <c r="AG24" i="19" s="1"/>
  <c r="AH25" i="19"/>
  <c r="AH42" i="19"/>
  <c r="AD44" i="19"/>
  <c r="AG44" i="19" s="1"/>
  <c r="AH45" i="19"/>
  <c r="AH47" i="19"/>
  <c r="AD2" i="19"/>
  <c r="AG2" i="19" s="1"/>
  <c r="AD4" i="19"/>
  <c r="AG4" i="19" s="1"/>
  <c r="AD22" i="19"/>
  <c r="AG22" i="19" s="1"/>
  <c r="AD26" i="19"/>
  <c r="AG26" i="19" s="1"/>
  <c r="AD43" i="19"/>
  <c r="AG43" i="19" s="1"/>
  <c r="AD46" i="19"/>
  <c r="AG46" i="19" s="1"/>
  <c r="AH3" i="19"/>
  <c r="AD5" i="19"/>
  <c r="AG5" i="19" s="1"/>
  <c r="AH6" i="19"/>
  <c r="AD23" i="19"/>
  <c r="AG23" i="19" s="1"/>
  <c r="AH24" i="19"/>
  <c r="AD27" i="19"/>
  <c r="AG27" i="19" s="1"/>
  <c r="AH44" i="19"/>
  <c r="AD47" i="19"/>
  <c r="AG47" i="19" s="1"/>
  <c r="AH2" i="19"/>
  <c r="AH4" i="19"/>
  <c r="AD7" i="19"/>
  <c r="AG7" i="19" s="1"/>
  <c r="AH22" i="19"/>
  <c r="AD25" i="19"/>
  <c r="AG25" i="19" s="1"/>
  <c r="AH26" i="19"/>
  <c r="AD42" i="19"/>
  <c r="AG42" i="19" s="1"/>
  <c r="AH43" i="19"/>
  <c r="AD45" i="19"/>
  <c r="AG45" i="19" s="1"/>
  <c r="AH46" i="19"/>
  <c r="AH47" i="13"/>
  <c r="AD43" i="13"/>
  <c r="AG43" i="13" s="1"/>
  <c r="AD46" i="13"/>
  <c r="AG46" i="13" s="1"/>
  <c r="AD45" i="13"/>
  <c r="AG45" i="13" s="1"/>
  <c r="AH44" i="13"/>
  <c r="AH43" i="13"/>
  <c r="AH46" i="13"/>
  <c r="AD47" i="13"/>
  <c r="AG47" i="13" s="1"/>
  <c r="AD44" i="13"/>
  <c r="AG44" i="13" s="1"/>
  <c r="AH45" i="13"/>
  <c r="AH26" i="13"/>
  <c r="AD26" i="13"/>
  <c r="AG26" i="13" s="1"/>
  <c r="AD25" i="13"/>
  <c r="AG25" i="13" s="1"/>
  <c r="AH24" i="13"/>
  <c r="AD24" i="13"/>
  <c r="AG24" i="13" s="1"/>
  <c r="AH23" i="13"/>
  <c r="AH27" i="13"/>
  <c r="AD27" i="13"/>
  <c r="AG27" i="13" s="1"/>
  <c r="AD23" i="13"/>
  <c r="AG23" i="13" s="1"/>
  <c r="AH25" i="13"/>
  <c r="AH42" i="13"/>
  <c r="AD42" i="13"/>
  <c r="AG42" i="13" s="1"/>
  <c r="AD22" i="13"/>
  <c r="AG22" i="13" s="1"/>
  <c r="AH22" i="13"/>
  <c r="AD4" i="18"/>
  <c r="AG4" i="18" s="1"/>
  <c r="AH4" i="18"/>
  <c r="AH3" i="18"/>
  <c r="AH5" i="18"/>
  <c r="AH7" i="18"/>
  <c r="AD2" i="18"/>
  <c r="AG2" i="18" s="1"/>
  <c r="AD5" i="18"/>
  <c r="AG5" i="18" s="1"/>
  <c r="AH6" i="18"/>
  <c r="AD7" i="18"/>
  <c r="AG7" i="18" s="1"/>
  <c r="AH2" i="18"/>
  <c r="AD3" i="18"/>
  <c r="AG3" i="18" s="1"/>
  <c r="AD6" i="18"/>
  <c r="AG6" i="18" s="1"/>
  <c r="AD4" i="12"/>
  <c r="AG4" i="12" s="1"/>
  <c r="AH4" i="15"/>
  <c r="AH4" i="14"/>
  <c r="AH4" i="12"/>
  <c r="AD4" i="15"/>
  <c r="AG4" i="15" s="1"/>
  <c r="AD4" i="14"/>
  <c r="AG4" i="14" s="1"/>
  <c r="AH7" i="17"/>
  <c r="AH4" i="17"/>
  <c r="AH6" i="17"/>
  <c r="AD7" i="17"/>
  <c r="AG7" i="17" s="1"/>
  <c r="AD2" i="17"/>
  <c r="AG2" i="17" s="1"/>
  <c r="AD4" i="17"/>
  <c r="AG4" i="17" s="1"/>
  <c r="AD5" i="17"/>
  <c r="AG5" i="17" s="1"/>
  <c r="AH5" i="17"/>
  <c r="AH2" i="17"/>
  <c r="AD3" i="17"/>
  <c r="AG3" i="17" s="1"/>
  <c r="AH5" i="16"/>
  <c r="AH3" i="17"/>
  <c r="AD6" i="17"/>
  <c r="AG6" i="17" s="1"/>
  <c r="AD4" i="13"/>
  <c r="AG4" i="13" s="1"/>
  <c r="AH3" i="16"/>
  <c r="AH6" i="16"/>
  <c r="AD6" i="16"/>
  <c r="AG6" i="16" s="1"/>
  <c r="AD5" i="16"/>
  <c r="AG5" i="16" s="1"/>
  <c r="AD4" i="16"/>
  <c r="AG4" i="16" s="1"/>
  <c r="AD3" i="16"/>
  <c r="AG3" i="16" s="1"/>
  <c r="AH4" i="16"/>
  <c r="AD2" i="16"/>
  <c r="AG2" i="16" s="1"/>
  <c r="AH2" i="16"/>
  <c r="AD7" i="16"/>
  <c r="AG7" i="16" s="1"/>
  <c r="AH7" i="16"/>
  <c r="AH5" i="13"/>
  <c r="AD6" i="13"/>
  <c r="AG6" i="13" s="1"/>
  <c r="AH6" i="13"/>
  <c r="AH7" i="13"/>
  <c r="AH3" i="13"/>
  <c r="AD7" i="13"/>
  <c r="AG7" i="13" s="1"/>
  <c r="AD3" i="13"/>
  <c r="AG3" i="13" s="1"/>
  <c r="AH4" i="13"/>
  <c r="AD5" i="13"/>
  <c r="AG5" i="13" s="1"/>
  <c r="AD2" i="15"/>
  <c r="AG2" i="15" s="1"/>
  <c r="AH2" i="15"/>
  <c r="AH3" i="15"/>
  <c r="AD3" i="15"/>
  <c r="AG3" i="15" s="1"/>
  <c r="AD2" i="14"/>
  <c r="AG2" i="14" s="1"/>
  <c r="AD3" i="14"/>
  <c r="AG3" i="14" s="1"/>
  <c r="AH3" i="14"/>
  <c r="AH2" i="14"/>
  <c r="AC4" i="10"/>
  <c r="AF4" i="10" s="1"/>
  <c r="AC4" i="11"/>
  <c r="AF4" i="11" s="1"/>
  <c r="AG3" i="7"/>
  <c r="AG3" i="11"/>
  <c r="AC5" i="11"/>
  <c r="AF5" i="11" s="1"/>
  <c r="AC6" i="11"/>
  <c r="AF6" i="11" s="1"/>
  <c r="AG4" i="11"/>
  <c r="AC3" i="11"/>
  <c r="AF3" i="11" s="1"/>
  <c r="AC4" i="7"/>
  <c r="AF4" i="7" s="1"/>
  <c r="AC6" i="10"/>
  <c r="AF6" i="10" s="1"/>
  <c r="AG6" i="11"/>
  <c r="AG5" i="11"/>
  <c r="AC3" i="7"/>
  <c r="AF3" i="7" s="1"/>
  <c r="AC5" i="7"/>
  <c r="AF5" i="7" s="1"/>
  <c r="AC6" i="7"/>
  <c r="AF6" i="7" s="1"/>
  <c r="AG4" i="7"/>
  <c r="AG2" i="6"/>
  <c r="AG6" i="7"/>
  <c r="AG5" i="7"/>
  <c r="AC3" i="10"/>
  <c r="AF3" i="10" s="1"/>
  <c r="AG4" i="10"/>
  <c r="AC5" i="10"/>
  <c r="AF5" i="10" s="1"/>
  <c r="AG3" i="10"/>
  <c r="AC2" i="6"/>
  <c r="AH2" i="6" s="1"/>
  <c r="AG6" i="10"/>
  <c r="AG5" i="10"/>
  <c r="AG2" i="7"/>
  <c r="AC2" i="7"/>
  <c r="AH2" i="7" s="1"/>
  <c r="AG2" i="9"/>
  <c r="AC2" i="9"/>
  <c r="AH2" i="9" s="1"/>
  <c r="AH2" i="13"/>
  <c r="AD2" i="13"/>
  <c r="AG2" i="13" s="1"/>
  <c r="AB2" i="12"/>
  <c r="AC2" i="12"/>
  <c r="V3" i="12"/>
  <c r="Y3" i="12"/>
  <c r="Z3" i="12"/>
  <c r="AA3" i="12"/>
  <c r="AB3" i="12"/>
  <c r="AC3" i="12"/>
  <c r="AE3" i="12"/>
  <c r="AF3" i="12"/>
  <c r="AE2" i="10"/>
  <c r="AD2" i="10"/>
  <c r="AB2" i="10"/>
  <c r="AA2" i="10"/>
  <c r="Z2" i="10"/>
  <c r="Y2" i="10"/>
  <c r="X2" i="10"/>
  <c r="W2" i="10"/>
  <c r="V2" i="10"/>
  <c r="AE2" i="11"/>
  <c r="AD2" i="11"/>
  <c r="AB2" i="11"/>
  <c r="AA2" i="11"/>
  <c r="Z2" i="11"/>
  <c r="Y2" i="11"/>
  <c r="X2" i="11"/>
  <c r="W2" i="11"/>
  <c r="V2" i="11"/>
  <c r="AF2" i="12"/>
  <c r="AE2" i="12"/>
  <c r="AA2" i="12"/>
  <c r="Z2" i="12"/>
  <c r="Y2" i="12"/>
  <c r="V2" i="12"/>
  <c r="V7" i="9"/>
  <c r="W7" i="9"/>
  <c r="X7" i="9"/>
  <c r="Y7" i="9"/>
  <c r="Z7" i="9"/>
  <c r="AA7" i="9"/>
  <c r="AB7" i="9"/>
  <c r="AD7" i="9"/>
  <c r="AE7" i="9"/>
  <c r="AD3" i="9"/>
  <c r="AE3" i="9"/>
  <c r="AD4" i="9"/>
  <c r="AE4" i="9"/>
  <c r="AD5" i="9"/>
  <c r="AE5" i="9"/>
  <c r="AD6" i="9"/>
  <c r="AE6" i="9"/>
  <c r="AD3" i="8"/>
  <c r="AE3" i="8"/>
  <c r="AD4" i="8"/>
  <c r="AE4" i="8"/>
  <c r="AD5" i="8"/>
  <c r="AE5" i="8"/>
  <c r="AD6" i="8"/>
  <c r="AE6" i="8"/>
  <c r="AE2" i="8"/>
  <c r="AD2" i="8"/>
  <c r="AB6" i="9"/>
  <c r="AA6" i="9"/>
  <c r="Z6" i="9"/>
  <c r="Y6" i="9"/>
  <c r="X6" i="9"/>
  <c r="W6" i="9"/>
  <c r="V6" i="9"/>
  <c r="AB5" i="9"/>
  <c r="AA5" i="9"/>
  <c r="Z5" i="9"/>
  <c r="Y5" i="9"/>
  <c r="X5" i="9"/>
  <c r="W5" i="9"/>
  <c r="V5" i="9"/>
  <c r="AB4" i="9"/>
  <c r="AA4" i="9"/>
  <c r="Z4" i="9"/>
  <c r="Y4" i="9"/>
  <c r="X4" i="9"/>
  <c r="W4" i="9"/>
  <c r="V4" i="9"/>
  <c r="AB3" i="9"/>
  <c r="AA3" i="9"/>
  <c r="Z3" i="9"/>
  <c r="Y3" i="9"/>
  <c r="X3" i="9"/>
  <c r="W3" i="9"/>
  <c r="V3" i="9"/>
  <c r="V3" i="8"/>
  <c r="AA3" i="8"/>
  <c r="AB3" i="8"/>
  <c r="V4" i="8"/>
  <c r="AA4" i="8"/>
  <c r="AB4" i="8"/>
  <c r="V5" i="8"/>
  <c r="AA5" i="8"/>
  <c r="AB5" i="8"/>
  <c r="V6" i="8"/>
  <c r="AA6" i="8"/>
  <c r="AB6" i="8"/>
  <c r="AB2" i="8"/>
  <c r="AA2" i="8"/>
  <c r="V2" i="8"/>
  <c r="AH6" i="7" l="1"/>
  <c r="AV27" i="2" s="1"/>
  <c r="AH5" i="7"/>
  <c r="AU27" i="2" s="1"/>
  <c r="AH4" i="7"/>
  <c r="AT27" i="2" s="1"/>
  <c r="AH3" i="7"/>
  <c r="AF2" i="6"/>
  <c r="AF2" i="7"/>
  <c r="AF2" i="9"/>
  <c r="AD3" i="12"/>
  <c r="AG3" i="12" s="1"/>
  <c r="AG2" i="10"/>
  <c r="AH3" i="12"/>
  <c r="AC2" i="11"/>
  <c r="AG2" i="11"/>
  <c r="AC2" i="10"/>
  <c r="AD2" i="12"/>
  <c r="AG2" i="12" s="1"/>
  <c r="AH2" i="12"/>
  <c r="AC7" i="9"/>
  <c r="AF7" i="9" s="1"/>
  <c r="AG7" i="9"/>
  <c r="AG6" i="9"/>
  <c r="AC5" i="9"/>
  <c r="AG4" i="9"/>
  <c r="AG5" i="9"/>
  <c r="AC3" i="9"/>
  <c r="AC4" i="9"/>
  <c r="AC6" i="9"/>
  <c r="AG3" i="9"/>
  <c r="AG6" i="8"/>
  <c r="AG5" i="8"/>
  <c r="AG4" i="8"/>
  <c r="AG3" i="8"/>
  <c r="AG2" i="8"/>
  <c r="AC3" i="8"/>
  <c r="AC6" i="8"/>
  <c r="AC4" i="8"/>
  <c r="AC5" i="8"/>
  <c r="AC2" i="8"/>
  <c r="Z6" i="8"/>
  <c r="Y6" i="8"/>
  <c r="X6" i="8"/>
  <c r="W6" i="8"/>
  <c r="Z5" i="8"/>
  <c r="Y5" i="8"/>
  <c r="X5" i="8"/>
  <c r="W5" i="8"/>
  <c r="Z4" i="8"/>
  <c r="Y4" i="8"/>
  <c r="X4" i="8"/>
  <c r="W4" i="8"/>
  <c r="Z3" i="8"/>
  <c r="Y3" i="8"/>
  <c r="X3" i="8"/>
  <c r="W3" i="8"/>
  <c r="Z2" i="8"/>
  <c r="Y2" i="8"/>
  <c r="X2" i="8"/>
  <c r="W2" i="8"/>
  <c r="AS27" i="2" l="1"/>
  <c r="AH2" i="11"/>
  <c r="AH3" i="11"/>
  <c r="AH4" i="11"/>
  <c r="AT28" i="2" s="1"/>
  <c r="AH6" i="11"/>
  <c r="AV28" i="2" s="1"/>
  <c r="AH5" i="11"/>
  <c r="AU28" i="2" s="1"/>
  <c r="AH2" i="10"/>
  <c r="AH6" i="10"/>
  <c r="AV26" i="2" s="1"/>
  <c r="AH3" i="10"/>
  <c r="AH5" i="10"/>
  <c r="AU26" i="2" s="1"/>
  <c r="AH4" i="10"/>
  <c r="AT26" i="2" s="1"/>
  <c r="AF2" i="11"/>
  <c r="AF2" i="10"/>
  <c r="AH6" i="9"/>
  <c r="AH4" i="9"/>
  <c r="AH3" i="9"/>
  <c r="AH5" i="9"/>
  <c r="AH7" i="9"/>
  <c r="AF4" i="9"/>
  <c r="AF6" i="9"/>
  <c r="AF3" i="9"/>
  <c r="AF5" i="9"/>
  <c r="AH5" i="8"/>
  <c r="AU25" i="2" s="1"/>
  <c r="AH4" i="8"/>
  <c r="AT25" i="2" s="1"/>
  <c r="AH6" i="8"/>
  <c r="AV25" i="2" s="1"/>
  <c r="AH3" i="8"/>
  <c r="AF5" i="8"/>
  <c r="AF6" i="8"/>
  <c r="AF3" i="8"/>
  <c r="AF4" i="8"/>
  <c r="AF2" i="8"/>
  <c r="AH2" i="8"/>
  <c r="AS28" i="2" l="1"/>
  <c r="AS26" i="2"/>
  <c r="AS25" i="2"/>
  <c r="AI6" i="9"/>
  <c r="AI5" i="8"/>
  <c r="AI6" i="8" s="1"/>
</calcChain>
</file>

<file path=xl/sharedStrings.xml><?xml version="1.0" encoding="utf-8"?>
<sst xmlns="http://schemas.openxmlformats.org/spreadsheetml/2006/main" count="2442" uniqueCount="84">
  <si>
    <t>NVIDIA GeForce RTX 3060 Ti</t>
  </si>
  <si>
    <t>OpenCL 3.0 CUDA</t>
  </si>
  <si>
    <t>Scene name</t>
  </si>
  <si>
    <t>Width</t>
  </si>
  <si>
    <t>Height</t>
  </si>
  <si>
    <t>Device Name</t>
  </si>
  <si>
    <t>Device Version</t>
  </si>
  <si>
    <t>Work Group Size</t>
  </si>
  <si>
    <t>Clock Frequency (MHz)</t>
  </si>
  <si>
    <t>Parallel Compute Units</t>
  </si>
  <si>
    <t>Total Frames</t>
  </si>
  <si>
    <t>Constant Memory (Bytes)</t>
  </si>
  <si>
    <t>Local Memory (Bytes)</t>
  </si>
  <si>
    <t>Global Memory (Bytes)</t>
  </si>
  <si>
    <t>Minimum Frame Time (s)</t>
  </si>
  <si>
    <t>Maximum Frame Time (s)</t>
  </si>
  <si>
    <t>Total Number of Pixels</t>
  </si>
  <si>
    <t>Total Duration (s)</t>
  </si>
  <si>
    <t>Global Memory (GB)</t>
  </si>
  <si>
    <t>Local Memory (KB)</t>
  </si>
  <si>
    <t>Constant Memory (KB)</t>
  </si>
  <si>
    <t>Build Options</t>
  </si>
  <si>
    <t>Scene Description</t>
  </si>
  <si>
    <t>Mean FPS</t>
  </si>
  <si>
    <t>Bounding Volume</t>
  </si>
  <si>
    <t>Linear Epsilon</t>
  </si>
  <si>
    <t>None</t>
  </si>
  <si>
    <t>All</t>
  </si>
  <si>
    <t>-I "kernels" -I "kernels\benchmarks" -I "kernels\benchmarks\mandelbulb_features" -I "kernels\benchmarks\mandelbulb_optimisations" -I "kernels\benchmarks\sierpinski_features" -I "kernels\benchmarks\sierpinski_optimisations" -I "kernels\include" -I "kernels/include" -cl-fast-relaxed-math</t>
  </si>
  <si>
    <t>kernels/benchmarks/sierpinski_features/no_features.cl</t>
  </si>
  <si>
    <t>kernels/benchmarks/sierpinski_features/hard_shadows.cl</t>
  </si>
  <si>
    <t>kernels/benchmarks/sierpinski_features/phong.cl</t>
  </si>
  <si>
    <t>kernels/benchmarks/sierpinski_features/all_features.cl</t>
  </si>
  <si>
    <t>Hard Shadows</t>
  </si>
  <si>
    <t>Phong</t>
  </si>
  <si>
    <t>kernels/benchmarks/mandelbulb/optimisations_none.cl</t>
  </si>
  <si>
    <t>kernels/benchmarks/mandelbulb/optimisations_intersection_epsilon.cl</t>
  </si>
  <si>
    <t>kernels/benchmarks/mandelbulb/optimisations_bounding_volume.cl</t>
  </si>
  <si>
    <t>kernels/benchmarks/mandelbulb/optimisations_all.cl</t>
  </si>
  <si>
    <t>kernels/benchmarks/mandelbulb/features_none.cl</t>
  </si>
  <si>
    <t>kernels/benchmarks/mandelbulb/features_phong.cl</t>
  </si>
  <si>
    <t>kernels/benchmarks/mandelbulb/features_glow.cl</t>
  </si>
  <si>
    <t>kernels/benchmarks/mandelbulb/features_hard_shadows.cl</t>
  </si>
  <si>
    <t>kernels/benchmarks/mandelbulb/features_soft_shadows.cl</t>
  </si>
  <si>
    <t>kernels/benchmarks/mandelbulb/features_all.cl</t>
  </si>
  <si>
    <t>Glow</t>
  </si>
  <si>
    <t>Soft Shadows</t>
  </si>
  <si>
    <t>Rows per Run</t>
  </si>
  <si>
    <t>Run Name</t>
  </si>
  <si>
    <t>Total Runtime</t>
  </si>
  <si>
    <t>Max-Mean</t>
  </si>
  <si>
    <t>Mean-Min</t>
  </si>
  <si>
    <t>Min FPS</t>
  </si>
  <si>
    <t>Max FPS</t>
  </si>
  <si>
    <t>Digits to Round</t>
  </si>
  <si>
    <t>Mean FPS % Difference</t>
  </si>
  <si>
    <t>Fast Maths</t>
  </si>
  <si>
    <t>kernels/benchmarks/planet/optimisations_all.cl</t>
  </si>
  <si>
    <t>kernels/benchmarks/sierpinski/optimisations_all.cl</t>
  </si>
  <si>
    <t>Compute Units</t>
  </si>
  <si>
    <t>-I "kernels" -I "kernels\benchmarks" -I "kernels\benchmarks\mandelbulb" -I "kernels\benchmarks\mandelbulb_features" -I "kernels\benchmarks\mandelbulb_optimisations" -I "kernels\benchmarks\mandelbulb_stationary" -I "kernels\benchmarks\planet" -I "kernels\benchmarks\sierpinski" -I "kernels\benchmarks\sierpinski_features" -I "kernels\benchmarks\sierpinski_optimisations" -I "kernels\benchmarks\spheres" -I "kernels\include" -I "kernels/include" -cl-fast-relaxed-math</t>
  </si>
  <si>
    <t xml:space="preserve">-I "kernels" -I "kernels\benchmarks" -I "kernels\benchmarks\mandelbulb" -I "kernels\benchmarks\mandelbulb_features" -I "kernels\benchmarks\mandelbulb_optimisations" -I "kernels\benchmarks\mandelbulb_stationary" -I "kernels\benchmarks\planet" -I "kernels\benchmarks\sierpinski" -I "kernels\benchmarks\sierpinski_features" -I "kernels\benchmarks\sierpinski_optimisations" -I "kernels\benchmarks\spheres" -I "kernels\include" -I "kernels/include" </t>
  </si>
  <si>
    <t>kernels/benchmarks/mandelbulb_stationary/optimisations_none.cl</t>
  </si>
  <si>
    <t>kernels/benchmarks/mandelbulb_stationary/optimisations_intersection_epsilon.cl</t>
  </si>
  <si>
    <t>kernels/benchmarks/mandelbulb_stationary/optimisations_bounding_volume.cl</t>
  </si>
  <si>
    <t>kernels/benchmarks/mandelbulb_stationary/optimisations_all.cl</t>
  </si>
  <si>
    <t>kernels/benchmarks/sierpinski/optimisations_none.cl</t>
  </si>
  <si>
    <t>kernels/benchmarks/sierpinski/optimisations_intersection_epsilon.cl</t>
  </si>
  <si>
    <t>kernels/benchmarks/sierpinski/optimisations_bounding_volume.cl</t>
  </si>
  <si>
    <t>kernels/benchmarks/planet/optimisations_none.cl</t>
  </si>
  <si>
    <t>kernels/benchmarks/planet/optimisations_intersection_epsilon.cl</t>
  </si>
  <si>
    <t>kernels/benchmarks/planet/optimisations_bounding_volume.cl</t>
  </si>
  <si>
    <t>Mandelbulb</t>
  </si>
  <si>
    <t>Sierpinski</t>
  </si>
  <si>
    <t>Stationary</t>
  </si>
  <si>
    <t>Planet</t>
  </si>
  <si>
    <t>-cl-fast-relaxed-math -I "kernels" -I "kernels\benchmarks" -I "kernels\benchmarks\mandelbulb" -I "kernels\benchmarks\mandelbulb_features" -I "kernels\benchmarks\mandelbulb_optimisations" -I "kernels\benchmarks\mandelbulb_stationary" -I "kernels\benchmarks</t>
  </si>
  <si>
    <t xml:space="preserve">-cl-fast-relaxed-math -I "kernels" -I "kernels\benchmarks" -I "kernels\benchmarks\mandelbulb" -I "kernels\benchmarks\mandelbulb_features" -I "kernels\benchmarks\mandelbulb_optimisations" -I "kernels\benchmarks\mandelbulb_stationary" -I "kernels\benchmarks\planet" -I "kernels\benchmarks\sierpinski" -I "kernels\benchmarks\sierpinski_features" -I "kernels\benchmarks\sierpinski_optimisations" -I "kernels\benchmarks\spheres" -I "kernels\include" -I "kernels/include" </t>
  </si>
  <si>
    <t>NVIDIA GeForce GTX 1660 Ti</t>
  </si>
  <si>
    <t>NVIDIA GeForce GTX 970</t>
  </si>
  <si>
    <t xml:space="preserve">-cl-fast-relaxed-math -I "kernels" -I "kernels\benchmarks" -I "kernels\benchmarks\mandelbulb" -I "kernels\benchmarks\mandelbulb_stationary" -I "kernels\benchmarks\planet" -I "kernels\benchmarks\sierpinski" -I "kernels\benchmarks\spheres" -I "kernels\include" -I "kernels/include" </t>
  </si>
  <si>
    <t>Name</t>
  </si>
  <si>
    <t xml:space="preserve">-cl-fast-relaxed-math -I "kernels" -I "kernels\benchmarks" -I "kernels\benchmarks\mandelbulb" -I "kernels\benchmarks\mandelbulb_stationary" -I "kernels\benchmarks\NewFolder" -I "kernels\benchmarks\planet" -I "kernels\benchmarks\sierpinski" -I "kernels\benchmarks\spheres" -I "kernels\benchmarks\trivial" -I "kernels\include" -I "kernels/include" </t>
  </si>
  <si>
    <t>kernels/benchmarks/trivial/optimisations_all.cl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</si>
</sst>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1" fillId="0" borderId="0" xfId="0" applyFont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Optimisations'!$AD$2:$AD$6</c:f>
              <c:numCache>
                <c:formatCode>General</c:formatCode>
                <c:ptCount val="5"/>
                <c:pt idx="0">
                  <c:v>20.800918568563986</c:v>
                </c:pt>
                <c:pt idx="1">
                  <c:v>25.215338995017447</c:v>
                </c:pt>
                <c:pt idx="2">
                  <c:v>18.976952491199437</c:v>
                </c:pt>
                <c:pt idx="3">
                  <c:v>41.483620192566967</c:v>
                </c:pt>
                <c:pt idx="4">
                  <c:v>44.980613355643719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41-466A-83EC-AC49AAF1A0F2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Optimisations'!$AC$2:$AC$6</c:f>
              <c:numCache>
                <c:formatCode>General</c:formatCode>
                <c:ptCount val="5"/>
                <c:pt idx="0">
                  <c:v>11.950667291653771</c:v>
                </c:pt>
                <c:pt idx="1">
                  <c:v>13.336277323912563</c:v>
                </c:pt>
                <c:pt idx="2">
                  <c:v>11.096411681294256</c:v>
                </c:pt>
                <c:pt idx="3">
                  <c:v>23.640504729763428</c:v>
                </c:pt>
                <c:pt idx="4">
                  <c:v>25.459212658068047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66A-83EC-AC49AAF1A0F2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Optimisations'!$AE$2:$AE$6</c:f>
              <c:numCache>
                <c:formatCode>General</c:formatCode>
                <c:ptCount val="5"/>
                <c:pt idx="0">
                  <c:v>8.26637569024237</c:v>
                </c:pt>
                <c:pt idx="1">
                  <c:v>7.5241147878952042</c:v>
                </c:pt>
                <c:pt idx="2">
                  <c:v>7.4938363196271061</c:v>
                </c:pt>
                <c:pt idx="3">
                  <c:v>16.558703917126998</c:v>
                </c:pt>
                <c:pt idx="4">
                  <c:v>15.809051946963791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1-466A-83EC-AC49AAF1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Trivial Scene Performance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Trivial'!$F$42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B9C1244-2E72-4085-84F5-9C9F04CED9E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3B6-44C9-81E2-BE7ACDD93A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8547557331731048E-2"/>
                  <c:y val="1.1285817252118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Trivial'!$W$42:$W$47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Trivial'!$AD$42:$AD$47</c:f>
              <c:numCache>
                <c:formatCode>General</c:formatCode>
                <c:ptCount val="6"/>
                <c:pt idx="0">
                  <c:v>314.69102487332259</c:v>
                </c:pt>
                <c:pt idx="1">
                  <c:v>210.30204536845628</c:v>
                </c:pt>
                <c:pt idx="2">
                  <c:v>146.97340084654368</c:v>
                </c:pt>
                <c:pt idx="3">
                  <c:v>102.43789757987135</c:v>
                </c:pt>
                <c:pt idx="4">
                  <c:v>53.321316428270947</c:v>
                </c:pt>
                <c:pt idx="5">
                  <c:v>25.459506970052658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53B6-44C9-81E2-BE7ACDD93A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Trivial Scene Performance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Trivial'!$F$42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EF441DF-FED6-451F-B9A5-FC5DB05F847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C47-4DA8-A96E-D28527A7DA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'Resolutions Trivial'!$W$42:$W$47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Trivial'!$AD$42:$AD$47</c:f>
              <c:numCache>
                <c:formatCode>General</c:formatCode>
                <c:ptCount val="6"/>
                <c:pt idx="0">
                  <c:v>314.69102487332259</c:v>
                </c:pt>
                <c:pt idx="1">
                  <c:v>210.30204536845628</c:v>
                </c:pt>
                <c:pt idx="2">
                  <c:v>146.97340084654368</c:v>
                </c:pt>
                <c:pt idx="3">
                  <c:v>102.43789757987135</c:v>
                </c:pt>
                <c:pt idx="4">
                  <c:v>53.321316428270947</c:v>
                </c:pt>
                <c:pt idx="5">
                  <c:v>25.459506970052658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C47-4DA8-A96E-D28527A7DA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Features'!$AD$2:$AD$7</c:f>
              <c:numCache>
                <c:formatCode>General</c:formatCode>
                <c:ptCount val="6"/>
                <c:pt idx="0">
                  <c:v>107.16046207591248</c:v>
                </c:pt>
                <c:pt idx="1">
                  <c:v>93.560248121778017</c:v>
                </c:pt>
                <c:pt idx="2">
                  <c:v>107.14209184220113</c:v>
                </c:pt>
                <c:pt idx="3">
                  <c:v>47.923016466348457</c:v>
                </c:pt>
                <c:pt idx="4">
                  <c:v>44.961602791216301</c:v>
                </c:pt>
                <c:pt idx="5">
                  <c:v>45.00571572589719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861-BBAB-4063B4AD157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Features'!$AC$2:$AC$7</c:f>
              <c:numCache>
                <c:formatCode>General</c:formatCode>
                <c:ptCount val="6"/>
                <c:pt idx="0">
                  <c:v>63.012112081684997</c:v>
                </c:pt>
                <c:pt idx="1">
                  <c:v>53.288451062385093</c:v>
                </c:pt>
                <c:pt idx="2">
                  <c:v>62.682843457145268</c:v>
                </c:pt>
                <c:pt idx="3">
                  <c:v>27.440575908393932</c:v>
                </c:pt>
                <c:pt idx="4">
                  <c:v>25.448027085475236</c:v>
                </c:pt>
                <c:pt idx="5">
                  <c:v>25.446927590917099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A-4861-BBAB-4063B4AD157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Features'!$AE$2:$AE$7</c:f>
              <c:numCache>
                <c:formatCode>General</c:formatCode>
                <c:ptCount val="6"/>
                <c:pt idx="0">
                  <c:v>36.369720025895241</c:v>
                </c:pt>
                <c:pt idx="1">
                  <c:v>29.294672177970995</c:v>
                </c:pt>
                <c:pt idx="2">
                  <c:v>36.17094388078057</c:v>
                </c:pt>
                <c:pt idx="3">
                  <c:v>17.469415420951769</c:v>
                </c:pt>
                <c:pt idx="4">
                  <c:v>15.725743041358706</c:v>
                </c:pt>
                <c:pt idx="5">
                  <c:v>15.788135847436086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A-4861-BBAB-4063B4AD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Scene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Optimisations'!$AD$2:$AD$6</c:f>
              <c:numCache>
                <c:formatCode>General</c:formatCode>
                <c:ptCount val="5"/>
                <c:pt idx="0">
                  <c:v>88.931576045390671</c:v>
                </c:pt>
                <c:pt idx="1">
                  <c:v>95.506422806933756</c:v>
                </c:pt>
                <c:pt idx="2">
                  <c:v>117.58619067776679</c:v>
                </c:pt>
                <c:pt idx="3">
                  <c:v>99.852218716299873</c:v>
                </c:pt>
                <c:pt idx="4">
                  <c:v>146.67488045997243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3-4EF9-8E65-DC39ADAED72E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Optimisations'!$AC$2:$AC$6</c:f>
              <c:numCache>
                <c:formatCode>General</c:formatCode>
                <c:ptCount val="5"/>
                <c:pt idx="0">
                  <c:v>38.468193858399772</c:v>
                </c:pt>
                <c:pt idx="1">
                  <c:v>39.956328970668515</c:v>
                </c:pt>
                <c:pt idx="2">
                  <c:v>45.708488224705214</c:v>
                </c:pt>
                <c:pt idx="3">
                  <c:v>44.485987779335652</c:v>
                </c:pt>
                <c:pt idx="4">
                  <c:v>56.486113552937923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3-4EF9-8E65-DC39ADAED72E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Optimisations'!$AE$2:$AE$6</c:f>
              <c:numCache>
                <c:formatCode>General</c:formatCode>
                <c:ptCount val="5"/>
                <c:pt idx="0">
                  <c:v>20.689155778998437</c:v>
                </c:pt>
                <c:pt idx="1">
                  <c:v>18.394796479971745</c:v>
                </c:pt>
                <c:pt idx="2">
                  <c:v>20.77412707118047</c:v>
                </c:pt>
                <c:pt idx="3">
                  <c:v>24.336170119563604</c:v>
                </c:pt>
                <c:pt idx="4">
                  <c:v>22.51851584965738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3-4EF9-8E65-DC39ADAE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Optimisation Improvement for Various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Graphs!$AS$24</c:f>
              <c:strCache>
                <c:ptCount val="1"/>
                <c:pt idx="0">
                  <c:v>Linear Epsilon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Graphs!$AS$25:$AS$28</c:f>
              <c:numCache>
                <c:formatCode>General</c:formatCode>
                <c:ptCount val="4"/>
                <c:pt idx="0">
                  <c:v>11.6</c:v>
                </c:pt>
                <c:pt idx="1">
                  <c:v>31.7</c:v>
                </c:pt>
                <c:pt idx="2">
                  <c:v>3.9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0-4526-9BA0-E3AB65B4F3DF}"/>
            </c:ext>
          </c:extLst>
        </c:ser>
        <c:ser>
          <c:idx val="0"/>
          <c:order val="1"/>
          <c:tx>
            <c:strRef>
              <c:f>Graphs!$AT$24</c:f>
              <c:strCache>
                <c:ptCount val="1"/>
                <c:pt idx="0">
                  <c:v>Bounding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Graphs!$AT$25:$AT$28</c:f>
              <c:numCache>
                <c:formatCode>General</c:formatCode>
                <c:ptCount val="4"/>
                <c:pt idx="0">
                  <c:v>-7.1</c:v>
                </c:pt>
                <c:pt idx="1">
                  <c:v>-3.2</c:v>
                </c:pt>
                <c:pt idx="2">
                  <c:v>18.8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0-4526-9BA0-E3AB65B4F3DF}"/>
            </c:ext>
          </c:extLst>
        </c:ser>
        <c:ser>
          <c:idx val="1"/>
          <c:order val="2"/>
          <c:tx>
            <c:strRef>
              <c:f>Graphs!$AU$24</c:f>
              <c:strCache>
                <c:ptCount val="1"/>
                <c:pt idx="0">
                  <c:v>Fast Maths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Graphs!$AU$25:$AU$28</c:f>
              <c:numCache>
                <c:formatCode>General</c:formatCode>
                <c:ptCount val="4"/>
                <c:pt idx="0">
                  <c:v>97.8</c:v>
                </c:pt>
                <c:pt idx="1">
                  <c:v>63.7</c:v>
                </c:pt>
                <c:pt idx="2">
                  <c:v>15.6</c:v>
                </c:pt>
                <c:pt idx="3">
                  <c:v>-20.6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0-4526-9BA0-E3AB65B4F3DF}"/>
            </c:ext>
          </c:extLst>
        </c:ser>
        <c:ser>
          <c:idx val="3"/>
          <c:order val="3"/>
          <c:tx>
            <c:strRef>
              <c:f>Graphs!$AV$24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Graphs!$AV$25:$AV$28</c:f>
              <c:numCache>
                <c:formatCode>General</c:formatCode>
                <c:ptCount val="4"/>
                <c:pt idx="0">
                  <c:v>113</c:v>
                </c:pt>
                <c:pt idx="1">
                  <c:v>98.5</c:v>
                </c:pt>
                <c:pt idx="2">
                  <c:v>46.8</c:v>
                </c:pt>
                <c:pt idx="3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0-4526-9BA0-E3AB65B4F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 Percentage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Stationary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Optimisations'!$AD$2:$AD$6</c:f>
              <c:numCache>
                <c:formatCode>General</c:formatCode>
                <c:ptCount val="5"/>
                <c:pt idx="0">
                  <c:v>53.432504060870308</c:v>
                </c:pt>
                <c:pt idx="1">
                  <c:v>70.663887220435996</c:v>
                </c:pt>
                <c:pt idx="2">
                  <c:v>51.351309715154287</c:v>
                </c:pt>
                <c:pt idx="3">
                  <c:v>94.111446775271276</c:v>
                </c:pt>
                <c:pt idx="4">
                  <c:v>102.8669005174205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8-4E8B-9D69-4C43D60CDFB0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Optimisations'!$AC$2:$AC$6</c:f>
              <c:numCache>
                <c:formatCode>General</c:formatCode>
                <c:ptCount val="5"/>
                <c:pt idx="0">
                  <c:v>43.315544506181162</c:v>
                </c:pt>
                <c:pt idx="1">
                  <c:v>57.041627401292672</c:v>
                </c:pt>
                <c:pt idx="2">
                  <c:v>41.934544849669393</c:v>
                </c:pt>
                <c:pt idx="3">
                  <c:v>70.892111795761451</c:v>
                </c:pt>
                <c:pt idx="4">
                  <c:v>85.97376992400072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8-4E8B-9D69-4C43D60CDFB0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Optimisations'!$AE$2:$AE$6</c:f>
              <c:numCache>
                <c:formatCode>General</c:formatCode>
                <c:ptCount val="5"/>
                <c:pt idx="0">
                  <c:v>34.476695477691855</c:v>
                </c:pt>
                <c:pt idx="1">
                  <c:v>43.963194013971503</c:v>
                </c:pt>
                <c:pt idx="2">
                  <c:v>34.366505029538011</c:v>
                </c:pt>
                <c:pt idx="3">
                  <c:v>53.232546378856036</c:v>
                </c:pt>
                <c:pt idx="4">
                  <c:v>57.397702943928181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8-4E8B-9D69-4C43D60C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Optimisations'!$AD$2:$AD$6</c:f>
              <c:numCache>
                <c:formatCode>General</c:formatCode>
                <c:ptCount val="5"/>
                <c:pt idx="0">
                  <c:v>71.075226019218746</c:v>
                </c:pt>
                <c:pt idx="1">
                  <c:v>76.983479345332498</c:v>
                </c:pt>
                <c:pt idx="2">
                  <c:v>102.8679586882278</c:v>
                </c:pt>
                <c:pt idx="3">
                  <c:v>55.642109948809264</c:v>
                </c:pt>
                <c:pt idx="4">
                  <c:v>102.56515451440526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E-4EC0-821E-FF21374272D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Optimisations'!$AC$2:$AC$6</c:f>
              <c:numCache>
                <c:formatCode>General</c:formatCode>
                <c:ptCount val="5"/>
                <c:pt idx="0">
                  <c:v>51.823898534261815</c:v>
                </c:pt>
                <c:pt idx="1">
                  <c:v>57.519444832564851</c:v>
                </c:pt>
                <c:pt idx="2">
                  <c:v>71.540542969257032</c:v>
                </c:pt>
                <c:pt idx="3">
                  <c:v>41.12798697198312</c:v>
                </c:pt>
                <c:pt idx="4">
                  <c:v>69.548202894403204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E-4EC0-821E-FF21374272D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Optimisations'!$AE$2:$AE$6</c:f>
              <c:numCache>
                <c:formatCode>General</c:formatCode>
                <c:ptCount val="5"/>
                <c:pt idx="0">
                  <c:v>31.390570900312962</c:v>
                </c:pt>
                <c:pt idx="1">
                  <c:v>39.767914451262435</c:v>
                </c:pt>
                <c:pt idx="2">
                  <c:v>45.135723119420099</c:v>
                </c:pt>
                <c:pt idx="3">
                  <c:v>27.627285812559915</c:v>
                </c:pt>
                <c:pt idx="4">
                  <c:v>38.766601797219657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E-4EC0-821E-FF213742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Scene Performance on Devices of Varying Spec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Mandelbulb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Mandelbulb'!$X$2:$X$4</c:f>
              <c:numCache>
                <c:formatCode>General</c:formatCode>
                <c:ptCount val="3"/>
                <c:pt idx="0">
                  <c:v>38</c:v>
                </c:pt>
                <c:pt idx="1">
                  <c:v>24</c:v>
                </c:pt>
                <c:pt idx="2">
                  <c:v>13</c:v>
                </c:pt>
              </c:numCache>
            </c:numRef>
          </c:xVal>
          <c:yVal>
            <c:numRef>
              <c:f>'Devices Mandelbulb'!$AD$2:$AD$4</c:f>
              <c:numCache>
                <c:formatCode>General</c:formatCode>
                <c:ptCount val="3"/>
                <c:pt idx="0">
                  <c:v>25.404208194905866</c:v>
                </c:pt>
                <c:pt idx="1">
                  <c:v>10.459859463530325</c:v>
                </c:pt>
                <c:pt idx="2">
                  <c:v>5.4903156931523558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8-49A8-BFEC-D4DE0826C446}"/>
            </c:ext>
          </c:extLst>
        </c:ser>
        <c:ser>
          <c:idx val="1"/>
          <c:order val="1"/>
          <c:tx>
            <c:v>Sierpinski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Sierpinski'!$X$2:$X$4</c:f>
              <c:numCache>
                <c:formatCode>General</c:formatCode>
                <c:ptCount val="3"/>
                <c:pt idx="0">
                  <c:v>38</c:v>
                </c:pt>
                <c:pt idx="1">
                  <c:v>24</c:v>
                </c:pt>
                <c:pt idx="2">
                  <c:v>13</c:v>
                </c:pt>
              </c:numCache>
            </c:numRef>
          </c:xVal>
          <c:yVal>
            <c:numRef>
              <c:f>'Devices Sierpinski'!$AD$2:$AD$4</c:f>
              <c:numCache>
                <c:formatCode>General</c:formatCode>
                <c:ptCount val="3"/>
                <c:pt idx="0">
                  <c:v>57.437657097719942</c:v>
                </c:pt>
                <c:pt idx="1">
                  <c:v>31.413528972693783</c:v>
                </c:pt>
                <c:pt idx="2">
                  <c:v>15.186815083268616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C8-49A8-BFEC-D4DE0826C446}"/>
            </c:ext>
          </c:extLst>
        </c:ser>
        <c:ser>
          <c:idx val="2"/>
          <c:order val="2"/>
          <c:tx>
            <c:v>Planet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Planet'!$X$2:$X$4</c:f>
              <c:numCache>
                <c:formatCode>General</c:formatCode>
                <c:ptCount val="3"/>
                <c:pt idx="0">
                  <c:v>38</c:v>
                </c:pt>
                <c:pt idx="1">
                  <c:v>24</c:v>
                </c:pt>
                <c:pt idx="2">
                  <c:v>13</c:v>
                </c:pt>
              </c:numCache>
            </c:numRef>
          </c:xVal>
          <c:yVal>
            <c:numRef>
              <c:f>'Devices Planet'!$AD$2:$AD$4</c:f>
              <c:numCache>
                <c:formatCode>General</c:formatCode>
                <c:ptCount val="3"/>
                <c:pt idx="0">
                  <c:v>69.95275485759916</c:v>
                </c:pt>
                <c:pt idx="1">
                  <c:v>52.540947365971547</c:v>
                </c:pt>
                <c:pt idx="2">
                  <c:v>36.308829443220297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C8-49A8-BFEC-D4DE0826C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Performance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 Mandelbulb'!$F$2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13CE8B6-04F6-49A0-AF30-F162A6E7E1D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F8A-451F-B6A4-D0AD52F7F8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FC824A9-C0C3-4F29-BFB4-A7C1CC91680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F8A-451F-B6A4-D0AD52F7F8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C19BC8C-1B9F-4C14-9BDD-989E7C5B12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F8A-451F-B6A4-D0AD52F7F8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9E001D3-6BE6-4577-A8BB-20C664162E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F8A-451F-B6A4-D0AD52F7F8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D8EB63D-68AD-4890-ADB6-90E42C6BD1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F8A-451F-B6A4-D0AD52F7F8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9F2350-12C6-4C2E-81D5-BED9BF6F2A8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F8A-451F-B6A4-D0AD52F7F8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Mandelbulb'!$AD$2:$AD$7</c:f>
              <c:numCache>
                <c:formatCode>General</c:formatCode>
                <c:ptCount val="6"/>
                <c:pt idx="0">
                  <c:v>60.284955174717609</c:v>
                </c:pt>
                <c:pt idx="1">
                  <c:v>44.58278654063534</c:v>
                </c:pt>
                <c:pt idx="2">
                  <c:v>32.645771745822223</c:v>
                </c:pt>
                <c:pt idx="3">
                  <c:v>25.453215726253269</c:v>
                </c:pt>
                <c:pt idx="4">
                  <c:v>16.765598803751868</c:v>
                </c:pt>
                <c:pt idx="5">
                  <c:v>9.1250026173769587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B98-48A5-9FE0-B3D87D69B500}"/>
            </c:ext>
          </c:extLst>
        </c:ser>
        <c:ser>
          <c:idx val="2"/>
          <c:order val="1"/>
          <c:tx>
            <c:strRef>
              <c:f>'Resolutions Mandelbulb'!$F$42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BC8DA0E-38BB-496F-936D-080BBB66FB2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F8A-451F-B6A4-D0AD52F7F8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6B6533B-1661-4906-B32A-52A140B8A8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F8A-451F-B6A4-D0AD52F7F8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C9B221E-8224-4B5E-96F8-0F9C3DDD82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F8A-451F-B6A4-D0AD52F7F8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4A3E090-359F-4215-BF95-8FF061BD13A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F8A-451F-B6A4-D0AD52F7F8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5C11635-E0B4-48A5-B5E6-75A91FD375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F8A-451F-B6A4-D0AD52F7F8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46A596C-4244-4335-BC8D-764EBC297B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F8A-451F-B6A4-D0AD52F7F8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8547557331731048E-2"/>
                  <c:y val="1.1285817252118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Mandelbulb'!$W$42:$W$47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Mandelbulb'!$AD$42:$AD$47</c:f>
              <c:numCache>
                <c:formatCode>General</c:formatCode>
                <c:ptCount val="6"/>
                <c:pt idx="0">
                  <c:v>14.908939510567125</c:v>
                </c:pt>
                <c:pt idx="1">
                  <c:v>10.421400957624405</c:v>
                </c:pt>
                <c:pt idx="2">
                  <c:v>7.2975132404805363</c:v>
                </c:pt>
                <c:pt idx="3">
                  <c:v>5.4845927826700001</c:v>
                </c:pt>
                <c:pt idx="4">
                  <c:v>3.4888378724119069</c:v>
                </c:pt>
                <c:pt idx="5">
                  <c:v>1.8669645371668337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9E5-4AA9-9B65-FFCF79566B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over Varying Resolutions FOR GTX 970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970 ME'!$W$2:$W$7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970 ME'!$AD$2:$AD$7</c:f>
              <c:numCache>
                <c:formatCode>General</c:formatCode>
                <c:ptCount val="6"/>
                <c:pt idx="0">
                  <c:v>13.088270421939859</c:v>
                </c:pt>
                <c:pt idx="1">
                  <c:v>9.2590050139214579</c:v>
                </c:pt>
                <c:pt idx="2">
                  <c:v>6.5360116843443485</c:v>
                </c:pt>
                <c:pt idx="3">
                  <c:v>4.9587381356005134</c:v>
                </c:pt>
                <c:pt idx="4">
                  <c:v>3.2029341388817367</c:v>
                </c:pt>
                <c:pt idx="5">
                  <c:v>1.8725640797775778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BB-49CE-90BD-0ADA6AFEF5E0}"/>
            </c:ext>
          </c:extLst>
        </c:ser>
        <c:ser>
          <c:idx val="1"/>
          <c:order val="1"/>
          <c:tx>
            <c:v>No GUI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970 ME NO GUI'!$W$2:$W$7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970 ME NO GUI'!$AD$2:$AD$7</c:f>
              <c:numCache>
                <c:formatCode>General</c:formatCode>
                <c:ptCount val="6"/>
                <c:pt idx="0">
                  <c:v>15.451068487220009</c:v>
                </c:pt>
                <c:pt idx="1">
                  <c:v>10.822618060670518</c:v>
                </c:pt>
                <c:pt idx="2">
                  <c:v>7.5654742455906439</c:v>
                </c:pt>
                <c:pt idx="3">
                  <c:v>5.705042733174496</c:v>
                </c:pt>
                <c:pt idx="4">
                  <c:v>3.6607368540324758</c:v>
                </c:pt>
                <c:pt idx="5">
                  <c:v>1.857677287585892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BB-49CE-90BD-0ADA6AFEF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182335</xdr:colOff>
      <xdr:row>1</xdr:row>
      <xdr:rowOff>149679</xdr:rowOff>
    </xdr:from>
    <xdr:to>
      <xdr:col>12</xdr:col>
      <xdr:colOff>455839</xdr:colOff>
      <xdr:row>24</xdr:row>
      <xdr:rowOff>63953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9059A0-53E4-41DE-A929-9763D7AF9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142875</xdr:colOff>
      <xdr:row>1</xdr:row>
      <xdr:rowOff>76200</xdr:rowOff>
    </xdr:from>
    <xdr:to>
      <xdr:col>27</xdr:col>
      <xdr:colOff>419100</xdr:colOff>
      <xdr:row>23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7B0DF-6127-4924-998B-8E4A8A422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159203</xdr:colOff>
      <xdr:row>26</xdr:row>
      <xdr:rowOff>42182</xdr:rowOff>
    </xdr:from>
    <xdr:to>
      <xdr:col>12</xdr:col>
      <xdr:colOff>435428</xdr:colOff>
      <xdr:row>48</xdr:row>
      <xdr:rowOff>146956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122D30-AF72-4D50-83FF-A22A2DE95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76200</xdr:colOff>
      <xdr:row>29</xdr:row>
      <xdr:rowOff>114300</xdr:rowOff>
    </xdr:from>
    <xdr:to>
      <xdr:col>51</xdr:col>
      <xdr:colOff>381000</xdr:colOff>
      <xdr:row>52</xdr:row>
      <xdr:rowOff>28574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4EC411D-C7BB-4EE4-A3E8-CD5C93BA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49</xdr:row>
      <xdr:rowOff>152400</xdr:rowOff>
    </xdr:from>
    <xdr:to>
      <xdr:col>12</xdr:col>
      <xdr:colOff>485775</xdr:colOff>
      <xdr:row>72</xdr:row>
      <xdr:rowOff>66674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8B6A3F-11FD-45DC-954D-EF6288E7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73</xdr:row>
      <xdr:rowOff>19050</xdr:rowOff>
    </xdr:from>
    <xdr:to>
      <xdr:col>12</xdr:col>
      <xdr:colOff>428625</xdr:colOff>
      <xdr:row>95</xdr:row>
      <xdr:rowOff>123824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291065-C423-4AC0-8E01-216B32100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300037</xdr:colOff>
      <xdr:row>1</xdr:row>
      <xdr:rowOff>80961</xdr:rowOff>
    </xdr:from>
    <xdr:to>
      <xdr:col>38</xdr:col>
      <xdr:colOff>371475</xdr:colOff>
      <xdr:row>20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52857-FF2C-4989-AA03-87A5D9639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62193</xdr:colOff>
      <xdr:row>27</xdr:row>
      <xdr:rowOff>45945</xdr:rowOff>
    </xdr:from>
    <xdr:to>
      <xdr:col>35</xdr:col>
      <xdr:colOff>429185</xdr:colOff>
      <xdr:row>65</xdr:row>
      <xdr:rowOff>160245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4409FD3-6A1E-440E-ADE6-342B99574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469525</xdr:colOff>
      <xdr:row>67</xdr:row>
      <xdr:rowOff>93569</xdr:rowOff>
    </xdr:from>
    <xdr:to>
      <xdr:col>28</xdr:col>
      <xdr:colOff>545726</xdr:colOff>
      <xdr:row>86</xdr:row>
      <xdr:rowOff>22132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5D75C46-F431-4510-9BC6-B9A15B47D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504265</xdr:colOff>
      <xdr:row>58</xdr:row>
      <xdr:rowOff>134471</xdr:rowOff>
    </xdr:from>
    <xdr:to>
      <xdr:col>50</xdr:col>
      <xdr:colOff>304240</xdr:colOff>
      <xdr:row>97</xdr:row>
      <xdr:rowOff>58271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C7A9B49-139D-4AC4-9AF6-432FDF92B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515470</xdr:colOff>
      <xdr:row>99</xdr:row>
      <xdr:rowOff>33618</xdr:rowOff>
    </xdr:from>
    <xdr:to>
      <xdr:col>50</xdr:col>
      <xdr:colOff>315445</xdr:colOff>
      <xdr:row>137</xdr:row>
      <xdr:rowOff>147918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3DA8572-5A7E-4DC5-A705-3893ACAC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4FD2-0EC3-4246-9368-74132FA6B2E6}">
  <dimension ref="AR24:AV28"/>
  <sheetViews>
    <sheetView tabSelected="1" topLeftCell="J31" zoomScale="85" zoomScaleNormal="85" workbookViewId="0">
      <selection activeCell="AL52" sqref="AL52"/>
    </sheetView>
  </sheetViews>
  <sheetFormatPr defaultRowHeight="15" x14ac:dyDescent="0.25"/>
  <cols>
    <col min="44" max="44" width="22.5703125" customWidth="1"/>
    <col min="45" max="45" width="13.42578125" bestFit="1" customWidth="1"/>
    <col min="46" max="46" width="17" bestFit="1" customWidth="1"/>
    <col min="47" max="47" width="10.42578125" bestFit="1" customWidth="1"/>
  </cols>
  <sheetData>
    <row r="24" spans="44:48" x14ac:dyDescent="0.25">
      <c r="AS24" t="s">
        <v>25</v>
      </c>
      <c r="AT24" t="s">
        <v>24</v>
      </c>
      <c r="AU24" t="s">
        <v>56</v>
      </c>
      <c r="AV24" t="s">
        <v>27</v>
      </c>
    </row>
    <row r="25" spans="44:48" x14ac:dyDescent="0.25">
      <c r="AR25" t="s">
        <v>72</v>
      </c>
      <c r="AS25">
        <f ca="1">'Mandelbulb Optimisations'!$AH$3</f>
        <v>11.6</v>
      </c>
      <c r="AT25">
        <f ca="1">'Mandelbulb Optimisations'!$AH$4</f>
        <v>-7.1</v>
      </c>
      <c r="AU25">
        <f ca="1">'Mandelbulb Optimisations'!$AH$5</f>
        <v>97.8</v>
      </c>
      <c r="AV25">
        <f ca="1">'Mandelbulb Optimisations'!$AH$6</f>
        <v>113</v>
      </c>
    </row>
    <row r="26" spans="44:48" x14ac:dyDescent="0.25">
      <c r="AR26" t="s">
        <v>74</v>
      </c>
      <c r="AS26">
        <f ca="1">'Stationary Optimisations'!$AH$3</f>
        <v>31.7</v>
      </c>
      <c r="AT26">
        <f ca="1">'Stationary Optimisations'!$AH$4</f>
        <v>-3.2</v>
      </c>
      <c r="AU26">
        <f ca="1">'Stationary Optimisations'!$AH$5</f>
        <v>63.7</v>
      </c>
      <c r="AV26">
        <f ca="1">'Stationary Optimisations'!$AH$6</f>
        <v>98.5</v>
      </c>
    </row>
    <row r="27" spans="44:48" x14ac:dyDescent="0.25">
      <c r="AR27" t="s">
        <v>73</v>
      </c>
      <c r="AS27">
        <f ca="1">'Sierpinski Optimisations'!$AH$3</f>
        <v>3.9</v>
      </c>
      <c r="AT27">
        <f ca="1">'Sierpinski Optimisations'!$AH$4</f>
        <v>18.8</v>
      </c>
      <c r="AU27">
        <f ca="1">'Sierpinski Optimisations'!$AH$5</f>
        <v>15.6</v>
      </c>
      <c r="AV27">
        <f ca="1">'Sierpinski Optimisations'!$AH$6</f>
        <v>46.8</v>
      </c>
    </row>
    <row r="28" spans="44:48" x14ac:dyDescent="0.25">
      <c r="AR28" t="s">
        <v>75</v>
      </c>
      <c r="AS28">
        <f ca="1">'Planet Optimisations'!$AH$3</f>
        <v>11</v>
      </c>
      <c r="AT28">
        <f ca="1">'Planet Optimisations'!$AH$4</f>
        <v>38</v>
      </c>
      <c r="AU28">
        <f ca="1">'Planet Optimisations'!$AH$5</f>
        <v>-20.6</v>
      </c>
      <c r="AV28">
        <f ca="1">'Planet Optimisations'!$AH$6</f>
        <v>34.200000000000003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B30D-C9E5-483D-9CCD-B595A7C7FA17}">
  <dimension ref="A1:AM10"/>
  <sheetViews>
    <sheetView zoomScale="70" zoomScaleNormal="70" workbookViewId="0">
      <selection activeCell="B8" sqref="B8:Q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B2" t="s">
        <v>57</v>
      </c>
      <c r="C2" t="s">
        <v>77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20.036899999999999</v>
      </c>
      <c r="O2">
        <v>1414</v>
      </c>
      <c r="P2">
        <v>2.3266200000000001E-2</v>
      </c>
      <c r="Q2">
        <v>9.6030999999999998E-3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60.111999999999995</v>
      </c>
      <c r="AC2" s="4">
        <f ca="1">SUM(OFFSET($O$2,(ROW()-ROW($AC$2))*$S$2,,$S$2,))</f>
        <v>4205</v>
      </c>
      <c r="AD2" s="4">
        <f ca="1">AC2/AB2</f>
        <v>69.95275485759916</v>
      </c>
      <c r="AE2" s="4">
        <f ca="1">1/MAX(OFFSET($Q$2,(ROW()-ROW($AE$2))*$S$2,,$S$2,))</f>
        <v>101.92017611806433</v>
      </c>
      <c r="AF2" s="4">
        <f ca="1">1/MIN(OFFSET($P$2,(ROW()-ROW($AF$2))*$S$2,,$S$2,))</f>
        <v>42.980804772588563</v>
      </c>
      <c r="AG2">
        <f ca="1">AE2-AD2</f>
        <v>31.967421260465173</v>
      </c>
      <c r="AH2">
        <f ca="1">AE2-AF2</f>
        <v>58.93937134547577</v>
      </c>
    </row>
    <row r="3" spans="1:39" ht="15.75" x14ac:dyDescent="0.25">
      <c r="B3" t="s">
        <v>57</v>
      </c>
      <c r="C3" t="s">
        <v>77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20.032399999999999</v>
      </c>
      <c r="O3">
        <v>1379</v>
      </c>
      <c r="P3">
        <v>2.3909900000000001E-2</v>
      </c>
      <c r="Q3">
        <v>9.8116000000000002E-3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60.162600000000005</v>
      </c>
      <c r="AC3" s="4">
        <f ca="1">SUM(OFFSET($O$2,(ROW()-ROW($AC$2))*$S$2,,$S$2,))</f>
        <v>3161</v>
      </c>
      <c r="AD3" s="4">
        <f t="shared" ref="AD3" ca="1" si="3">AC3/AB3</f>
        <v>52.540947365971547</v>
      </c>
      <c r="AE3" s="4">
        <f ca="1">1/MAX(OFFSET($Q$2,(ROW()-ROW($AE$2))*$S$2,,$S$2,))</f>
        <v>77.814350522523355</v>
      </c>
      <c r="AF3" s="4">
        <f ca="1">1/MIN(OFFSET($P$2,(ROW()-ROW($AF$2))*$S$2,,$S$2,))</f>
        <v>29.974940949366328</v>
      </c>
      <c r="AG3">
        <f t="shared" ref="AG3" ca="1" si="4">AE3-AD3</f>
        <v>25.273403156551808</v>
      </c>
      <c r="AH3">
        <f t="shared" ref="AH3" ca="1" si="5">AE3-AF3</f>
        <v>47.839409573157027</v>
      </c>
    </row>
    <row r="4" spans="1:39" ht="15.75" x14ac:dyDescent="0.25">
      <c r="B4" t="s">
        <v>57</v>
      </c>
      <c r="C4" t="s">
        <v>77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20.0427</v>
      </c>
      <c r="O4">
        <v>1412</v>
      </c>
      <c r="P4">
        <v>2.3310000000000001E-2</v>
      </c>
      <c r="Q4">
        <v>9.5221000000000004E-3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60.178200000000004</v>
      </c>
      <c r="AC4" s="4">
        <f ca="1">SUM(OFFSET($O$2,(ROW()-ROW($AC$2))*$S$2,,$S$2,))</f>
        <v>2185</v>
      </c>
      <c r="AD4" s="4">
        <f t="shared" ref="AD4" ca="1" si="8">AC4/AB4</f>
        <v>36.308829443220297</v>
      </c>
      <c r="AE4" s="4">
        <f ca="1">1/MAX(OFFSET($Q$2,(ROW()-ROW($AE$2))*$S$2,,$S$2,))</f>
        <v>51.584947512315907</v>
      </c>
      <c r="AF4" s="4">
        <f ca="1">1/MIN(OFFSET($P$2,(ROW()-ROW($AF$2))*$S$2,,$S$2,))</f>
        <v>21.872792215035794</v>
      </c>
      <c r="AG4">
        <f t="shared" ref="AG4" ca="1" si="9">AE4-AD4</f>
        <v>15.27611806909561</v>
      </c>
      <c r="AH4">
        <f t="shared" ref="AH4" ca="1" si="10">AE4-AF4</f>
        <v>29.712155297280113</v>
      </c>
    </row>
    <row r="5" spans="1:39" ht="15.75" x14ac:dyDescent="0.25">
      <c r="B5" t="s">
        <v>57</v>
      </c>
      <c r="C5" t="s">
        <v>77</v>
      </c>
      <c r="D5">
        <v>1920</v>
      </c>
      <c r="E5">
        <v>1080</v>
      </c>
      <c r="F5" t="s">
        <v>78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20.0655</v>
      </c>
      <c r="O5">
        <v>1054</v>
      </c>
      <c r="P5">
        <v>3.4180099999999998E-2</v>
      </c>
      <c r="Q5">
        <v>1.2808999999999999E-2</v>
      </c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B6" t="s">
        <v>57</v>
      </c>
      <c r="C6" t="s">
        <v>77</v>
      </c>
      <c r="D6">
        <v>1920</v>
      </c>
      <c r="E6">
        <v>1080</v>
      </c>
      <c r="F6" t="s">
        <v>78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20.042100000000001</v>
      </c>
      <c r="O6">
        <v>1054</v>
      </c>
      <c r="P6">
        <v>3.3617099999999997E-2</v>
      </c>
      <c r="Q6">
        <v>1.28097E-2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57</v>
      </c>
      <c r="C7" t="s">
        <v>77</v>
      </c>
      <c r="D7">
        <v>1920</v>
      </c>
      <c r="E7">
        <v>1080</v>
      </c>
      <c r="F7" t="s">
        <v>78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20.055</v>
      </c>
      <c r="O7">
        <v>1053</v>
      </c>
      <c r="P7">
        <v>3.3361200000000001E-2</v>
      </c>
      <c r="Q7">
        <v>1.2851100000000001E-2</v>
      </c>
      <c r="T7" s="4"/>
      <c r="U7" s="4"/>
      <c r="AE7" s="3"/>
      <c r="AF7" s="3"/>
      <c r="AG7" s="3"/>
    </row>
    <row r="8" spans="1:39" ht="15.75" x14ac:dyDescent="0.25">
      <c r="B8" t="s">
        <v>57</v>
      </c>
      <c r="C8" t="s">
        <v>82</v>
      </c>
      <c r="D8">
        <v>1920</v>
      </c>
      <c r="E8">
        <v>1080</v>
      </c>
      <c r="F8" t="s">
        <v>79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20.0535</v>
      </c>
      <c r="O8">
        <v>728</v>
      </c>
      <c r="P8">
        <v>4.57189E-2</v>
      </c>
      <c r="Q8">
        <v>1.91776E-2</v>
      </c>
      <c r="T8" s="4"/>
      <c r="U8" s="4"/>
      <c r="V8" s="3"/>
    </row>
    <row r="9" spans="1:39" ht="15.75" x14ac:dyDescent="0.25">
      <c r="B9" t="s">
        <v>57</v>
      </c>
      <c r="C9" t="s">
        <v>82</v>
      </c>
      <c r="D9">
        <v>1920</v>
      </c>
      <c r="E9">
        <v>1080</v>
      </c>
      <c r="F9" t="s">
        <v>79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20.0627</v>
      </c>
      <c r="O9">
        <v>728</v>
      </c>
      <c r="P9">
        <v>4.5784400000000003E-2</v>
      </c>
      <c r="Q9">
        <v>1.9216500000000001E-2</v>
      </c>
      <c r="T9" s="4"/>
      <c r="U9" s="3"/>
      <c r="V9" s="3"/>
    </row>
    <row r="10" spans="1:39" ht="15.75" x14ac:dyDescent="0.25">
      <c r="B10" t="s">
        <v>57</v>
      </c>
      <c r="C10" t="s">
        <v>82</v>
      </c>
      <c r="D10">
        <v>1920</v>
      </c>
      <c r="E10">
        <v>1080</v>
      </c>
      <c r="F10" t="s">
        <v>79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20.062000000000001</v>
      </c>
      <c r="O10">
        <v>729</v>
      </c>
      <c r="P10">
        <v>4.5799800000000002E-2</v>
      </c>
      <c r="Q10">
        <v>1.93855E-2</v>
      </c>
      <c r="T10" s="4"/>
      <c r="U10" s="3"/>
      <c r="V10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AF66-8C1B-4DD7-9B92-F691DA4BBA16}">
  <dimension ref="A1:AM10"/>
  <sheetViews>
    <sheetView zoomScale="70" zoomScaleNormal="70" workbookViewId="0">
      <selection activeCell="G16" sqref="G16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B2" t="s">
        <v>57</v>
      </c>
      <c r="C2" t="s">
        <v>77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20.036899999999999</v>
      </c>
      <c r="O2">
        <v>1414</v>
      </c>
      <c r="P2">
        <v>2.3266200000000001E-2</v>
      </c>
      <c r="Q2">
        <v>9.6030999999999998E-3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4" si="0">L2/1000</f>
        <v>49.152000000000001</v>
      </c>
      <c r="AA2" s="3">
        <f t="shared" si="0"/>
        <v>65.536000000000001</v>
      </c>
      <c r="AB2" s="4">
        <f ca="1">SUM(OFFSET($N$2,(ROW()-ROW($AB$2))*$S$2,,$S$2,))</f>
        <v>60.111999999999995</v>
      </c>
      <c r="AC2" s="4">
        <f ca="1">SUM(OFFSET($O$2,(ROW()-ROW($AC$2))*$S$2,,$S$2,))</f>
        <v>4205</v>
      </c>
      <c r="AD2" s="4">
        <f ca="1">AC2/AB2</f>
        <v>69.95275485759916</v>
      </c>
      <c r="AE2" s="4">
        <f ca="1">1/MAX(OFFSET($Q$2,(ROW()-ROW($AE$2))*$S$2,,$S$2,))</f>
        <v>101.92017611806433</v>
      </c>
      <c r="AF2" s="4">
        <f ca="1">1/MIN(OFFSET($P$2,(ROW()-ROW($AF$2))*$S$2,,$S$2,))</f>
        <v>42.980804772588563</v>
      </c>
      <c r="AG2">
        <f ca="1">AE2-AD2</f>
        <v>31.967421260465173</v>
      </c>
      <c r="AH2">
        <f ca="1">AE2-AF2</f>
        <v>58.93937134547577</v>
      </c>
    </row>
    <row r="3" spans="1:39" ht="15.75" x14ac:dyDescent="0.25">
      <c r="B3" t="s">
        <v>57</v>
      </c>
      <c r="C3" t="s">
        <v>77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20.032399999999999</v>
      </c>
      <c r="O3">
        <v>1379</v>
      </c>
      <c r="P3">
        <v>2.3909900000000001E-2</v>
      </c>
      <c r="Q3">
        <v>9.8116000000000002E-3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60.162600000000005</v>
      </c>
      <c r="AC3" s="4">
        <f ca="1">SUM(OFFSET($O$2,(ROW()-ROW($AC$2))*$S$2,,$S$2,))</f>
        <v>3161</v>
      </c>
      <c r="AD3" s="4">
        <f t="shared" ref="AD3:AD4" ca="1" si="3">AC3/AB3</f>
        <v>52.540947365971547</v>
      </c>
      <c r="AE3" s="4">
        <f ca="1">1/MAX(OFFSET($Q$2,(ROW()-ROW($AE$2))*$S$2,,$S$2,))</f>
        <v>77.814350522523355</v>
      </c>
      <c r="AF3" s="4">
        <f ca="1">1/MIN(OFFSET($P$2,(ROW()-ROW($AF$2))*$S$2,,$S$2,))</f>
        <v>29.974940949366328</v>
      </c>
      <c r="AG3">
        <f t="shared" ref="AG3:AG4" ca="1" si="4">AE3-AD3</f>
        <v>25.273403156551808</v>
      </c>
      <c r="AH3">
        <f t="shared" ref="AH3:AH4" ca="1" si="5">AE3-AF3</f>
        <v>47.839409573157027</v>
      </c>
    </row>
    <row r="4" spans="1:39" ht="15.75" x14ac:dyDescent="0.25">
      <c r="B4" t="s">
        <v>57</v>
      </c>
      <c r="C4" t="s">
        <v>77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20.0427</v>
      </c>
      <c r="O4">
        <v>1412</v>
      </c>
      <c r="P4">
        <v>2.3310000000000001E-2</v>
      </c>
      <c r="Q4">
        <v>9.5221000000000004E-3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si="0"/>
        <v>49.152000000000001</v>
      </c>
      <c r="AA4" s="3">
        <f t="shared" si="0"/>
        <v>65.536000000000001</v>
      </c>
      <c r="AB4" s="4">
        <f ca="1">SUM(OFFSET($N$2,(ROW()-ROW($AB$2))*$S$2,,$S$2,))</f>
        <v>90.044099999999986</v>
      </c>
      <c r="AC4" s="4">
        <f ca="1">SUM(OFFSET($O$2,(ROW()-ROW($AC$2))*$S$2,,$S$2,))</f>
        <v>9188</v>
      </c>
      <c r="AD4" s="4">
        <f t="shared" ca="1" si="3"/>
        <v>102.03888983287079</v>
      </c>
      <c r="AE4" s="4">
        <f ca="1">1/MAX(OFFSET($Q$2,(ROW()-ROW($AE$2))*$S$2,,$S$2,))</f>
        <v>107.47487774732656</v>
      </c>
      <c r="AF4" s="4">
        <f ca="1">1/MIN(OFFSET($P$2,(ROW()-ROW($AF$2))*$S$2,,$S$2,))</f>
        <v>40.547882995028829</v>
      </c>
      <c r="AG4">
        <f t="shared" ca="1" si="4"/>
        <v>5.4359879144557652</v>
      </c>
      <c r="AH4">
        <f t="shared" ca="1" si="5"/>
        <v>66.92699475229773</v>
      </c>
    </row>
    <row r="5" spans="1:39" ht="15.75" x14ac:dyDescent="0.25">
      <c r="B5" t="s">
        <v>57</v>
      </c>
      <c r="C5" t="s">
        <v>77</v>
      </c>
      <c r="D5">
        <v>1920</v>
      </c>
      <c r="E5">
        <v>1080</v>
      </c>
      <c r="F5" t="s">
        <v>78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20.0655</v>
      </c>
      <c r="O5">
        <v>1054</v>
      </c>
      <c r="P5">
        <v>3.4180099999999998E-2</v>
      </c>
      <c r="Q5">
        <v>1.2808999999999999E-2</v>
      </c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B6" t="s">
        <v>57</v>
      </c>
      <c r="C6" t="s">
        <v>77</v>
      </c>
      <c r="D6">
        <v>1920</v>
      </c>
      <c r="E6">
        <v>1080</v>
      </c>
      <c r="F6" t="s">
        <v>78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20.042100000000001</v>
      </c>
      <c r="O6">
        <v>1054</v>
      </c>
      <c r="P6">
        <v>3.3617099999999997E-2</v>
      </c>
      <c r="Q6">
        <v>1.28097E-2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57</v>
      </c>
      <c r="C7" t="s">
        <v>77</v>
      </c>
      <c r="D7">
        <v>1920</v>
      </c>
      <c r="E7">
        <v>1080</v>
      </c>
      <c r="F7" t="s">
        <v>78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20.055</v>
      </c>
      <c r="O7">
        <v>1053</v>
      </c>
      <c r="P7">
        <v>3.3361200000000001E-2</v>
      </c>
      <c r="Q7">
        <v>1.2851100000000001E-2</v>
      </c>
      <c r="T7" s="4"/>
      <c r="U7" s="4"/>
      <c r="AE7" s="3"/>
      <c r="AF7" s="3"/>
      <c r="AG7" s="3"/>
    </row>
    <row r="8" spans="1:39" ht="15.75" x14ac:dyDescent="0.25">
      <c r="B8" t="s">
        <v>83</v>
      </c>
      <c r="C8" t="s">
        <v>82</v>
      </c>
      <c r="D8">
        <v>1920</v>
      </c>
      <c r="E8">
        <v>1080</v>
      </c>
      <c r="F8" t="s">
        <v>79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30.015899999999998</v>
      </c>
      <c r="O8">
        <v>3047</v>
      </c>
      <c r="P8">
        <v>3.2750399999999999E-2</v>
      </c>
      <c r="Q8">
        <v>9.2575000000000001E-3</v>
      </c>
      <c r="T8" s="4"/>
      <c r="U8" s="4"/>
      <c r="V8" s="3"/>
    </row>
    <row r="9" spans="1:39" ht="15.75" x14ac:dyDescent="0.25">
      <c r="B9" t="s">
        <v>83</v>
      </c>
      <c r="C9" t="s">
        <v>82</v>
      </c>
      <c r="D9">
        <v>1920</v>
      </c>
      <c r="E9">
        <v>1080</v>
      </c>
      <c r="F9" t="s">
        <v>79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30.011299999999999</v>
      </c>
      <c r="O9">
        <v>3070</v>
      </c>
      <c r="P9">
        <v>3.1751700000000001E-2</v>
      </c>
      <c r="Q9">
        <v>9.3045000000000003E-3</v>
      </c>
      <c r="T9" s="4"/>
      <c r="U9" s="3"/>
      <c r="V9" s="3"/>
    </row>
    <row r="10" spans="1:39" ht="15.75" x14ac:dyDescent="0.25">
      <c r="B10" t="s">
        <v>83</v>
      </c>
      <c r="C10" t="s">
        <v>82</v>
      </c>
      <c r="D10">
        <v>1920</v>
      </c>
      <c r="E10">
        <v>1080</v>
      </c>
      <c r="F10" t="s">
        <v>79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30.0169</v>
      </c>
      <c r="O10">
        <v>3071</v>
      </c>
      <c r="P10">
        <v>2.4662199999999999E-2</v>
      </c>
      <c r="Q10">
        <v>9.1836000000000001E-3</v>
      </c>
      <c r="T10" s="4"/>
      <c r="U10" s="3"/>
      <c r="V10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1C00-07CB-4F03-B932-655B80B938E4}">
  <dimension ref="A1:AM59"/>
  <sheetViews>
    <sheetView topLeftCell="A16" zoomScale="70" zoomScaleNormal="70" workbookViewId="0">
      <selection activeCell="I61" sqref="I61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81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38</v>
      </c>
      <c r="C2" t="s">
        <v>77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30.037400000000002</v>
      </c>
      <c r="O2">
        <v>1806</v>
      </c>
      <c r="P2">
        <v>2.7150000000000001E-2</v>
      </c>
      <c r="Q2">
        <v>9.4663000000000004E-3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90.105400000000003</v>
      </c>
      <c r="AC2" s="4">
        <f ca="1">SUM(OFFSET($O$2,(ROW()-ROW($AC$2))*$S$2,,$S$2,))</f>
        <v>5432</v>
      </c>
      <c r="AD2" s="4">
        <f ca="1">AC2/AB2</f>
        <v>60.284955174717609</v>
      </c>
      <c r="AE2" s="4">
        <f ca="1">1/MAX(OFFSET($Q$2,(ROW()-ROW($AE$2))*$S$2,,$S$2,))</f>
        <v>105.10163327938116</v>
      </c>
      <c r="AF2" s="4">
        <f ca="1">1/MIN(OFFSET($P$2,(ROW()-ROW($AF$2))*$S$2,,$S$2,))</f>
        <v>37.183429576443551</v>
      </c>
      <c r="AG2">
        <f ca="1">AE2-AD2</f>
        <v>44.816678104663552</v>
      </c>
      <c r="AH2">
        <f ca="1">AE2-AF2</f>
        <v>67.918203702937603</v>
      </c>
    </row>
    <row r="3" spans="1:39" ht="15.75" x14ac:dyDescent="0.25">
      <c r="A3" t="str">
        <f t="shared" ref="A3:A19" si="0">_xlfn.CONCAT(D3,"x",E3)</f>
        <v>1024x576</v>
      </c>
      <c r="B3" t="s">
        <v>38</v>
      </c>
      <c r="C3" t="s">
        <v>77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30.039200000000001</v>
      </c>
      <c r="O3">
        <v>1814</v>
      </c>
      <c r="P3">
        <v>2.7158700000000001E-2</v>
      </c>
      <c r="Q3">
        <v>9.1927999999999992E-3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Z7" si="5">L3/1000</f>
        <v>49.152000000000001</v>
      </c>
      <c r="AA3" s="3">
        <f t="shared" ref="AA3:AA7" si="6">M3/1000</f>
        <v>65.536000000000001</v>
      </c>
      <c r="AB3" s="4">
        <f t="shared" ref="AB3:AB7" ca="1" si="7">SUM(OFFSET($N$2,(ROW()-ROW($AB$2))*$S$2,,$S$2,))</f>
        <v>90.146900000000002</v>
      </c>
      <c r="AC3" s="4">
        <f t="shared" ref="AC3:AC7" ca="1" si="8">SUM(OFFSET($O$2,(ROW()-ROW($AC$2))*$S$2,,$S$2,))</f>
        <v>4019</v>
      </c>
      <c r="AD3" s="4">
        <f t="shared" ref="AD3:AD7" ca="1" si="9">AC3/AB3</f>
        <v>44.58278654063534</v>
      </c>
      <c r="AE3" s="4">
        <f t="shared" ref="AE3:AE7" ca="1" si="10">1/MAX(OFFSET($Q$2,(ROW()-ROW($AE$2))*$S$2,,$S$2,))</f>
        <v>78.37850547865753</v>
      </c>
      <c r="AF3" s="4">
        <f t="shared" ref="AF3:AF7" ca="1" si="11">1/MIN(OFFSET($P$2,(ROW()-ROW($AF$2))*$S$2,,$S$2,))</f>
        <v>28.636064259328197</v>
      </c>
      <c r="AG3">
        <f t="shared" ref="AG3:AG7" ca="1" si="12">AE3-AD3</f>
        <v>33.795718938022191</v>
      </c>
      <c r="AH3">
        <f t="shared" ref="AH3:AH7" ca="1" si="13">AE3-AF3</f>
        <v>49.742441219329336</v>
      </c>
    </row>
    <row r="4" spans="1:39" ht="15.75" x14ac:dyDescent="0.25">
      <c r="A4" t="str">
        <f t="shared" si="0"/>
        <v>1024x576</v>
      </c>
      <c r="B4" t="s">
        <v>38</v>
      </c>
      <c r="C4" t="s">
        <v>77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30.0288</v>
      </c>
      <c r="O4">
        <v>1812</v>
      </c>
      <c r="P4">
        <v>2.68937E-2</v>
      </c>
      <c r="Q4">
        <v>9.5145999999999998E-3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6"/>
        <v>65.536000000000001</v>
      </c>
      <c r="AB4" s="4">
        <f t="shared" ca="1" si="7"/>
        <v>90.149499999999989</v>
      </c>
      <c r="AC4" s="4">
        <f t="shared" ca="1" si="8"/>
        <v>2943</v>
      </c>
      <c r="AD4" s="4">
        <f t="shared" ca="1" si="9"/>
        <v>32.645771745822223</v>
      </c>
      <c r="AE4" s="4">
        <f t="shared" ca="1" si="10"/>
        <v>57.495055425233431</v>
      </c>
      <c r="AF4" s="4">
        <f t="shared" ca="1" si="11"/>
        <v>19.815988728665612</v>
      </c>
      <c r="AG4">
        <f t="shared" ca="1" si="12"/>
        <v>24.849283679411208</v>
      </c>
      <c r="AH4">
        <f t="shared" ca="1" si="13"/>
        <v>37.679066696567816</v>
      </c>
    </row>
    <row r="5" spans="1:39" ht="15.75" x14ac:dyDescent="0.25">
      <c r="A5" t="str">
        <f t="shared" si="0"/>
        <v>1280x720</v>
      </c>
      <c r="B5" t="s">
        <v>38</v>
      </c>
      <c r="C5" t="s">
        <v>77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30.033899999999999</v>
      </c>
      <c r="O5">
        <v>1343</v>
      </c>
      <c r="P5">
        <v>3.5038300000000001E-2</v>
      </c>
      <c r="Q5">
        <v>1.25728E-2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6"/>
        <v>65.536000000000001</v>
      </c>
      <c r="AB5" s="4">
        <f t="shared" ca="1" si="7"/>
        <v>90.244</v>
      </c>
      <c r="AC5" s="4">
        <f t="shared" ca="1" si="8"/>
        <v>2297</v>
      </c>
      <c r="AD5" s="4">
        <f t="shared" ca="1" si="9"/>
        <v>25.453215726253269</v>
      </c>
      <c r="AE5" s="4">
        <f t="shared" ca="1" si="10"/>
        <v>45.128390270319052</v>
      </c>
      <c r="AF5" s="4">
        <f t="shared" ca="1" si="11"/>
        <v>15.861535142817264</v>
      </c>
      <c r="AG5">
        <f t="shared" ca="1" si="12"/>
        <v>19.675174544065783</v>
      </c>
      <c r="AH5">
        <f t="shared" ca="1" si="13"/>
        <v>29.266855127501788</v>
      </c>
    </row>
    <row r="6" spans="1:39" ht="15.75" x14ac:dyDescent="0.25">
      <c r="A6" t="str">
        <f t="shared" si="0"/>
        <v>1280x720</v>
      </c>
      <c r="B6" t="s">
        <v>38</v>
      </c>
      <c r="C6" t="s">
        <v>77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30.060500000000001</v>
      </c>
      <c r="O6">
        <v>1346</v>
      </c>
      <c r="P6">
        <v>3.4921000000000001E-2</v>
      </c>
      <c r="Q6">
        <v>1.25732E-2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6"/>
        <v>65.536000000000001</v>
      </c>
      <c r="AB6" s="4">
        <f t="shared" ca="1" si="7"/>
        <v>90.482900000000001</v>
      </c>
      <c r="AC6" s="4">
        <f t="shared" ca="1" si="8"/>
        <v>1517</v>
      </c>
      <c r="AD6" s="4">
        <f t="shared" ca="1" si="9"/>
        <v>16.765598803751868</v>
      </c>
      <c r="AE6" s="4">
        <f t="shared" ca="1" si="10"/>
        <v>30.171919597868651</v>
      </c>
      <c r="AF6" s="4">
        <f t="shared" ca="1" si="11"/>
        <v>10.137135164505429</v>
      </c>
      <c r="AG6">
        <f t="shared" ca="1" si="12"/>
        <v>13.406320794116784</v>
      </c>
      <c r="AH6">
        <f t="shared" ca="1" si="13"/>
        <v>20.034784433363221</v>
      </c>
    </row>
    <row r="7" spans="1:39" ht="15.75" x14ac:dyDescent="0.25">
      <c r="A7" t="str">
        <f t="shared" si="0"/>
        <v>1280x720</v>
      </c>
      <c r="B7" t="s">
        <v>38</v>
      </c>
      <c r="C7" t="s">
        <v>77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30.052499999999998</v>
      </c>
      <c r="O7">
        <v>1330</v>
      </c>
      <c r="P7">
        <v>3.5366099999999998E-2</v>
      </c>
      <c r="Q7">
        <v>1.27586E-2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6"/>
        <v>65.536000000000001</v>
      </c>
      <c r="AB7" s="4">
        <f t="shared" ca="1" si="7"/>
        <v>90.739699999999999</v>
      </c>
      <c r="AC7" s="4">
        <f t="shared" ca="1" si="8"/>
        <v>828</v>
      </c>
      <c r="AD7" s="4">
        <f t="shared" ca="1" si="9"/>
        <v>9.1250026173769587</v>
      </c>
      <c r="AE7" s="4">
        <f t="shared" ca="1" si="10"/>
        <v>16.152009794578738</v>
      </c>
      <c r="AF7" s="4">
        <f t="shared" ca="1" si="11"/>
        <v>5.4994308089112778</v>
      </c>
      <c r="AG7">
        <f t="shared" ca="1" si="12"/>
        <v>7.0270071772017797</v>
      </c>
      <c r="AH7">
        <f t="shared" ca="1" si="13"/>
        <v>10.652578985667461</v>
      </c>
    </row>
    <row r="8" spans="1:39" ht="15.75" x14ac:dyDescent="0.25">
      <c r="A8" t="str">
        <f t="shared" si="0"/>
        <v>1600x900</v>
      </c>
      <c r="B8" t="s">
        <v>38</v>
      </c>
      <c r="C8" t="s">
        <v>77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30.045999999999999</v>
      </c>
      <c r="O8">
        <v>982</v>
      </c>
      <c r="P8">
        <v>5.0842999999999999E-2</v>
      </c>
      <c r="Q8">
        <v>1.73385E-2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38</v>
      </c>
      <c r="C9" t="s">
        <v>77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30.051500000000001</v>
      </c>
      <c r="O9">
        <v>983</v>
      </c>
      <c r="P9">
        <v>5.0942899999999999E-2</v>
      </c>
      <c r="Q9">
        <v>1.7318699999999999E-2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38</v>
      </c>
      <c r="C10" t="s">
        <v>77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30.052</v>
      </c>
      <c r="O10">
        <v>978</v>
      </c>
      <c r="P10">
        <v>5.0464299999999997E-2</v>
      </c>
      <c r="Q10">
        <v>1.73928E-2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38</v>
      </c>
      <c r="C11" t="s">
        <v>77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30.061900000000001</v>
      </c>
      <c r="O11">
        <v>766</v>
      </c>
      <c r="P11">
        <v>6.3821900000000001E-2</v>
      </c>
      <c r="Q11">
        <v>2.2008699999999999E-2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38</v>
      </c>
      <c r="C12" t="s">
        <v>77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30.075600000000001</v>
      </c>
      <c r="O12">
        <v>765</v>
      </c>
      <c r="P12">
        <v>6.3396800000000003E-2</v>
      </c>
      <c r="Q12">
        <v>2.16323E-2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38</v>
      </c>
      <c r="C13" t="s">
        <v>77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30.1065</v>
      </c>
      <c r="O13">
        <v>766</v>
      </c>
      <c r="P13">
        <v>6.3045599999999993E-2</v>
      </c>
      <c r="Q13">
        <v>2.2159000000000002E-2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38</v>
      </c>
      <c r="C14" t="s">
        <v>77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30.126799999999999</v>
      </c>
      <c r="O14">
        <v>505</v>
      </c>
      <c r="P14">
        <v>9.8647200000000004E-2</v>
      </c>
      <c r="Q14">
        <v>3.30294E-2</v>
      </c>
    </row>
    <row r="15" spans="1:39" x14ac:dyDescent="0.25">
      <c r="A15" t="str">
        <f t="shared" si="0"/>
        <v>2560x1440</v>
      </c>
      <c r="B15" t="s">
        <v>38</v>
      </c>
      <c r="C15" t="s">
        <v>77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30.174099999999999</v>
      </c>
      <c r="O15">
        <v>506</v>
      </c>
      <c r="P15">
        <v>9.9184800000000004E-2</v>
      </c>
      <c r="Q15">
        <v>3.3078799999999998E-2</v>
      </c>
    </row>
    <row r="16" spans="1:39" x14ac:dyDescent="0.25">
      <c r="A16" t="str">
        <f t="shared" si="0"/>
        <v>2560x1440</v>
      </c>
      <c r="B16" t="s">
        <v>38</v>
      </c>
      <c r="C16" t="s">
        <v>77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30.181999999999999</v>
      </c>
      <c r="O16">
        <v>506</v>
      </c>
      <c r="P16">
        <v>9.9364999999999995E-2</v>
      </c>
      <c r="Q16">
        <v>3.3143400000000003E-2</v>
      </c>
    </row>
    <row r="17" spans="1:34" x14ac:dyDescent="0.25">
      <c r="A17" t="str">
        <f t="shared" si="0"/>
        <v>3840x2160</v>
      </c>
      <c r="B17" t="s">
        <v>38</v>
      </c>
      <c r="C17" t="s">
        <v>77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30.2486</v>
      </c>
      <c r="O17">
        <v>276</v>
      </c>
      <c r="P17">
        <v>0.182282</v>
      </c>
      <c r="Q17">
        <v>6.1911800000000003E-2</v>
      </c>
    </row>
    <row r="18" spans="1:34" x14ac:dyDescent="0.25">
      <c r="A18" t="str">
        <f t="shared" si="0"/>
        <v>3840x2160</v>
      </c>
      <c r="B18" t="s">
        <v>38</v>
      </c>
      <c r="C18" t="s">
        <v>77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30.247</v>
      </c>
      <c r="O18">
        <v>276</v>
      </c>
      <c r="P18">
        <v>0.181837</v>
      </c>
      <c r="Q18">
        <v>6.1569199999999998E-2</v>
      </c>
    </row>
    <row r="19" spans="1:34" x14ac:dyDescent="0.25">
      <c r="A19" t="str">
        <f t="shared" si="0"/>
        <v>3840x2160</v>
      </c>
      <c r="B19" t="s">
        <v>38</v>
      </c>
      <c r="C19" t="s">
        <v>77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30.2441</v>
      </c>
      <c r="O19">
        <v>276</v>
      </c>
      <c r="P19">
        <v>0.18193899999999999</v>
      </c>
      <c r="Q19">
        <v>6.1497599999999999E-2</v>
      </c>
    </row>
    <row r="21" spans="1:34" x14ac:dyDescent="0.25">
      <c r="A21" s="1" t="s">
        <v>81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47</v>
      </c>
      <c r="T21" s="5" t="s">
        <v>54</v>
      </c>
      <c r="V21" s="2" t="s">
        <v>48</v>
      </c>
      <c r="W21" s="2" t="s">
        <v>16</v>
      </c>
      <c r="X21" s="2" t="s">
        <v>59</v>
      </c>
      <c r="Y21" s="2" t="s">
        <v>18</v>
      </c>
      <c r="Z21" s="2" t="s">
        <v>19</v>
      </c>
      <c r="AA21" s="2" t="s">
        <v>20</v>
      </c>
      <c r="AB21" s="2" t="s">
        <v>49</v>
      </c>
      <c r="AC21" s="2" t="s">
        <v>10</v>
      </c>
      <c r="AD21" s="2" t="s">
        <v>23</v>
      </c>
      <c r="AE21" s="2" t="s">
        <v>53</v>
      </c>
      <c r="AF21" s="2" t="s">
        <v>52</v>
      </c>
      <c r="AG21" s="2" t="s">
        <v>50</v>
      </c>
      <c r="AH21" s="2" t="s">
        <v>51</v>
      </c>
    </row>
    <row r="22" spans="1:34" ht="15.75" x14ac:dyDescent="0.25">
      <c r="A22" t="str">
        <f>_xlfn.CONCAT(D22,"x",E22)</f>
        <v>1024x576</v>
      </c>
      <c r="B22" t="s">
        <v>38</v>
      </c>
      <c r="C22" t="s">
        <v>77</v>
      </c>
      <c r="D22">
        <v>1024</v>
      </c>
      <c r="E22">
        <v>576</v>
      </c>
      <c r="F22" t="s">
        <v>0</v>
      </c>
      <c r="G22" t="s">
        <v>1</v>
      </c>
      <c r="H22">
        <v>256</v>
      </c>
      <c r="I22">
        <v>1665</v>
      </c>
      <c r="J22">
        <v>38</v>
      </c>
      <c r="K22">
        <v>8589410304</v>
      </c>
      <c r="L22">
        <v>49152</v>
      </c>
      <c r="M22">
        <v>65536</v>
      </c>
      <c r="N22">
        <v>30.037400000000002</v>
      </c>
      <c r="O22">
        <v>1806</v>
      </c>
      <c r="P22">
        <v>2.7150000000000001E-2</v>
      </c>
      <c r="Q22">
        <v>9.4663000000000004E-3</v>
      </c>
      <c r="S22">
        <v>3</v>
      </c>
      <c r="T22">
        <v>1</v>
      </c>
      <c r="V22" s="4">
        <f ca="1">INDEX(OFFSET($A$2,(ROW()-ROW($V$2))*$S$2,,$S$2,),1)</f>
        <v>0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38</v>
      </c>
      <c r="Y22" s="3">
        <f>K22/1000000000</f>
        <v>8.5894103039999994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90.105400000000003</v>
      </c>
      <c r="AC22" s="4">
        <f ca="1">SUM(OFFSET($O$22,(ROW()-ROW($AC$22))*$S$2,,$S$2,))</f>
        <v>5432</v>
      </c>
      <c r="AD22" s="4">
        <f ca="1">AC22/AB22</f>
        <v>60.284955174717609</v>
      </c>
      <c r="AE22" s="4">
        <f ca="1">1/MAX(OFFSET($Q$22,(ROW()-ROW($AE$22))*$S$2,,$S$2,))</f>
        <v>105.10163327938116</v>
      </c>
      <c r="AF22" s="4">
        <f ca="1">1/MIN(OFFSET($P$22,(ROW()-ROW($AF$22))*$S$2,,$S$2,))</f>
        <v>37.183429576443551</v>
      </c>
      <c r="AG22">
        <f ca="1">AE22-AD22</f>
        <v>44.816678104663552</v>
      </c>
      <c r="AH22">
        <f ca="1">AE22-AF22</f>
        <v>67.918203702937603</v>
      </c>
    </row>
    <row r="23" spans="1:34" ht="15.75" x14ac:dyDescent="0.25">
      <c r="A23" t="str">
        <f t="shared" ref="A23:A39" si="14">_xlfn.CONCAT(D23,"x",E23)</f>
        <v>1024x576</v>
      </c>
      <c r="B23" t="s">
        <v>38</v>
      </c>
      <c r="C23" t="s">
        <v>77</v>
      </c>
      <c r="D23">
        <v>1024</v>
      </c>
      <c r="E23">
        <v>576</v>
      </c>
      <c r="F23" t="s">
        <v>0</v>
      </c>
      <c r="G23" t="s">
        <v>1</v>
      </c>
      <c r="H23">
        <v>256</v>
      </c>
      <c r="I23">
        <v>1665</v>
      </c>
      <c r="J23">
        <v>38</v>
      </c>
      <c r="K23">
        <v>8589410304</v>
      </c>
      <c r="L23">
        <v>49152</v>
      </c>
      <c r="M23">
        <v>65536</v>
      </c>
      <c r="N23">
        <v>30.039200000000001</v>
      </c>
      <c r="O23">
        <v>1814</v>
      </c>
      <c r="P23">
        <v>2.7158700000000001E-2</v>
      </c>
      <c r="Q23">
        <v>9.1927999999999992E-3</v>
      </c>
      <c r="V23" s="4">
        <f t="shared" ref="V23:V27" ca="1" si="15">INDEX(OFFSET($A$2,(ROW()-ROW($V$2))*$S$2,,$S$2,),1)</f>
        <v>0</v>
      </c>
      <c r="W23">
        <f t="shared" ref="W23:W27" ca="1" si="16">INDEX(OFFSET($D$22,(ROW()-ROW($W$22))*$S$2,,$S$2,),1) * INDEX(OFFSET($E$22,(ROW()-ROW($W$22))*$S$2,,$S$2,),1)</f>
        <v>921600</v>
      </c>
      <c r="X23">
        <f t="shared" ref="X23:X27" ca="1" si="17">INDEX(OFFSET($J$22,(ROW()-ROW($X$22))*$S$2,,$S$2,),1)</f>
        <v>38</v>
      </c>
      <c r="Y23" s="3">
        <f t="shared" ref="Y23:Y27" si="18">K23/1000000000</f>
        <v>8.5894103039999994</v>
      </c>
      <c r="Z23" s="3">
        <f t="shared" ref="Z23:Z27" si="19">L23/1000</f>
        <v>49.152000000000001</v>
      </c>
      <c r="AA23" s="3">
        <f t="shared" ref="AA23:AA27" si="20">M23/1000</f>
        <v>65.536000000000001</v>
      </c>
      <c r="AB23" s="4">
        <f t="shared" ref="AB23:AB27" ca="1" si="21">SUM(OFFSET($N$22,(ROW()-ROW($AB$22))*$S$2,,$S$2,))</f>
        <v>90.146900000000002</v>
      </c>
      <c r="AC23" s="4">
        <f t="shared" ref="AC23:AC27" ca="1" si="22">SUM(OFFSET($O$22,(ROW()-ROW($AC$22))*$S$2,,$S$2,))</f>
        <v>4019</v>
      </c>
      <c r="AD23" s="4">
        <f t="shared" ref="AD23:AD27" ca="1" si="23">AC23/AB23</f>
        <v>44.58278654063534</v>
      </c>
      <c r="AE23" s="4">
        <f t="shared" ref="AE23:AE27" ca="1" si="24">1/MAX(OFFSET($Q$22,(ROW()-ROW($AE$22))*$S$2,,$S$2,))</f>
        <v>78.37850547865753</v>
      </c>
      <c r="AF23" s="4">
        <f t="shared" ref="AF23:AF27" ca="1" si="25">1/MIN(OFFSET($P$22,(ROW()-ROW($AF$22))*$S$2,,$S$2,))</f>
        <v>28.636064259328197</v>
      </c>
      <c r="AG23">
        <f t="shared" ref="AG23:AG27" ca="1" si="26">AE23-AD23</f>
        <v>33.795718938022191</v>
      </c>
      <c r="AH23">
        <f t="shared" ref="AH23:AH27" ca="1" si="27">AE23-AF23</f>
        <v>49.742441219329336</v>
      </c>
    </row>
    <row r="24" spans="1:34" ht="15.75" x14ac:dyDescent="0.25">
      <c r="A24" t="str">
        <f t="shared" si="14"/>
        <v>1024x576</v>
      </c>
      <c r="B24" t="s">
        <v>38</v>
      </c>
      <c r="C24" t="s">
        <v>77</v>
      </c>
      <c r="D24">
        <v>1024</v>
      </c>
      <c r="E24">
        <v>576</v>
      </c>
      <c r="F24" t="s">
        <v>0</v>
      </c>
      <c r="G24" t="s">
        <v>1</v>
      </c>
      <c r="H24">
        <v>256</v>
      </c>
      <c r="I24">
        <v>1665</v>
      </c>
      <c r="J24">
        <v>38</v>
      </c>
      <c r="K24">
        <v>8589410304</v>
      </c>
      <c r="L24">
        <v>49152</v>
      </c>
      <c r="M24">
        <v>65536</v>
      </c>
      <c r="N24">
        <v>30.0288</v>
      </c>
      <c r="O24">
        <v>1812</v>
      </c>
      <c r="P24">
        <v>2.68937E-2</v>
      </c>
      <c r="Q24">
        <v>9.5145999999999998E-3</v>
      </c>
      <c r="V24" s="4">
        <f t="shared" ca="1" si="15"/>
        <v>0</v>
      </c>
      <c r="W24">
        <f t="shared" ca="1" si="16"/>
        <v>1440000</v>
      </c>
      <c r="X24">
        <f t="shared" ca="1" si="17"/>
        <v>38</v>
      </c>
      <c r="Y24" s="3">
        <f t="shared" si="18"/>
        <v>8.5894103039999994</v>
      </c>
      <c r="Z24" s="3">
        <f t="shared" si="19"/>
        <v>49.152000000000001</v>
      </c>
      <c r="AA24" s="3">
        <f t="shared" si="20"/>
        <v>65.536000000000001</v>
      </c>
      <c r="AB24" s="4">
        <f t="shared" ca="1" si="21"/>
        <v>90.149499999999989</v>
      </c>
      <c r="AC24" s="4">
        <f t="shared" ca="1" si="22"/>
        <v>2943</v>
      </c>
      <c r="AD24" s="4">
        <f t="shared" ca="1" si="23"/>
        <v>32.645771745822223</v>
      </c>
      <c r="AE24" s="4">
        <f t="shared" ca="1" si="24"/>
        <v>57.495055425233431</v>
      </c>
      <c r="AF24" s="4">
        <f t="shared" ca="1" si="25"/>
        <v>19.815988728665612</v>
      </c>
      <c r="AG24">
        <f t="shared" ca="1" si="26"/>
        <v>24.849283679411208</v>
      </c>
      <c r="AH24">
        <f t="shared" ca="1" si="27"/>
        <v>37.679066696567816</v>
      </c>
    </row>
    <row r="25" spans="1:34" ht="15.75" x14ac:dyDescent="0.25">
      <c r="A25" t="str">
        <f t="shared" si="14"/>
        <v>1280x720</v>
      </c>
      <c r="B25" t="s">
        <v>38</v>
      </c>
      <c r="C25" t="s">
        <v>77</v>
      </c>
      <c r="D25">
        <v>1280</v>
      </c>
      <c r="E25">
        <v>720</v>
      </c>
      <c r="F25" t="s">
        <v>0</v>
      </c>
      <c r="G25" t="s">
        <v>1</v>
      </c>
      <c r="H25">
        <v>256</v>
      </c>
      <c r="I25">
        <v>1665</v>
      </c>
      <c r="J25">
        <v>38</v>
      </c>
      <c r="K25">
        <v>8589410304</v>
      </c>
      <c r="L25">
        <v>49152</v>
      </c>
      <c r="M25">
        <v>65536</v>
      </c>
      <c r="N25">
        <v>30.033899999999999</v>
      </c>
      <c r="O25">
        <v>1343</v>
      </c>
      <c r="P25">
        <v>3.5038300000000001E-2</v>
      </c>
      <c r="Q25">
        <v>1.25728E-2</v>
      </c>
      <c r="V25" s="4">
        <f t="shared" ca="1" si="15"/>
        <v>0</v>
      </c>
      <c r="W25">
        <f t="shared" ca="1" si="16"/>
        <v>2073600</v>
      </c>
      <c r="X25">
        <f t="shared" ca="1" si="17"/>
        <v>38</v>
      </c>
      <c r="Y25" s="3">
        <f t="shared" si="18"/>
        <v>8.5894103039999994</v>
      </c>
      <c r="Z25" s="3">
        <f t="shared" si="19"/>
        <v>49.152000000000001</v>
      </c>
      <c r="AA25" s="3">
        <f t="shared" si="20"/>
        <v>65.536000000000001</v>
      </c>
      <c r="AB25" s="4">
        <f t="shared" ca="1" si="21"/>
        <v>90.244</v>
      </c>
      <c r="AC25" s="4">
        <f t="shared" ca="1" si="22"/>
        <v>2297</v>
      </c>
      <c r="AD25" s="4">
        <f t="shared" ca="1" si="23"/>
        <v>25.453215726253269</v>
      </c>
      <c r="AE25" s="4">
        <f t="shared" ca="1" si="24"/>
        <v>45.128390270319052</v>
      </c>
      <c r="AF25" s="4">
        <f t="shared" ca="1" si="25"/>
        <v>15.861535142817264</v>
      </c>
      <c r="AG25">
        <f t="shared" ca="1" si="26"/>
        <v>19.675174544065783</v>
      </c>
      <c r="AH25">
        <f t="shared" ca="1" si="27"/>
        <v>29.266855127501788</v>
      </c>
    </row>
    <row r="26" spans="1:34" ht="15.75" x14ac:dyDescent="0.25">
      <c r="A26" t="str">
        <f t="shared" si="14"/>
        <v>1280x720</v>
      </c>
      <c r="B26" t="s">
        <v>38</v>
      </c>
      <c r="C26" t="s">
        <v>77</v>
      </c>
      <c r="D26">
        <v>1280</v>
      </c>
      <c r="E26">
        <v>720</v>
      </c>
      <c r="F26" t="s">
        <v>0</v>
      </c>
      <c r="G26" t="s">
        <v>1</v>
      </c>
      <c r="H26">
        <v>256</v>
      </c>
      <c r="I26">
        <v>1665</v>
      </c>
      <c r="J26">
        <v>38</v>
      </c>
      <c r="K26">
        <v>8589410304</v>
      </c>
      <c r="L26">
        <v>49152</v>
      </c>
      <c r="M26">
        <v>65536</v>
      </c>
      <c r="N26">
        <v>30.060500000000001</v>
      </c>
      <c r="O26">
        <v>1346</v>
      </c>
      <c r="P26">
        <v>3.4921000000000001E-2</v>
      </c>
      <c r="Q26">
        <v>1.25732E-2</v>
      </c>
      <c r="V26" s="4">
        <f t="shared" ca="1" si="15"/>
        <v>0</v>
      </c>
      <c r="W26">
        <f t="shared" ca="1" si="16"/>
        <v>3686400</v>
      </c>
      <c r="X26">
        <f t="shared" ca="1" si="17"/>
        <v>38</v>
      </c>
      <c r="Y26" s="3">
        <f t="shared" si="18"/>
        <v>8.5894103039999994</v>
      </c>
      <c r="Z26" s="3">
        <f t="shared" si="19"/>
        <v>49.152000000000001</v>
      </c>
      <c r="AA26" s="3">
        <f t="shared" si="20"/>
        <v>65.536000000000001</v>
      </c>
      <c r="AB26" s="4">
        <f t="shared" ca="1" si="21"/>
        <v>90.482900000000001</v>
      </c>
      <c r="AC26" s="4">
        <f t="shared" ca="1" si="22"/>
        <v>1517</v>
      </c>
      <c r="AD26" s="4">
        <f t="shared" ca="1" si="23"/>
        <v>16.765598803751868</v>
      </c>
      <c r="AE26" s="4">
        <f t="shared" ca="1" si="24"/>
        <v>30.171919597868651</v>
      </c>
      <c r="AF26" s="4">
        <f t="shared" ca="1" si="25"/>
        <v>10.137135164505429</v>
      </c>
      <c r="AG26">
        <f t="shared" ca="1" si="26"/>
        <v>13.406320794116784</v>
      </c>
      <c r="AH26">
        <f t="shared" ca="1" si="27"/>
        <v>20.034784433363221</v>
      </c>
    </row>
    <row r="27" spans="1:34" ht="15.75" x14ac:dyDescent="0.25">
      <c r="A27" t="str">
        <f t="shared" si="14"/>
        <v>1280x720</v>
      </c>
      <c r="B27" t="s">
        <v>38</v>
      </c>
      <c r="C27" t="s">
        <v>77</v>
      </c>
      <c r="D27">
        <v>1280</v>
      </c>
      <c r="E27">
        <v>720</v>
      </c>
      <c r="F27" t="s">
        <v>0</v>
      </c>
      <c r="G27" t="s">
        <v>1</v>
      </c>
      <c r="H27">
        <v>256</v>
      </c>
      <c r="I27">
        <v>1665</v>
      </c>
      <c r="J27">
        <v>38</v>
      </c>
      <c r="K27">
        <v>8589410304</v>
      </c>
      <c r="L27">
        <v>49152</v>
      </c>
      <c r="M27">
        <v>65536</v>
      </c>
      <c r="N27">
        <v>30.052499999999998</v>
      </c>
      <c r="O27">
        <v>1330</v>
      </c>
      <c r="P27">
        <v>3.5366099999999998E-2</v>
      </c>
      <c r="Q27">
        <v>1.27586E-2</v>
      </c>
      <c r="T27" s="4"/>
      <c r="U27" s="4"/>
      <c r="V27" s="4">
        <f t="shared" ca="1" si="15"/>
        <v>0</v>
      </c>
      <c r="W27">
        <f t="shared" ca="1" si="16"/>
        <v>8294400</v>
      </c>
      <c r="X27">
        <f t="shared" ca="1" si="17"/>
        <v>38</v>
      </c>
      <c r="Y27" s="3">
        <f t="shared" si="18"/>
        <v>8.5894103039999994</v>
      </c>
      <c r="Z27" s="3">
        <f t="shared" si="19"/>
        <v>49.152000000000001</v>
      </c>
      <c r="AA27" s="3">
        <f t="shared" si="20"/>
        <v>65.536000000000001</v>
      </c>
      <c r="AB27" s="4">
        <f t="shared" ca="1" si="21"/>
        <v>90.739699999999999</v>
      </c>
      <c r="AC27" s="4">
        <f t="shared" ca="1" si="22"/>
        <v>828</v>
      </c>
      <c r="AD27" s="4">
        <f t="shared" ca="1" si="23"/>
        <v>9.1250026173769587</v>
      </c>
      <c r="AE27" s="4">
        <f t="shared" ca="1" si="24"/>
        <v>16.152009794578738</v>
      </c>
      <c r="AF27" s="4">
        <f t="shared" ca="1" si="25"/>
        <v>5.4994308089112778</v>
      </c>
      <c r="AG27">
        <f t="shared" ca="1" si="26"/>
        <v>7.0270071772017797</v>
      </c>
      <c r="AH27">
        <f t="shared" ca="1" si="27"/>
        <v>10.652578985667461</v>
      </c>
    </row>
    <row r="28" spans="1:34" ht="15.75" x14ac:dyDescent="0.25">
      <c r="A28" t="str">
        <f t="shared" si="14"/>
        <v>1600x900</v>
      </c>
      <c r="B28" t="s">
        <v>38</v>
      </c>
      <c r="C28" t="s">
        <v>77</v>
      </c>
      <c r="D28">
        <v>1600</v>
      </c>
      <c r="E28">
        <v>900</v>
      </c>
      <c r="F28" t="s">
        <v>0</v>
      </c>
      <c r="G28" t="s">
        <v>1</v>
      </c>
      <c r="H28">
        <v>256</v>
      </c>
      <c r="I28">
        <v>1665</v>
      </c>
      <c r="J28">
        <v>38</v>
      </c>
      <c r="K28">
        <v>8589410304</v>
      </c>
      <c r="L28">
        <v>49152</v>
      </c>
      <c r="M28">
        <v>65536</v>
      </c>
      <c r="N28">
        <v>30.045999999999999</v>
      </c>
      <c r="O28">
        <v>982</v>
      </c>
      <c r="P28">
        <v>5.0842999999999999E-2</v>
      </c>
      <c r="Q28">
        <v>1.73385E-2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4" ht="15.75" x14ac:dyDescent="0.25">
      <c r="A29" t="str">
        <f t="shared" si="14"/>
        <v>1600x900</v>
      </c>
      <c r="B29" t="s">
        <v>38</v>
      </c>
      <c r="C29" t="s">
        <v>77</v>
      </c>
      <c r="D29">
        <v>1600</v>
      </c>
      <c r="E29">
        <v>900</v>
      </c>
      <c r="F29" t="s">
        <v>0</v>
      </c>
      <c r="G29" t="s">
        <v>1</v>
      </c>
      <c r="H29">
        <v>256</v>
      </c>
      <c r="I29">
        <v>1665</v>
      </c>
      <c r="J29">
        <v>38</v>
      </c>
      <c r="K29">
        <v>8589410304</v>
      </c>
      <c r="L29">
        <v>49152</v>
      </c>
      <c r="M29">
        <v>65536</v>
      </c>
      <c r="N29">
        <v>30.051500000000001</v>
      </c>
      <c r="O29">
        <v>983</v>
      </c>
      <c r="P29">
        <v>5.0942899999999999E-2</v>
      </c>
      <c r="Q29">
        <v>1.7318699999999999E-2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4" ht="15.75" x14ac:dyDescent="0.25">
      <c r="A30" t="str">
        <f t="shared" si="14"/>
        <v>1600x900</v>
      </c>
      <c r="B30" t="s">
        <v>38</v>
      </c>
      <c r="C30" t="s">
        <v>77</v>
      </c>
      <c r="D30">
        <v>1600</v>
      </c>
      <c r="E30">
        <v>900</v>
      </c>
      <c r="F30" t="s">
        <v>0</v>
      </c>
      <c r="G30" t="s">
        <v>1</v>
      </c>
      <c r="H30">
        <v>256</v>
      </c>
      <c r="I30">
        <v>1665</v>
      </c>
      <c r="J30">
        <v>38</v>
      </c>
      <c r="K30">
        <v>8589410304</v>
      </c>
      <c r="L30">
        <v>49152</v>
      </c>
      <c r="M30">
        <v>65536</v>
      </c>
      <c r="N30">
        <v>30.052</v>
      </c>
      <c r="O30">
        <v>978</v>
      </c>
      <c r="P30">
        <v>5.0464299999999997E-2</v>
      </c>
      <c r="Q30">
        <v>1.73928E-2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4" ht="15.75" x14ac:dyDescent="0.25">
      <c r="A31" t="str">
        <f t="shared" si="14"/>
        <v>1920x1080</v>
      </c>
      <c r="B31" t="s">
        <v>38</v>
      </c>
      <c r="C31" t="s">
        <v>77</v>
      </c>
      <c r="D31">
        <v>1920</v>
      </c>
      <c r="E31">
        <v>1080</v>
      </c>
      <c r="F31" t="s">
        <v>0</v>
      </c>
      <c r="G31" t="s">
        <v>1</v>
      </c>
      <c r="H31">
        <v>256</v>
      </c>
      <c r="I31">
        <v>1665</v>
      </c>
      <c r="J31">
        <v>38</v>
      </c>
      <c r="K31">
        <v>8589410304</v>
      </c>
      <c r="L31">
        <v>49152</v>
      </c>
      <c r="M31">
        <v>65536</v>
      </c>
      <c r="N31">
        <v>30.061900000000001</v>
      </c>
      <c r="O31">
        <v>766</v>
      </c>
      <c r="P31">
        <v>6.3821900000000001E-2</v>
      </c>
      <c r="Q31">
        <v>2.2008699999999999E-2</v>
      </c>
      <c r="Y31" s="3"/>
      <c r="Z31" s="3"/>
      <c r="AA31" s="3"/>
      <c r="AB31" s="4"/>
      <c r="AC31" s="4"/>
      <c r="AD31" s="4"/>
      <c r="AE31" s="4"/>
      <c r="AF31" s="4"/>
    </row>
    <row r="32" spans="1:34" ht="15.75" x14ac:dyDescent="0.25">
      <c r="A32" t="str">
        <f t="shared" si="14"/>
        <v>1920x1080</v>
      </c>
      <c r="B32" t="s">
        <v>38</v>
      </c>
      <c r="C32" t="s">
        <v>77</v>
      </c>
      <c r="D32">
        <v>1920</v>
      </c>
      <c r="E32">
        <v>1080</v>
      </c>
      <c r="F32" t="s">
        <v>0</v>
      </c>
      <c r="G32" t="s">
        <v>1</v>
      </c>
      <c r="H32">
        <v>256</v>
      </c>
      <c r="I32">
        <v>1665</v>
      </c>
      <c r="J32">
        <v>38</v>
      </c>
      <c r="K32">
        <v>8589410304</v>
      </c>
      <c r="L32">
        <v>49152</v>
      </c>
      <c r="M32">
        <v>65536</v>
      </c>
      <c r="N32">
        <v>30.075600000000001</v>
      </c>
      <c r="O32">
        <v>765</v>
      </c>
      <c r="P32">
        <v>6.3396800000000003E-2</v>
      </c>
      <c r="Q32">
        <v>2.16323E-2</v>
      </c>
      <c r="Y32" s="3"/>
      <c r="Z32" s="3"/>
      <c r="AA32" s="3"/>
      <c r="AB32" s="4"/>
      <c r="AC32" s="4"/>
      <c r="AD32" s="4"/>
      <c r="AE32" s="4"/>
      <c r="AF32" s="4"/>
    </row>
    <row r="33" spans="1:34" ht="15.75" x14ac:dyDescent="0.25">
      <c r="A33" t="str">
        <f t="shared" si="14"/>
        <v>1920x1080</v>
      </c>
      <c r="B33" t="s">
        <v>38</v>
      </c>
      <c r="C33" t="s">
        <v>77</v>
      </c>
      <c r="D33">
        <v>1920</v>
      </c>
      <c r="E33">
        <v>1080</v>
      </c>
      <c r="F33" t="s">
        <v>0</v>
      </c>
      <c r="G33" t="s">
        <v>1</v>
      </c>
      <c r="H33">
        <v>256</v>
      </c>
      <c r="I33">
        <v>1665</v>
      </c>
      <c r="J33">
        <v>38</v>
      </c>
      <c r="K33">
        <v>8589410304</v>
      </c>
      <c r="L33">
        <v>49152</v>
      </c>
      <c r="M33">
        <v>65536</v>
      </c>
      <c r="N33">
        <v>30.1065</v>
      </c>
      <c r="O33">
        <v>766</v>
      </c>
      <c r="P33">
        <v>6.3045599999999993E-2</v>
      </c>
      <c r="Q33">
        <v>2.2159000000000002E-2</v>
      </c>
      <c r="Y33" s="3"/>
      <c r="Z33" s="3"/>
      <c r="AA33" s="3"/>
      <c r="AB33" s="4"/>
      <c r="AC33" s="4"/>
      <c r="AD33" s="4"/>
      <c r="AE33" s="4"/>
      <c r="AF33" s="4"/>
    </row>
    <row r="34" spans="1:34" x14ac:dyDescent="0.25">
      <c r="A34" t="str">
        <f t="shared" si="14"/>
        <v>2560x1440</v>
      </c>
      <c r="B34" t="s">
        <v>38</v>
      </c>
      <c r="C34" t="s">
        <v>77</v>
      </c>
      <c r="D34">
        <v>2560</v>
      </c>
      <c r="E34">
        <v>1440</v>
      </c>
      <c r="F34" t="s">
        <v>0</v>
      </c>
      <c r="G34" t="s">
        <v>1</v>
      </c>
      <c r="H34">
        <v>256</v>
      </c>
      <c r="I34">
        <v>1665</v>
      </c>
      <c r="J34">
        <v>38</v>
      </c>
      <c r="K34">
        <v>8589410304</v>
      </c>
      <c r="L34">
        <v>49152</v>
      </c>
      <c r="M34">
        <v>65536</v>
      </c>
      <c r="N34">
        <v>30.126799999999999</v>
      </c>
      <c r="O34">
        <v>505</v>
      </c>
      <c r="P34">
        <v>9.8647200000000004E-2</v>
      </c>
      <c r="Q34">
        <v>3.30294E-2</v>
      </c>
    </row>
    <row r="35" spans="1:34" x14ac:dyDescent="0.25">
      <c r="A35" t="str">
        <f t="shared" si="14"/>
        <v>2560x1440</v>
      </c>
      <c r="B35" t="s">
        <v>38</v>
      </c>
      <c r="C35" t="s">
        <v>77</v>
      </c>
      <c r="D35">
        <v>2560</v>
      </c>
      <c r="E35">
        <v>1440</v>
      </c>
      <c r="F35" t="s">
        <v>0</v>
      </c>
      <c r="G35" t="s">
        <v>1</v>
      </c>
      <c r="H35">
        <v>256</v>
      </c>
      <c r="I35">
        <v>1665</v>
      </c>
      <c r="J35">
        <v>38</v>
      </c>
      <c r="K35">
        <v>8589410304</v>
      </c>
      <c r="L35">
        <v>49152</v>
      </c>
      <c r="M35">
        <v>65536</v>
      </c>
      <c r="N35">
        <v>30.174099999999999</v>
      </c>
      <c r="O35">
        <v>506</v>
      </c>
      <c r="P35">
        <v>9.9184800000000004E-2</v>
      </c>
      <c r="Q35">
        <v>3.3078799999999998E-2</v>
      </c>
    </row>
    <row r="36" spans="1:34" x14ac:dyDescent="0.25">
      <c r="A36" t="str">
        <f t="shared" si="14"/>
        <v>2560x1440</v>
      </c>
      <c r="B36" t="s">
        <v>38</v>
      </c>
      <c r="C36" t="s">
        <v>77</v>
      </c>
      <c r="D36">
        <v>2560</v>
      </c>
      <c r="E36">
        <v>1440</v>
      </c>
      <c r="F36" t="s">
        <v>0</v>
      </c>
      <c r="G36" t="s">
        <v>1</v>
      </c>
      <c r="H36">
        <v>256</v>
      </c>
      <c r="I36">
        <v>1665</v>
      </c>
      <c r="J36">
        <v>38</v>
      </c>
      <c r="K36">
        <v>8589410304</v>
      </c>
      <c r="L36">
        <v>49152</v>
      </c>
      <c r="M36">
        <v>65536</v>
      </c>
      <c r="N36">
        <v>30.181999999999999</v>
      </c>
      <c r="O36">
        <v>506</v>
      </c>
      <c r="P36">
        <v>9.9364999999999995E-2</v>
      </c>
      <c r="Q36">
        <v>3.3143400000000003E-2</v>
      </c>
    </row>
    <row r="37" spans="1:34" x14ac:dyDescent="0.25">
      <c r="A37" t="str">
        <f t="shared" si="14"/>
        <v>3840x2160</v>
      </c>
      <c r="B37" t="s">
        <v>38</v>
      </c>
      <c r="C37" t="s">
        <v>77</v>
      </c>
      <c r="D37">
        <v>3840</v>
      </c>
      <c r="E37">
        <v>2160</v>
      </c>
      <c r="F37" t="s">
        <v>0</v>
      </c>
      <c r="G37" t="s">
        <v>1</v>
      </c>
      <c r="H37">
        <v>256</v>
      </c>
      <c r="I37">
        <v>1665</v>
      </c>
      <c r="J37">
        <v>38</v>
      </c>
      <c r="K37">
        <v>8589410304</v>
      </c>
      <c r="L37">
        <v>49152</v>
      </c>
      <c r="M37">
        <v>65536</v>
      </c>
      <c r="N37">
        <v>30.2486</v>
      </c>
      <c r="O37">
        <v>276</v>
      </c>
      <c r="P37">
        <v>0.182282</v>
      </c>
      <c r="Q37">
        <v>6.1911800000000003E-2</v>
      </c>
    </row>
    <row r="38" spans="1:34" x14ac:dyDescent="0.25">
      <c r="A38" t="str">
        <f t="shared" si="14"/>
        <v>3840x2160</v>
      </c>
      <c r="B38" t="s">
        <v>38</v>
      </c>
      <c r="C38" t="s">
        <v>77</v>
      </c>
      <c r="D38">
        <v>3840</v>
      </c>
      <c r="E38">
        <v>2160</v>
      </c>
      <c r="F38" t="s">
        <v>0</v>
      </c>
      <c r="G38" t="s">
        <v>1</v>
      </c>
      <c r="H38">
        <v>256</v>
      </c>
      <c r="I38">
        <v>1665</v>
      </c>
      <c r="J38">
        <v>38</v>
      </c>
      <c r="K38">
        <v>8589410304</v>
      </c>
      <c r="L38">
        <v>49152</v>
      </c>
      <c r="M38">
        <v>65536</v>
      </c>
      <c r="N38">
        <v>30.247</v>
      </c>
      <c r="O38">
        <v>276</v>
      </c>
      <c r="P38">
        <v>0.181837</v>
      </c>
      <c r="Q38">
        <v>6.1569199999999998E-2</v>
      </c>
    </row>
    <row r="39" spans="1:34" x14ac:dyDescent="0.25">
      <c r="A39" t="str">
        <f t="shared" si="14"/>
        <v>3840x2160</v>
      </c>
      <c r="B39" t="s">
        <v>38</v>
      </c>
      <c r="C39" t="s">
        <v>77</v>
      </c>
      <c r="D39">
        <v>3840</v>
      </c>
      <c r="E39">
        <v>2160</v>
      </c>
      <c r="F39" t="s">
        <v>0</v>
      </c>
      <c r="G39" t="s">
        <v>1</v>
      </c>
      <c r="H39">
        <v>256</v>
      </c>
      <c r="I39">
        <v>1665</v>
      </c>
      <c r="J39">
        <v>38</v>
      </c>
      <c r="K39">
        <v>8589410304</v>
      </c>
      <c r="L39">
        <v>49152</v>
      </c>
      <c r="M39">
        <v>65536</v>
      </c>
      <c r="N39">
        <v>30.2441</v>
      </c>
      <c r="O39">
        <v>276</v>
      </c>
      <c r="P39">
        <v>0.18193899999999999</v>
      </c>
      <c r="Q39">
        <v>6.1497599999999999E-2</v>
      </c>
    </row>
    <row r="41" spans="1:34" x14ac:dyDescent="0.25">
      <c r="A41" s="1" t="s">
        <v>81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47</v>
      </c>
      <c r="T41" s="5" t="s">
        <v>54</v>
      </c>
      <c r="V41" s="2" t="s">
        <v>48</v>
      </c>
      <c r="W41" s="2" t="s">
        <v>16</v>
      </c>
      <c r="X41" s="2" t="s">
        <v>59</v>
      </c>
      <c r="Y41" s="2" t="s">
        <v>18</v>
      </c>
      <c r="Z41" s="2" t="s">
        <v>19</v>
      </c>
      <c r="AA41" s="2" t="s">
        <v>20</v>
      </c>
      <c r="AB41" s="2" t="s">
        <v>49</v>
      </c>
      <c r="AC41" s="2" t="s">
        <v>10</v>
      </c>
      <c r="AD41" s="2" t="s">
        <v>23</v>
      </c>
      <c r="AE41" s="2" t="s">
        <v>53</v>
      </c>
      <c r="AF41" s="2" t="s">
        <v>52</v>
      </c>
      <c r="AG41" s="2" t="s">
        <v>50</v>
      </c>
      <c r="AH41" s="2" t="s">
        <v>51</v>
      </c>
    </row>
    <row r="42" spans="1:34" ht="15.75" x14ac:dyDescent="0.25">
      <c r="A42" t="str">
        <f>_xlfn.CONCAT(D42,"x",E42)</f>
        <v>1024x576</v>
      </c>
      <c r="B42" t="s">
        <v>38</v>
      </c>
      <c r="C42" t="s">
        <v>82</v>
      </c>
      <c r="D42">
        <v>1024</v>
      </c>
      <c r="E42">
        <v>576</v>
      </c>
      <c r="F42" t="s">
        <v>79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30.160799999999998</v>
      </c>
      <c r="O42">
        <v>450</v>
      </c>
      <c r="P42">
        <v>0.124904</v>
      </c>
      <c r="Q42">
        <v>3.4205800000000001E-2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90.549700000000001</v>
      </c>
      <c r="AC42" s="4">
        <f ca="1">SUM(OFFSET($O$42,(ROW()-ROW($AC$42))*$S$2,,$S$2,))</f>
        <v>1350</v>
      </c>
      <c r="AD42" s="4">
        <f ca="1">AC42/AB42</f>
        <v>14.908939510567125</v>
      </c>
      <c r="AE42" s="4">
        <f ca="1">1/MAX(OFFSET($Q$42,(ROW()-ROW($AE$42))*$S$2,,$S$2,))</f>
        <v>28.975260922224606</v>
      </c>
      <c r="AF42" s="4">
        <f ca="1">1/MIN(OFFSET($P$42,(ROW()-ROW($AF$42))*$S$2,,$S$2,))</f>
        <v>8.0264551963270936</v>
      </c>
      <c r="AG42">
        <f ca="1">AE42-AD42</f>
        <v>14.066321411657482</v>
      </c>
      <c r="AH42">
        <f ca="1">AE42-AF42</f>
        <v>20.948805725897515</v>
      </c>
    </row>
    <row r="43" spans="1:34" ht="15.75" x14ac:dyDescent="0.25">
      <c r="A43" t="str">
        <f t="shared" ref="A43:A59" si="28">_xlfn.CONCAT(D43,"x",E43)</f>
        <v>1024x576</v>
      </c>
      <c r="B43" t="s">
        <v>38</v>
      </c>
      <c r="C43" t="s">
        <v>82</v>
      </c>
      <c r="D43">
        <v>1024</v>
      </c>
      <c r="E43">
        <v>576</v>
      </c>
      <c r="F43" t="s">
        <v>79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30.1751</v>
      </c>
      <c r="O43">
        <v>450</v>
      </c>
      <c r="P43">
        <v>0.124588</v>
      </c>
      <c r="Q43">
        <v>3.4258900000000002E-2</v>
      </c>
      <c r="V43" s="4" t="str">
        <f t="shared" ref="V43:V47" ca="1" si="29">INDEX(OFFSET($A$42,(ROW()-ROW($V$42))*$S$2,,$S$2,),1)</f>
        <v>1280x720</v>
      </c>
      <c r="W43">
        <f t="shared" ref="W43:W47" ca="1" si="30">INDEX(OFFSET($D$42,(ROW()-ROW($W$42))*$S$2,,$S$2,),1) * INDEX(OFFSET($E$42,(ROW()-ROW($W$42))*$S$2,,$S$2,),1)</f>
        <v>921600</v>
      </c>
      <c r="X43">
        <f t="shared" ref="X43:X47" ca="1" si="31">INDEX(OFFSET($J$42,(ROW()-ROW($X$42))*$S$2,,$S$2,),1)</f>
        <v>13</v>
      </c>
      <c r="Y43" s="3">
        <f t="shared" ref="Y43:Y47" si="32">K43/1000000000</f>
        <v>4.2947051519999997</v>
      </c>
      <c r="Z43" s="3">
        <f t="shared" ref="Z43:Z47" si="33">L43/1000</f>
        <v>49.152000000000001</v>
      </c>
      <c r="AA43" s="3">
        <f t="shared" ref="AA43:AA47" si="34">M43/1000</f>
        <v>65.536000000000001</v>
      </c>
      <c r="AB43" s="4">
        <f t="shared" ref="AB43:AB47" ca="1" si="35">SUM(OFFSET($N$42,(ROW()-ROW($AB$42))*$S$2,,$S$2,))</f>
        <v>90.870699999999999</v>
      </c>
      <c r="AC43" s="4">
        <f t="shared" ref="AC43:AC47" ca="1" si="36">SUM(OFFSET($O$42,(ROW()-ROW($AC$42))*$S$2,,$S$2,))</f>
        <v>947</v>
      </c>
      <c r="AD43" s="4">
        <f t="shared" ref="AD43:AD47" ca="1" si="37">AC43/AB43</f>
        <v>10.421400957624405</v>
      </c>
      <c r="AE43" s="4">
        <f t="shared" ref="AE43:AE47" ca="1" si="38">1/MAX(OFFSET($Q$42,(ROW()-ROW($AE$42))*$S$2,,$S$2,))</f>
        <v>20.34881946323884</v>
      </c>
      <c r="AF43" s="4">
        <f t="shared" ref="AF43:AF47" ca="1" si="39">1/MIN(OFFSET($P$42,(ROW()-ROW($AF$42))*$S$2,,$S$2,))</f>
        <v>5.6285389438609528</v>
      </c>
      <c r="AG43">
        <f t="shared" ref="AG43:AG47" ca="1" si="40">AE43-AD43</f>
        <v>9.9274185056144351</v>
      </c>
      <c r="AH43">
        <f t="shared" ref="AH43:AH47" ca="1" si="41">AE43-AF43</f>
        <v>14.720280519377887</v>
      </c>
    </row>
    <row r="44" spans="1:34" ht="15.75" x14ac:dyDescent="0.25">
      <c r="A44" t="str">
        <f t="shared" si="28"/>
        <v>1024x576</v>
      </c>
      <c r="B44" t="s">
        <v>38</v>
      </c>
      <c r="C44" t="s">
        <v>82</v>
      </c>
      <c r="D44">
        <v>1024</v>
      </c>
      <c r="E44">
        <v>576</v>
      </c>
      <c r="F44" t="s">
        <v>79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30.213799999999999</v>
      </c>
      <c r="O44">
        <v>450</v>
      </c>
      <c r="P44">
        <v>0.12547900000000001</v>
      </c>
      <c r="Q44">
        <v>3.45122E-2</v>
      </c>
      <c r="V44" s="4" t="str">
        <f t="shared" ca="1" si="29"/>
        <v>1600x900</v>
      </c>
      <c r="W44">
        <f t="shared" ca="1" si="30"/>
        <v>1440000</v>
      </c>
      <c r="X44">
        <f t="shared" ca="1" si="31"/>
        <v>13</v>
      </c>
      <c r="Y44" s="3">
        <f t="shared" si="32"/>
        <v>4.2947051519999997</v>
      </c>
      <c r="Z44" s="3">
        <f t="shared" si="33"/>
        <v>49.152000000000001</v>
      </c>
      <c r="AA44" s="3">
        <f t="shared" si="34"/>
        <v>65.536000000000001</v>
      </c>
      <c r="AB44" s="4">
        <f t="shared" ca="1" si="35"/>
        <v>90.989900000000006</v>
      </c>
      <c r="AC44" s="4">
        <f t="shared" ca="1" si="36"/>
        <v>664</v>
      </c>
      <c r="AD44" s="4">
        <f t="shared" ca="1" si="37"/>
        <v>7.2975132404805363</v>
      </c>
      <c r="AE44" s="4">
        <f t="shared" ca="1" si="38"/>
        <v>14.149615201214605</v>
      </c>
      <c r="AF44" s="4">
        <f t="shared" ca="1" si="39"/>
        <v>3.8900969801177148</v>
      </c>
      <c r="AG44">
        <f t="shared" ca="1" si="40"/>
        <v>6.8521019607340685</v>
      </c>
      <c r="AH44">
        <f t="shared" ca="1" si="41"/>
        <v>10.25951822109689</v>
      </c>
    </row>
    <row r="45" spans="1:34" ht="15.75" x14ac:dyDescent="0.25">
      <c r="A45" t="str">
        <f t="shared" si="28"/>
        <v>1280x720</v>
      </c>
      <c r="B45" t="s">
        <v>38</v>
      </c>
      <c r="C45" t="s">
        <v>82</v>
      </c>
      <c r="D45">
        <v>1280</v>
      </c>
      <c r="E45">
        <v>720</v>
      </c>
      <c r="F45" t="s">
        <v>79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30.279599999999999</v>
      </c>
      <c r="O45">
        <v>316</v>
      </c>
      <c r="P45">
        <v>0.17766599999999999</v>
      </c>
      <c r="Q45">
        <v>4.8749599999999997E-2</v>
      </c>
      <c r="V45" s="4" t="str">
        <f t="shared" ca="1" si="29"/>
        <v>1920x1080</v>
      </c>
      <c r="W45">
        <f t="shared" ca="1" si="30"/>
        <v>2073600</v>
      </c>
      <c r="X45">
        <f t="shared" ca="1" si="31"/>
        <v>13</v>
      </c>
      <c r="Y45" s="3">
        <f t="shared" si="32"/>
        <v>4.2947051519999997</v>
      </c>
      <c r="Z45" s="3">
        <f t="shared" si="33"/>
        <v>49.152000000000001</v>
      </c>
      <c r="AA45" s="3">
        <f t="shared" si="34"/>
        <v>65.536000000000001</v>
      </c>
      <c r="AB45" s="4">
        <f t="shared" ca="1" si="35"/>
        <v>91.346800000000002</v>
      </c>
      <c r="AC45" s="4">
        <f t="shared" ca="1" si="36"/>
        <v>501</v>
      </c>
      <c r="AD45" s="4">
        <f t="shared" ca="1" si="37"/>
        <v>5.4845927826700001</v>
      </c>
      <c r="AE45" s="4">
        <f t="shared" ca="1" si="38"/>
        <v>10.584754777693687</v>
      </c>
      <c r="AF45" s="4">
        <f t="shared" ca="1" si="39"/>
        <v>2.9078474077994283</v>
      </c>
      <c r="AG45">
        <f t="shared" ca="1" si="40"/>
        <v>5.1001619950236874</v>
      </c>
      <c r="AH45">
        <f t="shared" ca="1" si="41"/>
        <v>7.6769073698942591</v>
      </c>
    </row>
    <row r="46" spans="1:34" ht="15.75" x14ac:dyDescent="0.25">
      <c r="A46" t="str">
        <f t="shared" si="28"/>
        <v>1280x720</v>
      </c>
      <c r="B46" t="s">
        <v>38</v>
      </c>
      <c r="C46" t="s">
        <v>82</v>
      </c>
      <c r="D46">
        <v>1280</v>
      </c>
      <c r="E46">
        <v>720</v>
      </c>
      <c r="F46" t="s">
        <v>79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30.297799999999999</v>
      </c>
      <c r="O46">
        <v>316</v>
      </c>
      <c r="P46">
        <v>0.177865</v>
      </c>
      <c r="Q46">
        <v>4.8888099999999997E-2</v>
      </c>
      <c r="V46" s="4" t="str">
        <f t="shared" ca="1" si="29"/>
        <v>2560x1440</v>
      </c>
      <c r="W46">
        <f t="shared" ca="1" si="30"/>
        <v>3686400</v>
      </c>
      <c r="X46">
        <f t="shared" ca="1" si="31"/>
        <v>13</v>
      </c>
      <c r="Y46" s="3">
        <f t="shared" si="32"/>
        <v>4.2947051519999997</v>
      </c>
      <c r="Z46" s="3">
        <f t="shared" si="33"/>
        <v>49.152000000000001</v>
      </c>
      <c r="AA46" s="3">
        <f t="shared" si="34"/>
        <v>65.536000000000001</v>
      </c>
      <c r="AB46" s="4">
        <f t="shared" ca="1" si="35"/>
        <v>92.867599999999996</v>
      </c>
      <c r="AC46" s="4">
        <f t="shared" ca="1" si="36"/>
        <v>324</v>
      </c>
      <c r="AD46" s="4">
        <f t="shared" ca="1" si="37"/>
        <v>3.4888378724119069</v>
      </c>
      <c r="AE46" s="4">
        <f t="shared" ca="1" si="38"/>
        <v>6.8131029596119257</v>
      </c>
      <c r="AF46" s="4">
        <f t="shared" ca="1" si="39"/>
        <v>1.8506455051521968</v>
      </c>
      <c r="AG46">
        <f t="shared" ca="1" si="40"/>
        <v>3.3242650872000188</v>
      </c>
      <c r="AH46">
        <f t="shared" ca="1" si="41"/>
        <v>4.9624574544597291</v>
      </c>
    </row>
    <row r="47" spans="1:34" ht="15.75" x14ac:dyDescent="0.25">
      <c r="A47" t="str">
        <f t="shared" si="28"/>
        <v>1280x720</v>
      </c>
      <c r="B47" t="s">
        <v>38</v>
      </c>
      <c r="C47" t="s">
        <v>82</v>
      </c>
      <c r="D47">
        <v>1280</v>
      </c>
      <c r="E47">
        <v>720</v>
      </c>
      <c r="F47" t="s">
        <v>79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30.293299999999999</v>
      </c>
      <c r="O47">
        <v>315</v>
      </c>
      <c r="P47">
        <v>0.177676</v>
      </c>
      <c r="Q47">
        <v>4.9142900000000003E-2</v>
      </c>
      <c r="T47" s="4"/>
      <c r="U47" s="4"/>
      <c r="V47" s="4" t="str">
        <f t="shared" ca="1" si="29"/>
        <v>3840x2160</v>
      </c>
      <c r="W47">
        <f t="shared" ca="1" si="30"/>
        <v>8294400</v>
      </c>
      <c r="X47">
        <f t="shared" ca="1" si="31"/>
        <v>13</v>
      </c>
      <c r="Y47" s="3">
        <f t="shared" si="32"/>
        <v>4.2947051519999997</v>
      </c>
      <c r="Z47" s="3">
        <f t="shared" si="33"/>
        <v>49.152000000000001</v>
      </c>
      <c r="AA47" s="3">
        <f t="shared" si="34"/>
        <v>65.536000000000001</v>
      </c>
      <c r="AB47" s="4">
        <f t="shared" ca="1" si="35"/>
        <v>94.806300000000007</v>
      </c>
      <c r="AC47" s="4">
        <f t="shared" ca="1" si="36"/>
        <v>177</v>
      </c>
      <c r="AD47" s="4">
        <f t="shared" ca="1" si="37"/>
        <v>1.8669645371668337</v>
      </c>
      <c r="AE47" s="4">
        <f t="shared" ca="1" si="38"/>
        <v>3.6581930721139599</v>
      </c>
      <c r="AF47" s="4">
        <f t="shared" ca="1" si="39"/>
        <v>0.98254025958713653</v>
      </c>
      <c r="AG47">
        <f t="shared" ca="1" si="40"/>
        <v>1.7912285349471262</v>
      </c>
      <c r="AH47">
        <f t="shared" ca="1" si="41"/>
        <v>2.6756528125268235</v>
      </c>
    </row>
    <row r="48" spans="1:34" ht="15.75" x14ac:dyDescent="0.25">
      <c r="A48" t="str">
        <f t="shared" si="28"/>
        <v>1600x900</v>
      </c>
      <c r="B48" t="s">
        <v>38</v>
      </c>
      <c r="C48" t="s">
        <v>82</v>
      </c>
      <c r="D48">
        <v>1600</v>
      </c>
      <c r="E48">
        <v>900</v>
      </c>
      <c r="F48" t="s">
        <v>79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30.4541</v>
      </c>
      <c r="O48">
        <v>222</v>
      </c>
      <c r="P48">
        <v>0.25706299999999999</v>
      </c>
      <c r="Q48">
        <v>7.0161200000000007E-2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2" ht="15.75" x14ac:dyDescent="0.25">
      <c r="A49" t="str">
        <f t="shared" si="28"/>
        <v>1600x900</v>
      </c>
      <c r="B49" t="s">
        <v>38</v>
      </c>
      <c r="C49" t="s">
        <v>82</v>
      </c>
      <c r="D49">
        <v>1600</v>
      </c>
      <c r="E49">
        <v>900</v>
      </c>
      <c r="F49" t="s">
        <v>79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30.276700000000002</v>
      </c>
      <c r="O49">
        <v>221</v>
      </c>
      <c r="P49">
        <v>0.25862299999999999</v>
      </c>
      <c r="Q49">
        <v>7.0419200000000001E-2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2" ht="15.75" x14ac:dyDescent="0.25">
      <c r="A50" t="str">
        <f t="shared" si="28"/>
        <v>1600x900</v>
      </c>
      <c r="B50" t="s">
        <v>38</v>
      </c>
      <c r="C50" t="s">
        <v>82</v>
      </c>
      <c r="D50">
        <v>1600</v>
      </c>
      <c r="E50">
        <v>900</v>
      </c>
      <c r="F50" t="s">
        <v>79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30.2591</v>
      </c>
      <c r="O50">
        <v>221</v>
      </c>
      <c r="P50">
        <v>0.25883099999999998</v>
      </c>
      <c r="Q50">
        <v>7.0673299999999994E-2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2" ht="15.75" x14ac:dyDescent="0.25">
      <c r="A51" t="str">
        <f t="shared" si="28"/>
        <v>1920x1080</v>
      </c>
      <c r="B51" t="s">
        <v>38</v>
      </c>
      <c r="C51" t="s">
        <v>82</v>
      </c>
      <c r="D51">
        <v>1920</v>
      </c>
      <c r="E51">
        <v>1080</v>
      </c>
      <c r="F51" t="s">
        <v>79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30.445499999999999</v>
      </c>
      <c r="O51">
        <v>167</v>
      </c>
      <c r="P51">
        <v>0.34507900000000002</v>
      </c>
      <c r="Q51">
        <v>9.4308600000000006E-2</v>
      </c>
      <c r="Y51" s="3"/>
      <c r="Z51" s="3"/>
      <c r="AA51" s="3"/>
      <c r="AB51" s="4"/>
      <c r="AC51" s="4"/>
      <c r="AD51" s="4"/>
      <c r="AE51" s="4"/>
      <c r="AF51" s="4"/>
    </row>
    <row r="52" spans="1:32" ht="15.75" x14ac:dyDescent="0.25">
      <c r="A52" t="str">
        <f t="shared" si="28"/>
        <v>1920x1080</v>
      </c>
      <c r="B52" t="s">
        <v>38</v>
      </c>
      <c r="C52" t="s">
        <v>82</v>
      </c>
      <c r="D52">
        <v>1920</v>
      </c>
      <c r="E52">
        <v>1080</v>
      </c>
      <c r="F52" t="s">
        <v>79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30.4438</v>
      </c>
      <c r="O52">
        <v>167</v>
      </c>
      <c r="P52">
        <v>0.34402100000000002</v>
      </c>
      <c r="Q52">
        <v>9.3872499999999998E-2</v>
      </c>
      <c r="Y52" s="3"/>
      <c r="Z52" s="3"/>
      <c r="AA52" s="3"/>
      <c r="AB52" s="4"/>
      <c r="AC52" s="4"/>
      <c r="AD52" s="4"/>
      <c r="AE52" s="4"/>
      <c r="AF52" s="4"/>
    </row>
    <row r="53" spans="1:32" ht="15.75" x14ac:dyDescent="0.25">
      <c r="A53" t="str">
        <f t="shared" si="28"/>
        <v>1920x1080</v>
      </c>
      <c r="B53" t="s">
        <v>38</v>
      </c>
      <c r="C53" t="s">
        <v>82</v>
      </c>
      <c r="D53">
        <v>1920</v>
      </c>
      <c r="E53">
        <v>1080</v>
      </c>
      <c r="F53" t="s">
        <v>79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30.4575</v>
      </c>
      <c r="O53">
        <v>167</v>
      </c>
      <c r="P53">
        <v>0.34389700000000001</v>
      </c>
      <c r="Q53">
        <v>9.4475500000000004E-2</v>
      </c>
      <c r="Y53" s="3"/>
      <c r="Z53" s="3"/>
      <c r="AA53" s="3"/>
      <c r="AB53" s="4"/>
      <c r="AC53" s="4"/>
      <c r="AD53" s="4"/>
      <c r="AE53" s="4"/>
      <c r="AF53" s="4"/>
    </row>
    <row r="54" spans="1:32" x14ac:dyDescent="0.25">
      <c r="A54" t="str">
        <f t="shared" si="28"/>
        <v>2560x1440</v>
      </c>
      <c r="B54" t="s">
        <v>38</v>
      </c>
      <c r="C54" t="s">
        <v>82</v>
      </c>
      <c r="D54">
        <v>2560</v>
      </c>
      <c r="E54">
        <v>1440</v>
      </c>
      <c r="F54" t="s">
        <v>79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30.944299999999998</v>
      </c>
      <c r="O54">
        <v>108</v>
      </c>
      <c r="P54">
        <v>0.54192600000000002</v>
      </c>
      <c r="Q54">
        <v>0.14677599999999999</v>
      </c>
    </row>
    <row r="55" spans="1:32" x14ac:dyDescent="0.25">
      <c r="A55" t="str">
        <f t="shared" si="28"/>
        <v>2560x1440</v>
      </c>
      <c r="B55" t="s">
        <v>38</v>
      </c>
      <c r="C55" t="s">
        <v>82</v>
      </c>
      <c r="D55">
        <v>2560</v>
      </c>
      <c r="E55">
        <v>1440</v>
      </c>
      <c r="F55" t="s">
        <v>79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30.938600000000001</v>
      </c>
      <c r="O55">
        <v>108</v>
      </c>
      <c r="P55">
        <v>0.54446300000000003</v>
      </c>
      <c r="Q55">
        <v>0.146402</v>
      </c>
    </row>
    <row r="56" spans="1:32" x14ac:dyDescent="0.25">
      <c r="A56" t="str">
        <f t="shared" si="28"/>
        <v>2560x1440</v>
      </c>
      <c r="B56" t="s">
        <v>38</v>
      </c>
      <c r="C56" t="s">
        <v>82</v>
      </c>
      <c r="D56">
        <v>2560</v>
      </c>
      <c r="E56">
        <v>1440</v>
      </c>
      <c r="F56" t="s">
        <v>79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30.9847</v>
      </c>
      <c r="O56">
        <v>108</v>
      </c>
      <c r="P56">
        <v>0.54035200000000005</v>
      </c>
      <c r="Q56">
        <v>0.146208</v>
      </c>
    </row>
    <row r="57" spans="1:32" x14ac:dyDescent="0.25">
      <c r="A57" t="str">
        <f t="shared" si="28"/>
        <v>3840x2160</v>
      </c>
      <c r="B57" t="s">
        <v>38</v>
      </c>
      <c r="C57" t="s">
        <v>82</v>
      </c>
      <c r="D57">
        <v>3840</v>
      </c>
      <c r="E57">
        <v>2160</v>
      </c>
      <c r="F57" t="s">
        <v>79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31.598600000000001</v>
      </c>
      <c r="O57">
        <v>59</v>
      </c>
      <c r="P57">
        <v>1.0189600000000001</v>
      </c>
      <c r="Q57">
        <v>0.27168700000000001</v>
      </c>
    </row>
    <row r="58" spans="1:32" x14ac:dyDescent="0.25">
      <c r="A58" t="str">
        <f t="shared" si="28"/>
        <v>3840x2160</v>
      </c>
      <c r="B58" t="s">
        <v>38</v>
      </c>
      <c r="C58" t="s">
        <v>82</v>
      </c>
      <c r="D58">
        <v>3840</v>
      </c>
      <c r="E58">
        <v>2160</v>
      </c>
      <c r="F58" t="s">
        <v>79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31.599299999999999</v>
      </c>
      <c r="O58">
        <v>59</v>
      </c>
      <c r="P58">
        <v>1.0177700000000001</v>
      </c>
      <c r="Q58">
        <v>0.27335900000000002</v>
      </c>
    </row>
    <row r="59" spans="1:32" x14ac:dyDescent="0.25">
      <c r="A59" t="str">
        <f t="shared" si="28"/>
        <v>3840x2160</v>
      </c>
      <c r="B59" t="s">
        <v>38</v>
      </c>
      <c r="C59" t="s">
        <v>82</v>
      </c>
      <c r="D59">
        <v>3840</v>
      </c>
      <c r="E59">
        <v>2160</v>
      </c>
      <c r="F59" t="s">
        <v>79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31.6084</v>
      </c>
      <c r="O59">
        <v>59</v>
      </c>
      <c r="P59">
        <v>1.0189699999999999</v>
      </c>
      <c r="Q59">
        <v>0.271729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8810-1DA9-4249-846E-1F9A89936A02}">
  <dimension ref="A1:AM59"/>
  <sheetViews>
    <sheetView topLeftCell="A16" zoomScale="70" zoomScaleNormal="70" workbookViewId="0">
      <selection activeCell="B42" sqref="B42:Q5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81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38</v>
      </c>
      <c r="C2" t="s">
        <v>77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30.037400000000002</v>
      </c>
      <c r="O2">
        <v>1806</v>
      </c>
      <c r="P2">
        <v>2.7150000000000001E-2</v>
      </c>
      <c r="Q2">
        <v>9.4663000000000004E-3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90.105400000000003</v>
      </c>
      <c r="AC2" s="4">
        <f ca="1">SUM(OFFSET($O$2,(ROW()-ROW($AC$2))*$S$2,,$S$2,))</f>
        <v>5432</v>
      </c>
      <c r="AD2" s="4">
        <f ca="1">AC2/AB2</f>
        <v>60.284955174717609</v>
      </c>
      <c r="AE2" s="4">
        <f ca="1">1/MAX(OFFSET($Q$2,(ROW()-ROW($AE$2))*$S$2,,$S$2,))</f>
        <v>105.10163327938116</v>
      </c>
      <c r="AF2" s="4">
        <f ca="1">1/MIN(OFFSET($P$2,(ROW()-ROW($AF$2))*$S$2,,$S$2,))</f>
        <v>37.183429576443551</v>
      </c>
      <c r="AG2">
        <f ca="1">AE2-AD2</f>
        <v>44.816678104663552</v>
      </c>
      <c r="AH2">
        <f ca="1">AE2-AF2</f>
        <v>67.918203702937603</v>
      </c>
    </row>
    <row r="3" spans="1:39" ht="15.75" x14ac:dyDescent="0.25">
      <c r="A3" t="str">
        <f t="shared" ref="A3:A19" si="0">_xlfn.CONCAT(D3,"x",E3)</f>
        <v>1024x576</v>
      </c>
      <c r="B3" t="s">
        <v>38</v>
      </c>
      <c r="C3" t="s">
        <v>77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30.039200000000001</v>
      </c>
      <c r="O3">
        <v>1814</v>
      </c>
      <c r="P3">
        <v>2.7158700000000001E-2</v>
      </c>
      <c r="Q3">
        <v>9.1927999999999992E-3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90.146900000000002</v>
      </c>
      <c r="AC3" s="4">
        <f t="shared" ref="AC3:AC7" ca="1" si="7">SUM(OFFSET($O$2,(ROW()-ROW($AC$2))*$S$2,,$S$2,))</f>
        <v>4019</v>
      </c>
      <c r="AD3" s="4">
        <f t="shared" ref="AD3:AD7" ca="1" si="8">AC3/AB3</f>
        <v>44.58278654063534</v>
      </c>
      <c r="AE3" s="4">
        <f t="shared" ref="AE3:AE7" ca="1" si="9">1/MAX(OFFSET($Q$2,(ROW()-ROW($AE$2))*$S$2,,$S$2,))</f>
        <v>78.37850547865753</v>
      </c>
      <c r="AF3" s="4">
        <f t="shared" ref="AF3:AF7" ca="1" si="10">1/MIN(OFFSET($P$2,(ROW()-ROW($AF$2))*$S$2,,$S$2,))</f>
        <v>28.636064259328197</v>
      </c>
      <c r="AG3">
        <f t="shared" ref="AG3:AG7" ca="1" si="11">AE3-AD3</f>
        <v>33.795718938022191</v>
      </c>
      <c r="AH3">
        <f t="shared" ref="AH3:AH7" ca="1" si="12">AE3-AF3</f>
        <v>49.742441219329336</v>
      </c>
    </row>
    <row r="4" spans="1:39" ht="15.75" x14ac:dyDescent="0.25">
      <c r="A4" t="str">
        <f t="shared" si="0"/>
        <v>1024x576</v>
      </c>
      <c r="B4" t="s">
        <v>38</v>
      </c>
      <c r="C4" t="s">
        <v>77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30.0288</v>
      </c>
      <c r="O4">
        <v>1812</v>
      </c>
      <c r="P4">
        <v>2.68937E-2</v>
      </c>
      <c r="Q4">
        <v>9.5145999999999998E-3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90.149499999999989</v>
      </c>
      <c r="AC4" s="4">
        <f t="shared" ca="1" si="7"/>
        <v>2943</v>
      </c>
      <c r="AD4" s="4">
        <f t="shared" ca="1" si="8"/>
        <v>32.645771745822223</v>
      </c>
      <c r="AE4" s="4">
        <f t="shared" ca="1" si="9"/>
        <v>57.495055425233431</v>
      </c>
      <c r="AF4" s="4">
        <f t="shared" ca="1" si="10"/>
        <v>19.815988728665612</v>
      </c>
      <c r="AG4">
        <f t="shared" ca="1" si="11"/>
        <v>24.849283679411208</v>
      </c>
      <c r="AH4">
        <f t="shared" ca="1" si="12"/>
        <v>37.679066696567816</v>
      </c>
    </row>
    <row r="5" spans="1:39" ht="15.75" x14ac:dyDescent="0.25">
      <c r="A5" t="str">
        <f t="shared" si="0"/>
        <v>1280x720</v>
      </c>
      <c r="B5" t="s">
        <v>38</v>
      </c>
      <c r="C5" t="s">
        <v>77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30.033899999999999</v>
      </c>
      <c r="O5">
        <v>1343</v>
      </c>
      <c r="P5">
        <v>3.5038300000000001E-2</v>
      </c>
      <c r="Q5">
        <v>1.25728E-2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90.244</v>
      </c>
      <c r="AC5" s="4">
        <f t="shared" ca="1" si="7"/>
        <v>2297</v>
      </c>
      <c r="AD5" s="4">
        <f t="shared" ca="1" si="8"/>
        <v>25.453215726253269</v>
      </c>
      <c r="AE5" s="4">
        <f t="shared" ca="1" si="9"/>
        <v>45.128390270319052</v>
      </c>
      <c r="AF5" s="4">
        <f t="shared" ca="1" si="10"/>
        <v>15.861535142817264</v>
      </c>
      <c r="AG5">
        <f t="shared" ca="1" si="11"/>
        <v>19.675174544065783</v>
      </c>
      <c r="AH5">
        <f t="shared" ca="1" si="12"/>
        <v>29.266855127501788</v>
      </c>
    </row>
    <row r="6" spans="1:39" ht="15.75" x14ac:dyDescent="0.25">
      <c r="A6" t="str">
        <f t="shared" si="0"/>
        <v>1280x720</v>
      </c>
      <c r="B6" t="s">
        <v>38</v>
      </c>
      <c r="C6" t="s">
        <v>77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30.060500000000001</v>
      </c>
      <c r="O6">
        <v>1346</v>
      </c>
      <c r="P6">
        <v>3.4921000000000001E-2</v>
      </c>
      <c r="Q6">
        <v>1.25732E-2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90.482900000000001</v>
      </c>
      <c r="AC6" s="4">
        <f t="shared" ca="1" si="7"/>
        <v>1517</v>
      </c>
      <c r="AD6" s="4">
        <f t="shared" ca="1" si="8"/>
        <v>16.765598803751868</v>
      </c>
      <c r="AE6" s="4">
        <f t="shared" ca="1" si="9"/>
        <v>30.171919597868651</v>
      </c>
      <c r="AF6" s="4">
        <f t="shared" ca="1" si="10"/>
        <v>10.137135164505429</v>
      </c>
      <c r="AG6">
        <f t="shared" ca="1" si="11"/>
        <v>13.406320794116784</v>
      </c>
      <c r="AH6">
        <f t="shared" ca="1" si="12"/>
        <v>20.034784433363221</v>
      </c>
    </row>
    <row r="7" spans="1:39" ht="15.75" x14ac:dyDescent="0.25">
      <c r="A7" t="str">
        <f t="shared" si="0"/>
        <v>1280x720</v>
      </c>
      <c r="B7" t="s">
        <v>38</v>
      </c>
      <c r="C7" t="s">
        <v>77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30.052499999999998</v>
      </c>
      <c r="O7">
        <v>1330</v>
      </c>
      <c r="P7">
        <v>3.5366099999999998E-2</v>
      </c>
      <c r="Q7">
        <v>1.27586E-2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90.739699999999999</v>
      </c>
      <c r="AC7" s="4">
        <f t="shared" ca="1" si="7"/>
        <v>828</v>
      </c>
      <c r="AD7" s="4">
        <f t="shared" ca="1" si="8"/>
        <v>9.1250026173769587</v>
      </c>
      <c r="AE7" s="4">
        <f t="shared" ca="1" si="9"/>
        <v>16.152009794578738</v>
      </c>
      <c r="AF7" s="4">
        <f t="shared" ca="1" si="10"/>
        <v>5.4994308089112778</v>
      </c>
      <c r="AG7">
        <f t="shared" ca="1" si="11"/>
        <v>7.0270071772017797</v>
      </c>
      <c r="AH7">
        <f t="shared" ca="1" si="12"/>
        <v>10.652578985667461</v>
      </c>
    </row>
    <row r="8" spans="1:39" ht="15.75" x14ac:dyDescent="0.25">
      <c r="A8" t="str">
        <f t="shared" si="0"/>
        <v>1600x900</v>
      </c>
      <c r="B8" t="s">
        <v>38</v>
      </c>
      <c r="C8" t="s">
        <v>77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30.045999999999999</v>
      </c>
      <c r="O8">
        <v>982</v>
      </c>
      <c r="P8">
        <v>5.0842999999999999E-2</v>
      </c>
      <c r="Q8">
        <v>1.73385E-2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38</v>
      </c>
      <c r="C9" t="s">
        <v>77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30.051500000000001</v>
      </c>
      <c r="O9">
        <v>983</v>
      </c>
      <c r="P9">
        <v>5.0942899999999999E-2</v>
      </c>
      <c r="Q9">
        <v>1.7318699999999999E-2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38</v>
      </c>
      <c r="C10" t="s">
        <v>77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30.052</v>
      </c>
      <c r="O10">
        <v>978</v>
      </c>
      <c r="P10">
        <v>5.0464299999999997E-2</v>
      </c>
      <c r="Q10">
        <v>1.73928E-2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38</v>
      </c>
      <c r="C11" t="s">
        <v>77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30.061900000000001</v>
      </c>
      <c r="O11">
        <v>766</v>
      </c>
      <c r="P11">
        <v>6.3821900000000001E-2</v>
      </c>
      <c r="Q11">
        <v>2.2008699999999999E-2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38</v>
      </c>
      <c r="C12" t="s">
        <v>77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30.075600000000001</v>
      </c>
      <c r="O12">
        <v>765</v>
      </c>
      <c r="P12">
        <v>6.3396800000000003E-2</v>
      </c>
      <c r="Q12">
        <v>2.16323E-2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38</v>
      </c>
      <c r="C13" t="s">
        <v>77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30.1065</v>
      </c>
      <c r="O13">
        <v>766</v>
      </c>
      <c r="P13">
        <v>6.3045599999999993E-2</v>
      </c>
      <c r="Q13">
        <v>2.2159000000000002E-2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38</v>
      </c>
      <c r="C14" t="s">
        <v>77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30.126799999999999</v>
      </c>
      <c r="O14">
        <v>505</v>
      </c>
      <c r="P14">
        <v>9.8647200000000004E-2</v>
      </c>
      <c r="Q14">
        <v>3.30294E-2</v>
      </c>
    </row>
    <row r="15" spans="1:39" x14ac:dyDescent="0.25">
      <c r="A15" t="str">
        <f t="shared" si="0"/>
        <v>2560x1440</v>
      </c>
      <c r="B15" t="s">
        <v>38</v>
      </c>
      <c r="C15" t="s">
        <v>77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30.174099999999999</v>
      </c>
      <c r="O15">
        <v>506</v>
      </c>
      <c r="P15">
        <v>9.9184800000000004E-2</v>
      </c>
      <c r="Q15">
        <v>3.3078799999999998E-2</v>
      </c>
    </row>
    <row r="16" spans="1:39" x14ac:dyDescent="0.25">
      <c r="A16" t="str">
        <f t="shared" si="0"/>
        <v>2560x1440</v>
      </c>
      <c r="B16" t="s">
        <v>38</v>
      </c>
      <c r="C16" t="s">
        <v>77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30.181999999999999</v>
      </c>
      <c r="O16">
        <v>506</v>
      </c>
      <c r="P16">
        <v>9.9364999999999995E-2</v>
      </c>
      <c r="Q16">
        <v>3.3143400000000003E-2</v>
      </c>
    </row>
    <row r="17" spans="1:34" x14ac:dyDescent="0.25">
      <c r="A17" t="str">
        <f t="shared" si="0"/>
        <v>3840x2160</v>
      </c>
      <c r="B17" t="s">
        <v>38</v>
      </c>
      <c r="C17" t="s">
        <v>77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30.2486</v>
      </c>
      <c r="O17">
        <v>276</v>
      </c>
      <c r="P17">
        <v>0.182282</v>
      </c>
      <c r="Q17">
        <v>6.1911800000000003E-2</v>
      </c>
    </row>
    <row r="18" spans="1:34" x14ac:dyDescent="0.25">
      <c r="A18" t="str">
        <f t="shared" si="0"/>
        <v>3840x2160</v>
      </c>
      <c r="B18" t="s">
        <v>38</v>
      </c>
      <c r="C18" t="s">
        <v>77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30.247</v>
      </c>
      <c r="O18">
        <v>276</v>
      </c>
      <c r="P18">
        <v>0.181837</v>
      </c>
      <c r="Q18">
        <v>6.1569199999999998E-2</v>
      </c>
    </row>
    <row r="19" spans="1:34" x14ac:dyDescent="0.25">
      <c r="A19" t="str">
        <f t="shared" si="0"/>
        <v>3840x2160</v>
      </c>
      <c r="B19" t="s">
        <v>38</v>
      </c>
      <c r="C19" t="s">
        <v>77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30.2441</v>
      </c>
      <c r="O19">
        <v>276</v>
      </c>
      <c r="P19">
        <v>0.18193899999999999</v>
      </c>
      <c r="Q19">
        <v>6.1497599999999999E-2</v>
      </c>
    </row>
    <row r="21" spans="1:34" x14ac:dyDescent="0.25">
      <c r="A21" s="1" t="s">
        <v>81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47</v>
      </c>
      <c r="T21" s="5" t="s">
        <v>54</v>
      </c>
      <c r="V21" s="2" t="s">
        <v>48</v>
      </c>
      <c r="W21" s="2" t="s">
        <v>16</v>
      </c>
      <c r="X21" s="2" t="s">
        <v>59</v>
      </c>
      <c r="Y21" s="2" t="s">
        <v>18</v>
      </c>
      <c r="Z21" s="2" t="s">
        <v>19</v>
      </c>
      <c r="AA21" s="2" t="s">
        <v>20</v>
      </c>
      <c r="AB21" s="2" t="s">
        <v>49</v>
      </c>
      <c r="AC21" s="2" t="s">
        <v>10</v>
      </c>
      <c r="AD21" s="2" t="s">
        <v>23</v>
      </c>
      <c r="AE21" s="2" t="s">
        <v>53</v>
      </c>
      <c r="AF21" s="2" t="s">
        <v>52</v>
      </c>
      <c r="AG21" s="2" t="s">
        <v>50</v>
      </c>
      <c r="AH21" s="2" t="s">
        <v>51</v>
      </c>
    </row>
    <row r="22" spans="1:34" ht="15.75" x14ac:dyDescent="0.25">
      <c r="A22" t="str">
        <f>_xlfn.CONCAT(D22,"x",E22)</f>
        <v>1024x576</v>
      </c>
      <c r="B22" t="s">
        <v>38</v>
      </c>
      <c r="C22" t="s">
        <v>77</v>
      </c>
      <c r="D22">
        <v>1024</v>
      </c>
      <c r="E22">
        <v>576</v>
      </c>
      <c r="F22" t="s">
        <v>0</v>
      </c>
      <c r="G22" t="s">
        <v>1</v>
      </c>
      <c r="H22">
        <v>256</v>
      </c>
      <c r="I22">
        <v>1665</v>
      </c>
      <c r="J22">
        <v>38</v>
      </c>
      <c r="K22">
        <v>8589410304</v>
      </c>
      <c r="L22">
        <v>49152</v>
      </c>
      <c r="M22">
        <v>65536</v>
      </c>
      <c r="N22">
        <v>30.037400000000002</v>
      </c>
      <c r="O22">
        <v>1806</v>
      </c>
      <c r="P22">
        <v>2.7150000000000001E-2</v>
      </c>
      <c r="Q22">
        <v>9.4663000000000004E-3</v>
      </c>
      <c r="S22">
        <v>3</v>
      </c>
      <c r="T22">
        <v>1</v>
      </c>
      <c r="V22" s="4">
        <f ca="1">INDEX(OFFSET($A$2,(ROW()-ROW($V$2))*$S$2,,$S$2,),1)</f>
        <v>0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38</v>
      </c>
      <c r="Y22" s="3">
        <f>K22/1000000000</f>
        <v>8.5894103039999994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90.105400000000003</v>
      </c>
      <c r="AC22" s="4">
        <f ca="1">SUM(OFFSET($O$22,(ROW()-ROW($AC$22))*$S$2,,$S$2,))</f>
        <v>5432</v>
      </c>
      <c r="AD22" s="4">
        <f ca="1">AC22/AB22</f>
        <v>60.284955174717609</v>
      </c>
      <c r="AE22" s="4">
        <f ca="1">1/MAX(OFFSET($Q$22,(ROW()-ROW($AE$22))*$S$2,,$S$2,))</f>
        <v>105.10163327938116</v>
      </c>
      <c r="AF22" s="4">
        <f ca="1">1/MIN(OFFSET($P$22,(ROW()-ROW($AF$22))*$S$2,,$S$2,))</f>
        <v>37.183429576443551</v>
      </c>
      <c r="AG22">
        <f ca="1">AE22-AD22</f>
        <v>44.816678104663552</v>
      </c>
      <c r="AH22">
        <f ca="1">AE22-AF22</f>
        <v>67.918203702937603</v>
      </c>
    </row>
    <row r="23" spans="1:34" ht="15.75" x14ac:dyDescent="0.25">
      <c r="A23" t="str">
        <f t="shared" ref="A23:A39" si="13">_xlfn.CONCAT(D23,"x",E23)</f>
        <v>1024x576</v>
      </c>
      <c r="B23" t="s">
        <v>38</v>
      </c>
      <c r="C23" t="s">
        <v>77</v>
      </c>
      <c r="D23">
        <v>1024</v>
      </c>
      <c r="E23">
        <v>576</v>
      </c>
      <c r="F23" t="s">
        <v>0</v>
      </c>
      <c r="G23" t="s">
        <v>1</v>
      </c>
      <c r="H23">
        <v>256</v>
      </c>
      <c r="I23">
        <v>1665</v>
      </c>
      <c r="J23">
        <v>38</v>
      </c>
      <c r="K23">
        <v>8589410304</v>
      </c>
      <c r="L23">
        <v>49152</v>
      </c>
      <c r="M23">
        <v>65536</v>
      </c>
      <c r="N23">
        <v>30.039200000000001</v>
      </c>
      <c r="O23">
        <v>1814</v>
      </c>
      <c r="P23">
        <v>2.7158700000000001E-2</v>
      </c>
      <c r="Q23">
        <v>9.1927999999999992E-3</v>
      </c>
      <c r="V23" s="4">
        <f t="shared" ref="V23:V27" ca="1" si="14">INDEX(OFFSET($A$2,(ROW()-ROW($V$2))*$S$2,,$S$2,),1)</f>
        <v>0</v>
      </c>
      <c r="W23">
        <f t="shared" ref="W23:W27" ca="1" si="15">INDEX(OFFSET($D$22,(ROW()-ROW($W$22))*$S$2,,$S$2,),1) * INDEX(OFFSET($E$22,(ROW()-ROW($W$22))*$S$2,,$S$2,),1)</f>
        <v>921600</v>
      </c>
      <c r="X23">
        <f t="shared" ref="X23:X27" ca="1" si="16">INDEX(OFFSET($J$22,(ROW()-ROW($X$22))*$S$2,,$S$2,),1)</f>
        <v>38</v>
      </c>
      <c r="Y23" s="3">
        <f t="shared" ref="Y23:Y27" si="17">K23/1000000000</f>
        <v>8.5894103039999994</v>
      </c>
      <c r="Z23" s="3">
        <f t="shared" ref="Z23:AA27" si="18">L23/1000</f>
        <v>49.152000000000001</v>
      </c>
      <c r="AA23" s="3">
        <f t="shared" si="18"/>
        <v>65.536000000000001</v>
      </c>
      <c r="AB23" s="4">
        <f t="shared" ref="AB23:AB27" ca="1" si="19">SUM(OFFSET($N$22,(ROW()-ROW($AB$22))*$S$2,,$S$2,))</f>
        <v>90.146900000000002</v>
      </c>
      <c r="AC23" s="4">
        <f t="shared" ref="AC23:AC27" ca="1" si="20">SUM(OFFSET($O$22,(ROW()-ROW($AC$22))*$S$2,,$S$2,))</f>
        <v>4019</v>
      </c>
      <c r="AD23" s="4">
        <f t="shared" ref="AD23:AD27" ca="1" si="21">AC23/AB23</f>
        <v>44.58278654063534</v>
      </c>
      <c r="AE23" s="4">
        <f t="shared" ref="AE23:AE27" ca="1" si="22">1/MAX(OFFSET($Q$22,(ROW()-ROW($AE$22))*$S$2,,$S$2,))</f>
        <v>78.37850547865753</v>
      </c>
      <c r="AF23" s="4">
        <f t="shared" ref="AF23:AF27" ca="1" si="23">1/MIN(OFFSET($P$22,(ROW()-ROW($AF$22))*$S$2,,$S$2,))</f>
        <v>28.636064259328197</v>
      </c>
      <c r="AG23">
        <f t="shared" ref="AG23:AG27" ca="1" si="24">AE23-AD23</f>
        <v>33.795718938022191</v>
      </c>
      <c r="AH23">
        <f t="shared" ref="AH23:AH27" ca="1" si="25">AE23-AF23</f>
        <v>49.742441219329336</v>
      </c>
    </row>
    <row r="24" spans="1:34" ht="15.75" x14ac:dyDescent="0.25">
      <c r="A24" t="str">
        <f t="shared" si="13"/>
        <v>1024x576</v>
      </c>
      <c r="B24" t="s">
        <v>38</v>
      </c>
      <c r="C24" t="s">
        <v>77</v>
      </c>
      <c r="D24">
        <v>1024</v>
      </c>
      <c r="E24">
        <v>576</v>
      </c>
      <c r="F24" t="s">
        <v>0</v>
      </c>
      <c r="G24" t="s">
        <v>1</v>
      </c>
      <c r="H24">
        <v>256</v>
      </c>
      <c r="I24">
        <v>1665</v>
      </c>
      <c r="J24">
        <v>38</v>
      </c>
      <c r="K24">
        <v>8589410304</v>
      </c>
      <c r="L24">
        <v>49152</v>
      </c>
      <c r="M24">
        <v>65536</v>
      </c>
      <c r="N24">
        <v>30.0288</v>
      </c>
      <c r="O24">
        <v>1812</v>
      </c>
      <c r="P24">
        <v>2.68937E-2</v>
      </c>
      <c r="Q24">
        <v>9.5145999999999998E-3</v>
      </c>
      <c r="V24" s="4">
        <f t="shared" ca="1" si="14"/>
        <v>0</v>
      </c>
      <c r="W24">
        <f t="shared" ca="1" si="15"/>
        <v>1440000</v>
      </c>
      <c r="X24">
        <f t="shared" ca="1" si="16"/>
        <v>38</v>
      </c>
      <c r="Y24" s="3">
        <f t="shared" si="17"/>
        <v>8.5894103039999994</v>
      </c>
      <c r="Z24" s="3">
        <f t="shared" si="18"/>
        <v>49.152000000000001</v>
      </c>
      <c r="AA24" s="3">
        <f t="shared" si="18"/>
        <v>65.536000000000001</v>
      </c>
      <c r="AB24" s="4">
        <f t="shared" ca="1" si="19"/>
        <v>90.149499999999989</v>
      </c>
      <c r="AC24" s="4">
        <f t="shared" ca="1" si="20"/>
        <v>2943</v>
      </c>
      <c r="AD24" s="4">
        <f t="shared" ca="1" si="21"/>
        <v>32.645771745822223</v>
      </c>
      <c r="AE24" s="4">
        <f t="shared" ca="1" si="22"/>
        <v>57.495055425233431</v>
      </c>
      <c r="AF24" s="4">
        <f t="shared" ca="1" si="23"/>
        <v>19.815988728665612</v>
      </c>
      <c r="AG24">
        <f t="shared" ca="1" si="24"/>
        <v>24.849283679411208</v>
      </c>
      <c r="AH24">
        <f t="shared" ca="1" si="25"/>
        <v>37.679066696567816</v>
      </c>
    </row>
    <row r="25" spans="1:34" ht="15.75" x14ac:dyDescent="0.25">
      <c r="A25" t="str">
        <f t="shared" si="13"/>
        <v>1280x720</v>
      </c>
      <c r="B25" t="s">
        <v>38</v>
      </c>
      <c r="C25" t="s">
        <v>77</v>
      </c>
      <c r="D25">
        <v>1280</v>
      </c>
      <c r="E25">
        <v>720</v>
      </c>
      <c r="F25" t="s">
        <v>0</v>
      </c>
      <c r="G25" t="s">
        <v>1</v>
      </c>
      <c r="H25">
        <v>256</v>
      </c>
      <c r="I25">
        <v>1665</v>
      </c>
      <c r="J25">
        <v>38</v>
      </c>
      <c r="K25">
        <v>8589410304</v>
      </c>
      <c r="L25">
        <v>49152</v>
      </c>
      <c r="M25">
        <v>65536</v>
      </c>
      <c r="N25">
        <v>30.033899999999999</v>
      </c>
      <c r="O25">
        <v>1343</v>
      </c>
      <c r="P25">
        <v>3.5038300000000001E-2</v>
      </c>
      <c r="Q25">
        <v>1.25728E-2</v>
      </c>
      <c r="V25" s="4">
        <f t="shared" ca="1" si="14"/>
        <v>0</v>
      </c>
      <c r="W25">
        <f t="shared" ca="1" si="15"/>
        <v>2073600</v>
      </c>
      <c r="X25">
        <f t="shared" ca="1" si="16"/>
        <v>38</v>
      </c>
      <c r="Y25" s="3">
        <f t="shared" si="17"/>
        <v>8.5894103039999994</v>
      </c>
      <c r="Z25" s="3">
        <f t="shared" si="18"/>
        <v>49.152000000000001</v>
      </c>
      <c r="AA25" s="3">
        <f t="shared" si="18"/>
        <v>65.536000000000001</v>
      </c>
      <c r="AB25" s="4">
        <f t="shared" ca="1" si="19"/>
        <v>90.244</v>
      </c>
      <c r="AC25" s="4">
        <f t="shared" ca="1" si="20"/>
        <v>2297</v>
      </c>
      <c r="AD25" s="4">
        <f t="shared" ca="1" si="21"/>
        <v>25.453215726253269</v>
      </c>
      <c r="AE25" s="4">
        <f t="shared" ca="1" si="22"/>
        <v>45.128390270319052</v>
      </c>
      <c r="AF25" s="4">
        <f t="shared" ca="1" si="23"/>
        <v>15.861535142817264</v>
      </c>
      <c r="AG25">
        <f t="shared" ca="1" si="24"/>
        <v>19.675174544065783</v>
      </c>
      <c r="AH25">
        <f t="shared" ca="1" si="25"/>
        <v>29.266855127501788</v>
      </c>
    </row>
    <row r="26" spans="1:34" ht="15.75" x14ac:dyDescent="0.25">
      <c r="A26" t="str">
        <f t="shared" si="13"/>
        <v>1280x720</v>
      </c>
      <c r="B26" t="s">
        <v>38</v>
      </c>
      <c r="C26" t="s">
        <v>77</v>
      </c>
      <c r="D26">
        <v>1280</v>
      </c>
      <c r="E26">
        <v>720</v>
      </c>
      <c r="F26" t="s">
        <v>0</v>
      </c>
      <c r="G26" t="s">
        <v>1</v>
      </c>
      <c r="H26">
        <v>256</v>
      </c>
      <c r="I26">
        <v>1665</v>
      </c>
      <c r="J26">
        <v>38</v>
      </c>
      <c r="K26">
        <v>8589410304</v>
      </c>
      <c r="L26">
        <v>49152</v>
      </c>
      <c r="M26">
        <v>65536</v>
      </c>
      <c r="N26">
        <v>30.060500000000001</v>
      </c>
      <c r="O26">
        <v>1346</v>
      </c>
      <c r="P26">
        <v>3.4921000000000001E-2</v>
      </c>
      <c r="Q26">
        <v>1.25732E-2</v>
      </c>
      <c r="V26" s="4">
        <f t="shared" ca="1" si="14"/>
        <v>0</v>
      </c>
      <c r="W26">
        <f t="shared" ca="1" si="15"/>
        <v>3686400</v>
      </c>
      <c r="X26">
        <f t="shared" ca="1" si="16"/>
        <v>38</v>
      </c>
      <c r="Y26" s="3">
        <f t="shared" si="17"/>
        <v>8.5894103039999994</v>
      </c>
      <c r="Z26" s="3">
        <f t="shared" si="18"/>
        <v>49.152000000000001</v>
      </c>
      <c r="AA26" s="3">
        <f t="shared" si="18"/>
        <v>65.536000000000001</v>
      </c>
      <c r="AB26" s="4">
        <f t="shared" ca="1" si="19"/>
        <v>90.482900000000001</v>
      </c>
      <c r="AC26" s="4">
        <f t="shared" ca="1" si="20"/>
        <v>1517</v>
      </c>
      <c r="AD26" s="4">
        <f t="shared" ca="1" si="21"/>
        <v>16.765598803751868</v>
      </c>
      <c r="AE26" s="4">
        <f t="shared" ca="1" si="22"/>
        <v>30.171919597868651</v>
      </c>
      <c r="AF26" s="4">
        <f t="shared" ca="1" si="23"/>
        <v>10.137135164505429</v>
      </c>
      <c r="AG26">
        <f t="shared" ca="1" si="24"/>
        <v>13.406320794116784</v>
      </c>
      <c r="AH26">
        <f t="shared" ca="1" si="25"/>
        <v>20.034784433363221</v>
      </c>
    </row>
    <row r="27" spans="1:34" ht="15.75" x14ac:dyDescent="0.25">
      <c r="A27" t="str">
        <f t="shared" si="13"/>
        <v>1280x720</v>
      </c>
      <c r="B27" t="s">
        <v>38</v>
      </c>
      <c r="C27" t="s">
        <v>77</v>
      </c>
      <c r="D27">
        <v>1280</v>
      </c>
      <c r="E27">
        <v>720</v>
      </c>
      <c r="F27" t="s">
        <v>0</v>
      </c>
      <c r="G27" t="s">
        <v>1</v>
      </c>
      <c r="H27">
        <v>256</v>
      </c>
      <c r="I27">
        <v>1665</v>
      </c>
      <c r="J27">
        <v>38</v>
      </c>
      <c r="K27">
        <v>8589410304</v>
      </c>
      <c r="L27">
        <v>49152</v>
      </c>
      <c r="M27">
        <v>65536</v>
      </c>
      <c r="N27">
        <v>30.052499999999998</v>
      </c>
      <c r="O27">
        <v>1330</v>
      </c>
      <c r="P27">
        <v>3.5366099999999998E-2</v>
      </c>
      <c r="Q27">
        <v>1.27586E-2</v>
      </c>
      <c r="T27" s="4"/>
      <c r="U27" s="4"/>
      <c r="V27" s="4">
        <f t="shared" ca="1" si="14"/>
        <v>0</v>
      </c>
      <c r="W27">
        <f t="shared" ca="1" si="15"/>
        <v>8294400</v>
      </c>
      <c r="X27">
        <f t="shared" ca="1" si="16"/>
        <v>38</v>
      </c>
      <c r="Y27" s="3">
        <f t="shared" si="17"/>
        <v>8.5894103039999994</v>
      </c>
      <c r="Z27" s="3">
        <f t="shared" si="18"/>
        <v>49.152000000000001</v>
      </c>
      <c r="AA27" s="3">
        <f t="shared" si="18"/>
        <v>65.536000000000001</v>
      </c>
      <c r="AB27" s="4">
        <f t="shared" ca="1" si="19"/>
        <v>90.739699999999999</v>
      </c>
      <c r="AC27" s="4">
        <f t="shared" ca="1" si="20"/>
        <v>828</v>
      </c>
      <c r="AD27" s="4">
        <f t="shared" ca="1" si="21"/>
        <v>9.1250026173769587</v>
      </c>
      <c r="AE27" s="4">
        <f t="shared" ca="1" si="22"/>
        <v>16.152009794578738</v>
      </c>
      <c r="AF27" s="4">
        <f t="shared" ca="1" si="23"/>
        <v>5.4994308089112778</v>
      </c>
      <c r="AG27">
        <f t="shared" ca="1" si="24"/>
        <v>7.0270071772017797</v>
      </c>
      <c r="AH27">
        <f t="shared" ca="1" si="25"/>
        <v>10.652578985667461</v>
      </c>
    </row>
    <row r="28" spans="1:34" ht="15.75" x14ac:dyDescent="0.25">
      <c r="A28" t="str">
        <f t="shared" si="13"/>
        <v>1600x900</v>
      </c>
      <c r="B28" t="s">
        <v>38</v>
      </c>
      <c r="C28" t="s">
        <v>77</v>
      </c>
      <c r="D28">
        <v>1600</v>
      </c>
      <c r="E28">
        <v>900</v>
      </c>
      <c r="F28" t="s">
        <v>0</v>
      </c>
      <c r="G28" t="s">
        <v>1</v>
      </c>
      <c r="H28">
        <v>256</v>
      </c>
      <c r="I28">
        <v>1665</v>
      </c>
      <c r="J28">
        <v>38</v>
      </c>
      <c r="K28">
        <v>8589410304</v>
      </c>
      <c r="L28">
        <v>49152</v>
      </c>
      <c r="M28">
        <v>65536</v>
      </c>
      <c r="N28">
        <v>30.045999999999999</v>
      </c>
      <c r="O28">
        <v>982</v>
      </c>
      <c r="P28">
        <v>5.0842999999999999E-2</v>
      </c>
      <c r="Q28">
        <v>1.73385E-2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4" ht="15.75" x14ac:dyDescent="0.25">
      <c r="A29" t="str">
        <f t="shared" si="13"/>
        <v>1600x900</v>
      </c>
      <c r="B29" t="s">
        <v>38</v>
      </c>
      <c r="C29" t="s">
        <v>77</v>
      </c>
      <c r="D29">
        <v>1600</v>
      </c>
      <c r="E29">
        <v>900</v>
      </c>
      <c r="F29" t="s">
        <v>0</v>
      </c>
      <c r="G29" t="s">
        <v>1</v>
      </c>
      <c r="H29">
        <v>256</v>
      </c>
      <c r="I29">
        <v>1665</v>
      </c>
      <c r="J29">
        <v>38</v>
      </c>
      <c r="K29">
        <v>8589410304</v>
      </c>
      <c r="L29">
        <v>49152</v>
      </c>
      <c r="M29">
        <v>65536</v>
      </c>
      <c r="N29">
        <v>30.051500000000001</v>
      </c>
      <c r="O29">
        <v>983</v>
      </c>
      <c r="P29">
        <v>5.0942899999999999E-2</v>
      </c>
      <c r="Q29">
        <v>1.7318699999999999E-2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4" ht="15.75" x14ac:dyDescent="0.25">
      <c r="A30" t="str">
        <f t="shared" si="13"/>
        <v>1600x900</v>
      </c>
      <c r="B30" t="s">
        <v>38</v>
      </c>
      <c r="C30" t="s">
        <v>77</v>
      </c>
      <c r="D30">
        <v>1600</v>
      </c>
      <c r="E30">
        <v>900</v>
      </c>
      <c r="F30" t="s">
        <v>0</v>
      </c>
      <c r="G30" t="s">
        <v>1</v>
      </c>
      <c r="H30">
        <v>256</v>
      </c>
      <c r="I30">
        <v>1665</v>
      </c>
      <c r="J30">
        <v>38</v>
      </c>
      <c r="K30">
        <v>8589410304</v>
      </c>
      <c r="L30">
        <v>49152</v>
      </c>
      <c r="M30">
        <v>65536</v>
      </c>
      <c r="N30">
        <v>30.052</v>
      </c>
      <c r="O30">
        <v>978</v>
      </c>
      <c r="P30">
        <v>5.0464299999999997E-2</v>
      </c>
      <c r="Q30">
        <v>1.73928E-2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4" ht="15.75" x14ac:dyDescent="0.25">
      <c r="A31" t="str">
        <f t="shared" si="13"/>
        <v>1920x1080</v>
      </c>
      <c r="B31" t="s">
        <v>38</v>
      </c>
      <c r="C31" t="s">
        <v>77</v>
      </c>
      <c r="D31">
        <v>1920</v>
      </c>
      <c r="E31">
        <v>1080</v>
      </c>
      <c r="F31" t="s">
        <v>0</v>
      </c>
      <c r="G31" t="s">
        <v>1</v>
      </c>
      <c r="H31">
        <v>256</v>
      </c>
      <c r="I31">
        <v>1665</v>
      </c>
      <c r="J31">
        <v>38</v>
      </c>
      <c r="K31">
        <v>8589410304</v>
      </c>
      <c r="L31">
        <v>49152</v>
      </c>
      <c r="M31">
        <v>65536</v>
      </c>
      <c r="N31">
        <v>30.061900000000001</v>
      </c>
      <c r="O31">
        <v>766</v>
      </c>
      <c r="P31">
        <v>6.3821900000000001E-2</v>
      </c>
      <c r="Q31">
        <v>2.2008699999999999E-2</v>
      </c>
      <c r="Y31" s="3"/>
      <c r="Z31" s="3"/>
      <c r="AA31" s="3"/>
      <c r="AB31" s="4"/>
      <c r="AC31" s="4"/>
      <c r="AD31" s="4"/>
      <c r="AE31" s="4"/>
      <c r="AF31" s="4"/>
    </row>
    <row r="32" spans="1:34" ht="15.75" x14ac:dyDescent="0.25">
      <c r="A32" t="str">
        <f t="shared" si="13"/>
        <v>1920x1080</v>
      </c>
      <c r="B32" t="s">
        <v>38</v>
      </c>
      <c r="C32" t="s">
        <v>77</v>
      </c>
      <c r="D32">
        <v>1920</v>
      </c>
      <c r="E32">
        <v>1080</v>
      </c>
      <c r="F32" t="s">
        <v>0</v>
      </c>
      <c r="G32" t="s">
        <v>1</v>
      </c>
      <c r="H32">
        <v>256</v>
      </c>
      <c r="I32">
        <v>1665</v>
      </c>
      <c r="J32">
        <v>38</v>
      </c>
      <c r="K32">
        <v>8589410304</v>
      </c>
      <c r="L32">
        <v>49152</v>
      </c>
      <c r="M32">
        <v>65536</v>
      </c>
      <c r="N32">
        <v>30.075600000000001</v>
      </c>
      <c r="O32">
        <v>765</v>
      </c>
      <c r="P32">
        <v>6.3396800000000003E-2</v>
      </c>
      <c r="Q32">
        <v>2.16323E-2</v>
      </c>
      <c r="Y32" s="3"/>
      <c r="Z32" s="3"/>
      <c r="AA32" s="3"/>
      <c r="AB32" s="4"/>
      <c r="AC32" s="4"/>
      <c r="AD32" s="4"/>
      <c r="AE32" s="4"/>
      <c r="AF32" s="4"/>
    </row>
    <row r="33" spans="1:34" ht="15.75" x14ac:dyDescent="0.25">
      <c r="A33" t="str">
        <f t="shared" si="13"/>
        <v>1920x1080</v>
      </c>
      <c r="B33" t="s">
        <v>38</v>
      </c>
      <c r="C33" t="s">
        <v>77</v>
      </c>
      <c r="D33">
        <v>1920</v>
      </c>
      <c r="E33">
        <v>1080</v>
      </c>
      <c r="F33" t="s">
        <v>0</v>
      </c>
      <c r="G33" t="s">
        <v>1</v>
      </c>
      <c r="H33">
        <v>256</v>
      </c>
      <c r="I33">
        <v>1665</v>
      </c>
      <c r="J33">
        <v>38</v>
      </c>
      <c r="K33">
        <v>8589410304</v>
      </c>
      <c r="L33">
        <v>49152</v>
      </c>
      <c r="M33">
        <v>65536</v>
      </c>
      <c r="N33">
        <v>30.1065</v>
      </c>
      <c r="O33">
        <v>766</v>
      </c>
      <c r="P33">
        <v>6.3045599999999993E-2</v>
      </c>
      <c r="Q33">
        <v>2.2159000000000002E-2</v>
      </c>
      <c r="Y33" s="3"/>
      <c r="Z33" s="3"/>
      <c r="AA33" s="3"/>
      <c r="AB33" s="4"/>
      <c r="AC33" s="4"/>
      <c r="AD33" s="4"/>
      <c r="AE33" s="4"/>
      <c r="AF33" s="4"/>
    </row>
    <row r="34" spans="1:34" x14ac:dyDescent="0.25">
      <c r="A34" t="str">
        <f t="shared" si="13"/>
        <v>2560x1440</v>
      </c>
      <c r="B34" t="s">
        <v>38</v>
      </c>
      <c r="C34" t="s">
        <v>77</v>
      </c>
      <c r="D34">
        <v>2560</v>
      </c>
      <c r="E34">
        <v>1440</v>
      </c>
      <c r="F34" t="s">
        <v>0</v>
      </c>
      <c r="G34" t="s">
        <v>1</v>
      </c>
      <c r="H34">
        <v>256</v>
      </c>
      <c r="I34">
        <v>1665</v>
      </c>
      <c r="J34">
        <v>38</v>
      </c>
      <c r="K34">
        <v>8589410304</v>
      </c>
      <c r="L34">
        <v>49152</v>
      </c>
      <c r="M34">
        <v>65536</v>
      </c>
      <c r="N34">
        <v>30.126799999999999</v>
      </c>
      <c r="O34">
        <v>505</v>
      </c>
      <c r="P34">
        <v>9.8647200000000004E-2</v>
      </c>
      <c r="Q34">
        <v>3.30294E-2</v>
      </c>
    </row>
    <row r="35" spans="1:34" x14ac:dyDescent="0.25">
      <c r="A35" t="str">
        <f t="shared" si="13"/>
        <v>2560x1440</v>
      </c>
      <c r="B35" t="s">
        <v>38</v>
      </c>
      <c r="C35" t="s">
        <v>77</v>
      </c>
      <c r="D35">
        <v>2560</v>
      </c>
      <c r="E35">
        <v>1440</v>
      </c>
      <c r="F35" t="s">
        <v>0</v>
      </c>
      <c r="G35" t="s">
        <v>1</v>
      </c>
      <c r="H35">
        <v>256</v>
      </c>
      <c r="I35">
        <v>1665</v>
      </c>
      <c r="J35">
        <v>38</v>
      </c>
      <c r="K35">
        <v>8589410304</v>
      </c>
      <c r="L35">
        <v>49152</v>
      </c>
      <c r="M35">
        <v>65536</v>
      </c>
      <c r="N35">
        <v>30.174099999999999</v>
      </c>
      <c r="O35">
        <v>506</v>
      </c>
      <c r="P35">
        <v>9.9184800000000004E-2</v>
      </c>
      <c r="Q35">
        <v>3.3078799999999998E-2</v>
      </c>
    </row>
    <row r="36" spans="1:34" x14ac:dyDescent="0.25">
      <c r="A36" t="str">
        <f t="shared" si="13"/>
        <v>2560x1440</v>
      </c>
      <c r="B36" t="s">
        <v>38</v>
      </c>
      <c r="C36" t="s">
        <v>77</v>
      </c>
      <c r="D36">
        <v>2560</v>
      </c>
      <c r="E36">
        <v>1440</v>
      </c>
      <c r="F36" t="s">
        <v>0</v>
      </c>
      <c r="G36" t="s">
        <v>1</v>
      </c>
      <c r="H36">
        <v>256</v>
      </c>
      <c r="I36">
        <v>1665</v>
      </c>
      <c r="J36">
        <v>38</v>
      </c>
      <c r="K36">
        <v>8589410304</v>
      </c>
      <c r="L36">
        <v>49152</v>
      </c>
      <c r="M36">
        <v>65536</v>
      </c>
      <c r="N36">
        <v>30.181999999999999</v>
      </c>
      <c r="O36">
        <v>506</v>
      </c>
      <c r="P36">
        <v>9.9364999999999995E-2</v>
      </c>
      <c r="Q36">
        <v>3.3143400000000003E-2</v>
      </c>
    </row>
    <row r="37" spans="1:34" x14ac:dyDescent="0.25">
      <c r="A37" t="str">
        <f t="shared" si="13"/>
        <v>3840x2160</v>
      </c>
      <c r="B37" t="s">
        <v>38</v>
      </c>
      <c r="C37" t="s">
        <v>77</v>
      </c>
      <c r="D37">
        <v>3840</v>
      </c>
      <c r="E37">
        <v>2160</v>
      </c>
      <c r="F37" t="s">
        <v>0</v>
      </c>
      <c r="G37" t="s">
        <v>1</v>
      </c>
      <c r="H37">
        <v>256</v>
      </c>
      <c r="I37">
        <v>1665</v>
      </c>
      <c r="J37">
        <v>38</v>
      </c>
      <c r="K37">
        <v>8589410304</v>
      </c>
      <c r="L37">
        <v>49152</v>
      </c>
      <c r="M37">
        <v>65536</v>
      </c>
      <c r="N37">
        <v>30.2486</v>
      </c>
      <c r="O37">
        <v>276</v>
      </c>
      <c r="P37">
        <v>0.182282</v>
      </c>
      <c r="Q37">
        <v>6.1911800000000003E-2</v>
      </c>
    </row>
    <row r="38" spans="1:34" x14ac:dyDescent="0.25">
      <c r="A38" t="str">
        <f t="shared" si="13"/>
        <v>3840x2160</v>
      </c>
      <c r="B38" t="s">
        <v>38</v>
      </c>
      <c r="C38" t="s">
        <v>77</v>
      </c>
      <c r="D38">
        <v>3840</v>
      </c>
      <c r="E38">
        <v>2160</v>
      </c>
      <c r="F38" t="s">
        <v>0</v>
      </c>
      <c r="G38" t="s">
        <v>1</v>
      </c>
      <c r="H38">
        <v>256</v>
      </c>
      <c r="I38">
        <v>1665</v>
      </c>
      <c r="J38">
        <v>38</v>
      </c>
      <c r="K38">
        <v>8589410304</v>
      </c>
      <c r="L38">
        <v>49152</v>
      </c>
      <c r="M38">
        <v>65536</v>
      </c>
      <c r="N38">
        <v>30.247</v>
      </c>
      <c r="O38">
        <v>276</v>
      </c>
      <c r="P38">
        <v>0.181837</v>
      </c>
      <c r="Q38">
        <v>6.1569199999999998E-2</v>
      </c>
    </row>
    <row r="39" spans="1:34" x14ac:dyDescent="0.25">
      <c r="A39" t="str">
        <f t="shared" si="13"/>
        <v>3840x2160</v>
      </c>
      <c r="B39" t="s">
        <v>38</v>
      </c>
      <c r="C39" t="s">
        <v>77</v>
      </c>
      <c r="D39">
        <v>3840</v>
      </c>
      <c r="E39">
        <v>2160</v>
      </c>
      <c r="F39" t="s">
        <v>0</v>
      </c>
      <c r="G39" t="s">
        <v>1</v>
      </c>
      <c r="H39">
        <v>256</v>
      </c>
      <c r="I39">
        <v>1665</v>
      </c>
      <c r="J39">
        <v>38</v>
      </c>
      <c r="K39">
        <v>8589410304</v>
      </c>
      <c r="L39">
        <v>49152</v>
      </c>
      <c r="M39">
        <v>65536</v>
      </c>
      <c r="N39">
        <v>30.2441</v>
      </c>
      <c r="O39">
        <v>276</v>
      </c>
      <c r="P39">
        <v>0.18193899999999999</v>
      </c>
      <c r="Q39">
        <v>6.1497599999999999E-2</v>
      </c>
    </row>
    <row r="41" spans="1:34" x14ac:dyDescent="0.25">
      <c r="A41" s="1" t="s">
        <v>81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47</v>
      </c>
      <c r="T41" s="5" t="s">
        <v>54</v>
      </c>
      <c r="V41" s="2" t="s">
        <v>48</v>
      </c>
      <c r="W41" s="2" t="s">
        <v>16</v>
      </c>
      <c r="X41" s="2" t="s">
        <v>59</v>
      </c>
      <c r="Y41" s="2" t="s">
        <v>18</v>
      </c>
      <c r="Z41" s="2" t="s">
        <v>19</v>
      </c>
      <c r="AA41" s="2" t="s">
        <v>20</v>
      </c>
      <c r="AB41" s="2" t="s">
        <v>49</v>
      </c>
      <c r="AC41" s="2" t="s">
        <v>10</v>
      </c>
      <c r="AD41" s="2" t="s">
        <v>23</v>
      </c>
      <c r="AE41" s="2" t="s">
        <v>53</v>
      </c>
      <c r="AF41" s="2" t="s">
        <v>52</v>
      </c>
      <c r="AG41" s="2" t="s">
        <v>50</v>
      </c>
      <c r="AH41" s="2" t="s">
        <v>51</v>
      </c>
    </row>
    <row r="42" spans="1:34" ht="15.75" x14ac:dyDescent="0.25">
      <c r="A42" t="str">
        <f>_xlfn.CONCAT(D42,"x",E42)</f>
        <v>1024x576</v>
      </c>
      <c r="B42" t="s">
        <v>58</v>
      </c>
      <c r="C42" t="s">
        <v>82</v>
      </c>
      <c r="D42">
        <v>1024</v>
      </c>
      <c r="E42">
        <v>576</v>
      </c>
      <c r="F42" t="s">
        <v>79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25.0442</v>
      </c>
      <c r="O42">
        <v>1041</v>
      </c>
      <c r="P42">
        <v>0.177062</v>
      </c>
      <c r="Q42">
        <v>7.0289999999999997E-3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75.093699999999998</v>
      </c>
      <c r="AC42" s="4">
        <f ca="1">SUM(OFFSET($O$42,(ROW()-ROW($AC$42))*$S$2,,$S$2,))</f>
        <v>3196</v>
      </c>
      <c r="AD42" s="4">
        <f ca="1">AC42/AB42</f>
        <v>42.560161504893223</v>
      </c>
      <c r="AE42" s="4">
        <f ca="1">1/MAX(OFFSET($Q$42,(ROW()-ROW($AE$42))*$S$2,,$S$2,))</f>
        <v>142.26774790155073</v>
      </c>
      <c r="AF42" s="4">
        <f ca="1">1/MIN(OFFSET($P$42,(ROW()-ROW($AF$42))*$S$2,,$S$2,))</f>
        <v>11.894170429189245</v>
      </c>
      <c r="AG42">
        <f ca="1">AE42-AD42</f>
        <v>99.707586396657518</v>
      </c>
      <c r="AH42">
        <f ca="1">AE42-AF42</f>
        <v>130.37357747236149</v>
      </c>
    </row>
    <row r="43" spans="1:34" ht="15.75" x14ac:dyDescent="0.25">
      <c r="A43" t="str">
        <f t="shared" ref="A43:A59" si="26">_xlfn.CONCAT(D43,"x",E43)</f>
        <v>1024x576</v>
      </c>
      <c r="B43" t="s">
        <v>58</v>
      </c>
      <c r="C43" t="s">
        <v>82</v>
      </c>
      <c r="D43">
        <v>1024</v>
      </c>
      <c r="E43">
        <v>576</v>
      </c>
      <c r="F43" t="s">
        <v>79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25.025099999999998</v>
      </c>
      <c r="O43">
        <v>1077</v>
      </c>
      <c r="P43">
        <v>8.4854799999999994E-2</v>
      </c>
      <c r="Q43">
        <v>6.96E-3</v>
      </c>
      <c r="V43" s="4" t="str">
        <f t="shared" ref="V43:V47" ca="1" si="27">INDEX(OFFSET($A$42,(ROW()-ROW($V$42))*$S$2,,$S$2,),1)</f>
        <v>1280x720</v>
      </c>
      <c r="W43">
        <f t="shared" ref="W43:W47" ca="1" si="28">INDEX(OFFSET($D$42,(ROW()-ROW($W$42))*$S$2,,$S$2,),1) * INDEX(OFFSET($E$42,(ROW()-ROW($W$42))*$S$2,,$S$2,),1)</f>
        <v>921600</v>
      </c>
      <c r="X43">
        <f t="shared" ref="X43:X47" ca="1" si="29">INDEX(OFFSET($J$42,(ROW()-ROW($X$42))*$S$2,,$S$2,),1)</f>
        <v>13</v>
      </c>
      <c r="Y43" s="3">
        <f t="shared" ref="Y43:Y47" si="30">K43/1000000000</f>
        <v>4.2947051519999997</v>
      </c>
      <c r="Z43" s="3">
        <f t="shared" ref="Z43:AA47" si="31">L43/1000</f>
        <v>49.152000000000001</v>
      </c>
      <c r="AA43" s="3">
        <f t="shared" si="31"/>
        <v>65.536000000000001</v>
      </c>
      <c r="AB43" s="4">
        <f t="shared" ref="AB43:AB47" ca="1" si="32">SUM(OFFSET($N$42,(ROW()-ROW($AB$42))*$S$2,,$S$2,))</f>
        <v>75.183099999999996</v>
      </c>
      <c r="AC43" s="4">
        <f t="shared" ref="AC43:AC47" ca="1" si="33">SUM(OFFSET($O$42,(ROW()-ROW($AC$42))*$S$2,,$S$2,))</f>
        <v>2286</v>
      </c>
      <c r="AD43" s="4">
        <f t="shared" ref="AD43:AD47" ca="1" si="34">AC43/AB43</f>
        <v>30.405769381682852</v>
      </c>
      <c r="AE43" s="4">
        <f t="shared" ref="AE43:AE47" ca="1" si="35">1/MAX(OFFSET($Q$42,(ROW()-ROW($AE$42))*$S$2,,$S$2,))</f>
        <v>100.54697554697555</v>
      </c>
      <c r="AF43" s="4">
        <f t="shared" ref="AF43:AF47" ca="1" si="36">1/MIN(OFFSET($P$42,(ROW()-ROW($AF$42))*$S$2,,$S$2,))</f>
        <v>8.0834209037264575</v>
      </c>
      <c r="AG43">
        <f t="shared" ref="AG43:AG47" ca="1" si="37">AE43-AD43</f>
        <v>70.141206165292687</v>
      </c>
      <c r="AH43">
        <f t="shared" ref="AH43:AH47" ca="1" si="38">AE43-AF43</f>
        <v>92.463554643249083</v>
      </c>
    </row>
    <row r="44" spans="1:34" ht="15.75" x14ac:dyDescent="0.25">
      <c r="A44" t="str">
        <f t="shared" si="26"/>
        <v>1024x576</v>
      </c>
      <c r="B44" t="s">
        <v>58</v>
      </c>
      <c r="C44" t="s">
        <v>82</v>
      </c>
      <c r="D44">
        <v>1024</v>
      </c>
      <c r="E44">
        <v>576</v>
      </c>
      <c r="F44" t="s">
        <v>79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25.0244</v>
      </c>
      <c r="O44">
        <v>1078</v>
      </c>
      <c r="P44">
        <v>8.4074800000000005E-2</v>
      </c>
      <c r="Q44">
        <v>6.9430999999999998E-3</v>
      </c>
      <c r="V44" s="4" t="str">
        <f t="shared" ca="1" si="27"/>
        <v>1600x900</v>
      </c>
      <c r="W44">
        <f t="shared" ca="1" si="28"/>
        <v>1440000</v>
      </c>
      <c r="X44">
        <f t="shared" ca="1" si="29"/>
        <v>13</v>
      </c>
      <c r="Y44" s="3">
        <f t="shared" si="30"/>
        <v>4.2947051519999997</v>
      </c>
      <c r="Z44" s="3">
        <f t="shared" si="31"/>
        <v>49.152000000000001</v>
      </c>
      <c r="AA44" s="3">
        <f t="shared" si="31"/>
        <v>65.536000000000001</v>
      </c>
      <c r="AB44" s="4">
        <f t="shared" ca="1" si="32"/>
        <v>75.255700000000004</v>
      </c>
      <c r="AC44" s="4">
        <f t="shared" ca="1" si="33"/>
        <v>1576</v>
      </c>
      <c r="AD44" s="4">
        <f t="shared" ca="1" si="34"/>
        <v>20.941935295266671</v>
      </c>
      <c r="AE44" s="4">
        <f t="shared" ca="1" si="35"/>
        <v>70.815511429623541</v>
      </c>
      <c r="AF44" s="4">
        <f t="shared" ca="1" si="36"/>
        <v>5.4401340449028659</v>
      </c>
      <c r="AG44">
        <f t="shared" ca="1" si="37"/>
        <v>49.873576134356867</v>
      </c>
      <c r="AH44">
        <f t="shared" ca="1" si="38"/>
        <v>65.375377384720679</v>
      </c>
    </row>
    <row r="45" spans="1:34" ht="15.75" x14ac:dyDescent="0.25">
      <c r="A45" t="str">
        <f t="shared" si="26"/>
        <v>1280x720</v>
      </c>
      <c r="B45" t="s">
        <v>58</v>
      </c>
      <c r="C45" t="s">
        <v>82</v>
      </c>
      <c r="D45">
        <v>1280</v>
      </c>
      <c r="E45">
        <v>720</v>
      </c>
      <c r="F45" t="s">
        <v>79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25.0581</v>
      </c>
      <c r="O45">
        <v>762</v>
      </c>
      <c r="P45">
        <v>0.124692</v>
      </c>
      <c r="Q45">
        <v>9.8347E-3</v>
      </c>
      <c r="V45" s="4" t="str">
        <f t="shared" ca="1" si="27"/>
        <v>1920x1080</v>
      </c>
      <c r="W45">
        <f t="shared" ca="1" si="28"/>
        <v>2073600</v>
      </c>
      <c r="X45">
        <f t="shared" ca="1" si="29"/>
        <v>13</v>
      </c>
      <c r="Y45" s="3">
        <f t="shared" si="30"/>
        <v>4.2947051519999997</v>
      </c>
      <c r="Z45" s="3">
        <f t="shared" si="31"/>
        <v>49.152000000000001</v>
      </c>
      <c r="AA45" s="3">
        <f t="shared" si="31"/>
        <v>65.536000000000001</v>
      </c>
      <c r="AB45" s="4">
        <f t="shared" ca="1" si="32"/>
        <v>75.353700000000003</v>
      </c>
      <c r="AC45" s="4">
        <f t="shared" ca="1" si="33"/>
        <v>1143</v>
      </c>
      <c r="AD45" s="4">
        <f t="shared" ca="1" si="34"/>
        <v>15.168465516623602</v>
      </c>
      <c r="AE45" s="4">
        <f t="shared" ca="1" si="35"/>
        <v>50.546917648961774</v>
      </c>
      <c r="AF45" s="4">
        <f t="shared" ca="1" si="36"/>
        <v>3.9111695179092449</v>
      </c>
      <c r="AG45">
        <f t="shared" ca="1" si="37"/>
        <v>35.378452132338168</v>
      </c>
      <c r="AH45">
        <f t="shared" ca="1" si="38"/>
        <v>46.63574813105253</v>
      </c>
    </row>
    <row r="46" spans="1:34" ht="15.75" x14ac:dyDescent="0.25">
      <c r="A46" t="str">
        <f t="shared" si="26"/>
        <v>1280x720</v>
      </c>
      <c r="B46" t="s">
        <v>58</v>
      </c>
      <c r="C46" t="s">
        <v>82</v>
      </c>
      <c r="D46">
        <v>1280</v>
      </c>
      <c r="E46">
        <v>720</v>
      </c>
      <c r="F46" t="s">
        <v>79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25.059100000000001</v>
      </c>
      <c r="O46">
        <v>762</v>
      </c>
      <c r="P46">
        <v>0.12407600000000001</v>
      </c>
      <c r="Q46">
        <v>9.6558000000000008E-3</v>
      </c>
      <c r="V46" s="4" t="str">
        <f t="shared" ca="1" si="27"/>
        <v>2560x1440</v>
      </c>
      <c r="W46">
        <f t="shared" ca="1" si="28"/>
        <v>3686400</v>
      </c>
      <c r="X46">
        <f t="shared" ca="1" si="29"/>
        <v>13</v>
      </c>
      <c r="Y46" s="3">
        <f t="shared" si="30"/>
        <v>4.2947051519999997</v>
      </c>
      <c r="Z46" s="3">
        <f t="shared" si="31"/>
        <v>49.152000000000001</v>
      </c>
      <c r="AA46" s="3">
        <f t="shared" si="31"/>
        <v>65.536000000000001</v>
      </c>
      <c r="AB46" s="4">
        <f t="shared" ca="1" si="32"/>
        <v>75.454599999999999</v>
      </c>
      <c r="AC46" s="4">
        <f t="shared" ca="1" si="33"/>
        <v>690</v>
      </c>
      <c r="AD46" s="4">
        <f t="shared" ca="1" si="34"/>
        <v>9.1445717027192508</v>
      </c>
      <c r="AE46" s="4">
        <f t="shared" ca="1" si="35"/>
        <v>30.809520141723791</v>
      </c>
      <c r="AF46" s="4">
        <f t="shared" ca="1" si="36"/>
        <v>2.341914890129063</v>
      </c>
      <c r="AG46">
        <f t="shared" ca="1" si="37"/>
        <v>21.66494843900454</v>
      </c>
      <c r="AH46">
        <f t="shared" ca="1" si="38"/>
        <v>28.467605251594726</v>
      </c>
    </row>
    <row r="47" spans="1:34" ht="15.75" x14ac:dyDescent="0.25">
      <c r="A47" t="str">
        <f t="shared" si="26"/>
        <v>1280x720</v>
      </c>
      <c r="B47" t="s">
        <v>58</v>
      </c>
      <c r="C47" t="s">
        <v>82</v>
      </c>
      <c r="D47">
        <v>1280</v>
      </c>
      <c r="E47">
        <v>720</v>
      </c>
      <c r="F47" t="s">
        <v>79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25.065899999999999</v>
      </c>
      <c r="O47">
        <v>762</v>
      </c>
      <c r="P47">
        <v>0.12371</v>
      </c>
      <c r="Q47">
        <v>9.9456000000000006E-3</v>
      </c>
      <c r="T47" s="4"/>
      <c r="U47" s="4"/>
      <c r="V47" s="4" t="str">
        <f t="shared" ca="1" si="27"/>
        <v>3840x2160</v>
      </c>
      <c r="W47">
        <f t="shared" ca="1" si="28"/>
        <v>8294400</v>
      </c>
      <c r="X47">
        <f t="shared" ca="1" si="29"/>
        <v>13</v>
      </c>
      <c r="Y47" s="3">
        <f t="shared" si="30"/>
        <v>4.2947051519999997</v>
      </c>
      <c r="Z47" s="3">
        <f t="shared" si="31"/>
        <v>49.152000000000001</v>
      </c>
      <c r="AA47" s="3">
        <f t="shared" si="31"/>
        <v>65.536000000000001</v>
      </c>
      <c r="AB47" s="4">
        <f t="shared" ca="1" si="32"/>
        <v>76.329499999999996</v>
      </c>
      <c r="AC47" s="4">
        <f t="shared" ca="1" si="33"/>
        <v>338</v>
      </c>
      <c r="AD47" s="4">
        <f t="shared" ca="1" si="34"/>
        <v>4.4281699736012943</v>
      </c>
      <c r="AE47" s="4">
        <f t="shared" ca="1" si="35"/>
        <v>14.857693016289975</v>
      </c>
      <c r="AF47" s="4">
        <f t="shared" ca="1" si="36"/>
        <v>1.1478209766579126</v>
      </c>
      <c r="AG47">
        <f t="shared" ca="1" si="37"/>
        <v>10.429523042688681</v>
      </c>
      <c r="AH47">
        <f t="shared" ca="1" si="38"/>
        <v>13.709872039632062</v>
      </c>
    </row>
    <row r="48" spans="1:34" ht="15.75" x14ac:dyDescent="0.25">
      <c r="A48" t="str">
        <f t="shared" si="26"/>
        <v>1600x900</v>
      </c>
      <c r="B48" t="s">
        <v>58</v>
      </c>
      <c r="C48" t="s">
        <v>82</v>
      </c>
      <c r="D48">
        <v>1600</v>
      </c>
      <c r="E48">
        <v>900</v>
      </c>
      <c r="F48" t="s">
        <v>79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25.082100000000001</v>
      </c>
      <c r="O48">
        <v>525</v>
      </c>
      <c r="P48">
        <v>0.18406800000000001</v>
      </c>
      <c r="Q48">
        <v>1.41212E-2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2" ht="15.75" x14ac:dyDescent="0.25">
      <c r="A49" t="str">
        <f t="shared" si="26"/>
        <v>1600x900</v>
      </c>
      <c r="B49" t="s">
        <v>58</v>
      </c>
      <c r="C49" t="s">
        <v>82</v>
      </c>
      <c r="D49">
        <v>1600</v>
      </c>
      <c r="E49">
        <v>900</v>
      </c>
      <c r="F49" t="s">
        <v>79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25.0932</v>
      </c>
      <c r="O49">
        <v>526</v>
      </c>
      <c r="P49">
        <v>0.18381900000000001</v>
      </c>
      <c r="Q49">
        <v>1.40482E-2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2" ht="15.75" x14ac:dyDescent="0.25">
      <c r="A50" t="str">
        <f t="shared" si="26"/>
        <v>1600x900</v>
      </c>
      <c r="B50" t="s">
        <v>58</v>
      </c>
      <c r="C50" t="s">
        <v>82</v>
      </c>
      <c r="D50">
        <v>1600</v>
      </c>
      <c r="E50">
        <v>900</v>
      </c>
      <c r="F50" t="s">
        <v>79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25.080400000000001</v>
      </c>
      <c r="O50">
        <v>525</v>
      </c>
      <c r="P50">
        <v>0.18509200000000001</v>
      </c>
      <c r="Q50">
        <v>1.40839E-2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2" ht="15.75" x14ac:dyDescent="0.25">
      <c r="A51" t="str">
        <f t="shared" si="26"/>
        <v>1920x1080</v>
      </c>
      <c r="B51" t="s">
        <v>58</v>
      </c>
      <c r="C51" t="s">
        <v>82</v>
      </c>
      <c r="D51">
        <v>1920</v>
      </c>
      <c r="E51">
        <v>1080</v>
      </c>
      <c r="F51" t="s">
        <v>79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25.13</v>
      </c>
      <c r="O51">
        <v>381</v>
      </c>
      <c r="P51">
        <v>0.25897300000000001</v>
      </c>
      <c r="Q51">
        <v>1.97162E-2</v>
      </c>
      <c r="Y51" s="3"/>
      <c r="Z51" s="3"/>
      <c r="AA51" s="3"/>
      <c r="AB51" s="4"/>
      <c r="AC51" s="4"/>
      <c r="AD51" s="4"/>
      <c r="AE51" s="4"/>
      <c r="AF51" s="4"/>
    </row>
    <row r="52" spans="1:32" ht="15.75" x14ac:dyDescent="0.25">
      <c r="A52" t="str">
        <f t="shared" si="26"/>
        <v>1920x1080</v>
      </c>
      <c r="B52" t="s">
        <v>58</v>
      </c>
      <c r="C52" t="s">
        <v>82</v>
      </c>
      <c r="D52">
        <v>1920</v>
      </c>
      <c r="E52">
        <v>1080</v>
      </c>
      <c r="F52" t="s">
        <v>79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25.090800000000002</v>
      </c>
      <c r="O52">
        <v>381</v>
      </c>
      <c r="P52">
        <v>0.25567800000000002</v>
      </c>
      <c r="Q52">
        <v>1.9783599999999998E-2</v>
      </c>
      <c r="Y52" s="3"/>
      <c r="Z52" s="3"/>
      <c r="AA52" s="3"/>
      <c r="AB52" s="4"/>
      <c r="AC52" s="4"/>
      <c r="AD52" s="4"/>
      <c r="AE52" s="4"/>
      <c r="AF52" s="4"/>
    </row>
    <row r="53" spans="1:32" ht="15.75" x14ac:dyDescent="0.25">
      <c r="A53" t="str">
        <f t="shared" si="26"/>
        <v>1920x1080</v>
      </c>
      <c r="B53" t="s">
        <v>58</v>
      </c>
      <c r="C53" t="s">
        <v>82</v>
      </c>
      <c r="D53">
        <v>1920</v>
      </c>
      <c r="E53">
        <v>1080</v>
      </c>
      <c r="F53" t="s">
        <v>79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25.132899999999999</v>
      </c>
      <c r="O53">
        <v>381</v>
      </c>
      <c r="P53">
        <v>0.25652399999999997</v>
      </c>
      <c r="Q53">
        <v>1.9765600000000001E-2</v>
      </c>
      <c r="Y53" s="3"/>
      <c r="Z53" s="3"/>
      <c r="AA53" s="3"/>
      <c r="AB53" s="4"/>
      <c r="AC53" s="4"/>
      <c r="AD53" s="4"/>
      <c r="AE53" s="4"/>
      <c r="AF53" s="4"/>
    </row>
    <row r="54" spans="1:32" x14ac:dyDescent="0.25">
      <c r="A54" t="str">
        <f t="shared" si="26"/>
        <v>2560x1440</v>
      </c>
      <c r="B54" t="s">
        <v>58</v>
      </c>
      <c r="C54" t="s">
        <v>82</v>
      </c>
      <c r="D54">
        <v>2560</v>
      </c>
      <c r="E54">
        <v>1440</v>
      </c>
      <c r="F54" t="s">
        <v>79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25.1586</v>
      </c>
      <c r="O54">
        <v>230</v>
      </c>
      <c r="P54">
        <v>0.43031399999999997</v>
      </c>
      <c r="Q54">
        <v>3.2416100000000003E-2</v>
      </c>
    </row>
    <row r="55" spans="1:32" x14ac:dyDescent="0.25">
      <c r="A55" t="str">
        <f t="shared" si="26"/>
        <v>2560x1440</v>
      </c>
      <c r="B55" t="s">
        <v>58</v>
      </c>
      <c r="C55" t="s">
        <v>82</v>
      </c>
      <c r="D55">
        <v>2560</v>
      </c>
      <c r="E55">
        <v>1440</v>
      </c>
      <c r="F55" t="s">
        <v>79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25.1553</v>
      </c>
      <c r="O55">
        <v>230</v>
      </c>
      <c r="P55">
        <v>0.42700100000000002</v>
      </c>
      <c r="Q55">
        <v>3.24575E-2</v>
      </c>
    </row>
    <row r="56" spans="1:32" x14ac:dyDescent="0.25">
      <c r="A56" t="str">
        <f t="shared" si="26"/>
        <v>2560x1440</v>
      </c>
      <c r="B56" t="s">
        <v>58</v>
      </c>
      <c r="C56" t="s">
        <v>82</v>
      </c>
      <c r="D56">
        <v>2560</v>
      </c>
      <c r="E56">
        <v>1440</v>
      </c>
      <c r="F56" t="s">
        <v>79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25.140699999999999</v>
      </c>
      <c r="O56">
        <v>230</v>
      </c>
      <c r="P56">
        <v>0.42765700000000001</v>
      </c>
      <c r="Q56">
        <v>3.2416599999999997E-2</v>
      </c>
    </row>
    <row r="57" spans="1:32" x14ac:dyDescent="0.25">
      <c r="A57" t="str">
        <f t="shared" si="26"/>
        <v>3840x2160</v>
      </c>
      <c r="B57" t="s">
        <v>58</v>
      </c>
      <c r="C57" t="s">
        <v>82</v>
      </c>
      <c r="D57">
        <v>3840</v>
      </c>
      <c r="E57">
        <v>2160</v>
      </c>
      <c r="F57" t="s">
        <v>79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25.5063</v>
      </c>
      <c r="O57">
        <v>113</v>
      </c>
      <c r="P57">
        <v>0.87241100000000005</v>
      </c>
      <c r="Q57">
        <v>6.7188100000000001E-2</v>
      </c>
    </row>
    <row r="58" spans="1:32" x14ac:dyDescent="0.25">
      <c r="A58" t="str">
        <f t="shared" si="26"/>
        <v>3840x2160</v>
      </c>
      <c r="B58" t="s">
        <v>58</v>
      </c>
      <c r="C58" t="s">
        <v>82</v>
      </c>
      <c r="D58">
        <v>3840</v>
      </c>
      <c r="E58">
        <v>2160</v>
      </c>
      <c r="F58" t="s">
        <v>79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25.293299999999999</v>
      </c>
      <c r="O58">
        <v>112</v>
      </c>
      <c r="P58">
        <v>0.87294799999999995</v>
      </c>
      <c r="Q58">
        <v>6.7175799999999994E-2</v>
      </c>
    </row>
    <row r="59" spans="1:32" x14ac:dyDescent="0.25">
      <c r="A59" t="str">
        <f t="shared" si="26"/>
        <v>3840x2160</v>
      </c>
      <c r="B59" t="s">
        <v>58</v>
      </c>
      <c r="C59" t="s">
        <v>82</v>
      </c>
      <c r="D59">
        <v>3840</v>
      </c>
      <c r="E59">
        <v>2160</v>
      </c>
      <c r="F59" t="s">
        <v>79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25.529900000000001</v>
      </c>
      <c r="O59">
        <v>113</v>
      </c>
      <c r="P59">
        <v>0.87121599999999999</v>
      </c>
      <c r="Q59">
        <v>6.7305199999999996E-2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6E8F-5C31-4EAD-A2B3-64CE830FA41D}">
  <dimension ref="A1:AM59"/>
  <sheetViews>
    <sheetView topLeftCell="A16" zoomScale="70" zoomScaleNormal="70" workbookViewId="0">
      <selection activeCell="B42" sqref="B42:Q5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81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38</v>
      </c>
      <c r="C2" t="s">
        <v>77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30.037400000000002</v>
      </c>
      <c r="O2">
        <v>1806</v>
      </c>
      <c r="P2">
        <v>2.7150000000000001E-2</v>
      </c>
      <c r="Q2">
        <v>9.4663000000000004E-3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90.105400000000003</v>
      </c>
      <c r="AC2" s="4">
        <f ca="1">SUM(OFFSET($O$2,(ROW()-ROW($AC$2))*$S$2,,$S$2,))</f>
        <v>5432</v>
      </c>
      <c r="AD2" s="4">
        <f ca="1">AC2/AB2</f>
        <v>60.284955174717609</v>
      </c>
      <c r="AE2" s="4">
        <f ca="1">1/MAX(OFFSET($Q$2,(ROW()-ROW($AE$2))*$S$2,,$S$2,))</f>
        <v>105.10163327938116</v>
      </c>
      <c r="AF2" s="4">
        <f ca="1">1/MIN(OFFSET($P$2,(ROW()-ROW($AF$2))*$S$2,,$S$2,))</f>
        <v>37.183429576443551</v>
      </c>
      <c r="AG2">
        <f ca="1">AE2-AD2</f>
        <v>44.816678104663552</v>
      </c>
      <c r="AH2">
        <f ca="1">AE2-AF2</f>
        <v>67.918203702937603</v>
      </c>
    </row>
    <row r="3" spans="1:39" ht="15.75" x14ac:dyDescent="0.25">
      <c r="A3" t="str">
        <f t="shared" ref="A3:A19" si="0">_xlfn.CONCAT(D3,"x",E3)</f>
        <v>1024x576</v>
      </c>
      <c r="B3" t="s">
        <v>38</v>
      </c>
      <c r="C3" t="s">
        <v>77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30.039200000000001</v>
      </c>
      <c r="O3">
        <v>1814</v>
      </c>
      <c r="P3">
        <v>2.7158700000000001E-2</v>
      </c>
      <c r="Q3">
        <v>9.1927999999999992E-3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90.146900000000002</v>
      </c>
      <c r="AC3" s="4">
        <f t="shared" ref="AC3:AC7" ca="1" si="7">SUM(OFFSET($O$2,(ROW()-ROW($AC$2))*$S$2,,$S$2,))</f>
        <v>4019</v>
      </c>
      <c r="AD3" s="4">
        <f t="shared" ref="AD3:AD7" ca="1" si="8">AC3/AB3</f>
        <v>44.58278654063534</v>
      </c>
      <c r="AE3" s="4">
        <f t="shared" ref="AE3:AE7" ca="1" si="9">1/MAX(OFFSET($Q$2,(ROW()-ROW($AE$2))*$S$2,,$S$2,))</f>
        <v>78.37850547865753</v>
      </c>
      <c r="AF3" s="4">
        <f t="shared" ref="AF3:AF7" ca="1" si="10">1/MIN(OFFSET($P$2,(ROW()-ROW($AF$2))*$S$2,,$S$2,))</f>
        <v>28.636064259328197</v>
      </c>
      <c r="AG3">
        <f t="shared" ref="AG3:AG7" ca="1" si="11">AE3-AD3</f>
        <v>33.795718938022191</v>
      </c>
      <c r="AH3">
        <f t="shared" ref="AH3:AH7" ca="1" si="12">AE3-AF3</f>
        <v>49.742441219329336</v>
      </c>
    </row>
    <row r="4" spans="1:39" ht="15.75" x14ac:dyDescent="0.25">
      <c r="A4" t="str">
        <f t="shared" si="0"/>
        <v>1024x576</v>
      </c>
      <c r="B4" t="s">
        <v>38</v>
      </c>
      <c r="C4" t="s">
        <v>77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30.0288</v>
      </c>
      <c r="O4">
        <v>1812</v>
      </c>
      <c r="P4">
        <v>2.68937E-2</v>
      </c>
      <c r="Q4">
        <v>9.5145999999999998E-3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90.149499999999989</v>
      </c>
      <c r="AC4" s="4">
        <f t="shared" ca="1" si="7"/>
        <v>2943</v>
      </c>
      <c r="AD4" s="4">
        <f t="shared" ca="1" si="8"/>
        <v>32.645771745822223</v>
      </c>
      <c r="AE4" s="4">
        <f t="shared" ca="1" si="9"/>
        <v>57.495055425233431</v>
      </c>
      <c r="AF4" s="4">
        <f t="shared" ca="1" si="10"/>
        <v>19.815988728665612</v>
      </c>
      <c r="AG4">
        <f t="shared" ca="1" si="11"/>
        <v>24.849283679411208</v>
      </c>
      <c r="AH4">
        <f t="shared" ca="1" si="12"/>
        <v>37.679066696567816</v>
      </c>
    </row>
    <row r="5" spans="1:39" ht="15.75" x14ac:dyDescent="0.25">
      <c r="A5" t="str">
        <f t="shared" si="0"/>
        <v>1280x720</v>
      </c>
      <c r="B5" t="s">
        <v>38</v>
      </c>
      <c r="C5" t="s">
        <v>77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30.033899999999999</v>
      </c>
      <c r="O5">
        <v>1343</v>
      </c>
      <c r="P5">
        <v>3.5038300000000001E-2</v>
      </c>
      <c r="Q5">
        <v>1.25728E-2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90.244</v>
      </c>
      <c r="AC5" s="4">
        <f t="shared" ca="1" si="7"/>
        <v>2297</v>
      </c>
      <c r="AD5" s="4">
        <f t="shared" ca="1" si="8"/>
        <v>25.453215726253269</v>
      </c>
      <c r="AE5" s="4">
        <f t="shared" ca="1" si="9"/>
        <v>45.128390270319052</v>
      </c>
      <c r="AF5" s="4">
        <f t="shared" ca="1" si="10"/>
        <v>15.861535142817264</v>
      </c>
      <c r="AG5">
        <f t="shared" ca="1" si="11"/>
        <v>19.675174544065783</v>
      </c>
      <c r="AH5">
        <f t="shared" ca="1" si="12"/>
        <v>29.266855127501788</v>
      </c>
    </row>
    <row r="6" spans="1:39" ht="15.75" x14ac:dyDescent="0.25">
      <c r="A6" t="str">
        <f t="shared" si="0"/>
        <v>1280x720</v>
      </c>
      <c r="B6" t="s">
        <v>38</v>
      </c>
      <c r="C6" t="s">
        <v>77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30.060500000000001</v>
      </c>
      <c r="O6">
        <v>1346</v>
      </c>
      <c r="P6">
        <v>3.4921000000000001E-2</v>
      </c>
      <c r="Q6">
        <v>1.25732E-2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90.482900000000001</v>
      </c>
      <c r="AC6" s="4">
        <f t="shared" ca="1" si="7"/>
        <v>1517</v>
      </c>
      <c r="AD6" s="4">
        <f t="shared" ca="1" si="8"/>
        <v>16.765598803751868</v>
      </c>
      <c r="AE6" s="4">
        <f t="shared" ca="1" si="9"/>
        <v>30.171919597868651</v>
      </c>
      <c r="AF6" s="4">
        <f t="shared" ca="1" si="10"/>
        <v>10.137135164505429</v>
      </c>
      <c r="AG6">
        <f t="shared" ca="1" si="11"/>
        <v>13.406320794116784</v>
      </c>
      <c r="AH6">
        <f t="shared" ca="1" si="12"/>
        <v>20.034784433363221</v>
      </c>
    </row>
    <row r="7" spans="1:39" ht="15.75" x14ac:dyDescent="0.25">
      <c r="A7" t="str">
        <f t="shared" si="0"/>
        <v>1280x720</v>
      </c>
      <c r="B7" t="s">
        <v>38</v>
      </c>
      <c r="C7" t="s">
        <v>77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30.052499999999998</v>
      </c>
      <c r="O7">
        <v>1330</v>
      </c>
      <c r="P7">
        <v>3.5366099999999998E-2</v>
      </c>
      <c r="Q7">
        <v>1.27586E-2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90.739699999999999</v>
      </c>
      <c r="AC7" s="4">
        <f t="shared" ca="1" si="7"/>
        <v>828</v>
      </c>
      <c r="AD7" s="4">
        <f t="shared" ca="1" si="8"/>
        <v>9.1250026173769587</v>
      </c>
      <c r="AE7" s="4">
        <f t="shared" ca="1" si="9"/>
        <v>16.152009794578738</v>
      </c>
      <c r="AF7" s="4">
        <f t="shared" ca="1" si="10"/>
        <v>5.4994308089112778</v>
      </c>
      <c r="AG7">
        <f t="shared" ca="1" si="11"/>
        <v>7.0270071772017797</v>
      </c>
      <c r="AH7">
        <f t="shared" ca="1" si="12"/>
        <v>10.652578985667461</v>
      </c>
    </row>
    <row r="8" spans="1:39" ht="15.75" x14ac:dyDescent="0.25">
      <c r="A8" t="str">
        <f t="shared" si="0"/>
        <v>1600x900</v>
      </c>
      <c r="B8" t="s">
        <v>38</v>
      </c>
      <c r="C8" t="s">
        <v>77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30.045999999999999</v>
      </c>
      <c r="O8">
        <v>982</v>
      </c>
      <c r="P8">
        <v>5.0842999999999999E-2</v>
      </c>
      <c r="Q8">
        <v>1.73385E-2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38</v>
      </c>
      <c r="C9" t="s">
        <v>77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30.051500000000001</v>
      </c>
      <c r="O9">
        <v>983</v>
      </c>
      <c r="P9">
        <v>5.0942899999999999E-2</v>
      </c>
      <c r="Q9">
        <v>1.7318699999999999E-2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38</v>
      </c>
      <c r="C10" t="s">
        <v>77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30.052</v>
      </c>
      <c r="O10">
        <v>978</v>
      </c>
      <c r="P10">
        <v>5.0464299999999997E-2</v>
      </c>
      <c r="Q10">
        <v>1.73928E-2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38</v>
      </c>
      <c r="C11" t="s">
        <v>77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30.061900000000001</v>
      </c>
      <c r="O11">
        <v>766</v>
      </c>
      <c r="P11">
        <v>6.3821900000000001E-2</v>
      </c>
      <c r="Q11">
        <v>2.2008699999999999E-2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38</v>
      </c>
      <c r="C12" t="s">
        <v>77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30.075600000000001</v>
      </c>
      <c r="O12">
        <v>765</v>
      </c>
      <c r="P12">
        <v>6.3396800000000003E-2</v>
      </c>
      <c r="Q12">
        <v>2.16323E-2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38</v>
      </c>
      <c r="C13" t="s">
        <v>77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30.1065</v>
      </c>
      <c r="O13">
        <v>766</v>
      </c>
      <c r="P13">
        <v>6.3045599999999993E-2</v>
      </c>
      <c r="Q13">
        <v>2.2159000000000002E-2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38</v>
      </c>
      <c r="C14" t="s">
        <v>77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30.126799999999999</v>
      </c>
      <c r="O14">
        <v>505</v>
      </c>
      <c r="P14">
        <v>9.8647200000000004E-2</v>
      </c>
      <c r="Q14">
        <v>3.30294E-2</v>
      </c>
    </row>
    <row r="15" spans="1:39" x14ac:dyDescent="0.25">
      <c r="A15" t="str">
        <f t="shared" si="0"/>
        <v>2560x1440</v>
      </c>
      <c r="B15" t="s">
        <v>38</v>
      </c>
      <c r="C15" t="s">
        <v>77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30.174099999999999</v>
      </c>
      <c r="O15">
        <v>506</v>
      </c>
      <c r="P15">
        <v>9.9184800000000004E-2</v>
      </c>
      <c r="Q15">
        <v>3.3078799999999998E-2</v>
      </c>
    </row>
    <row r="16" spans="1:39" x14ac:dyDescent="0.25">
      <c r="A16" t="str">
        <f t="shared" si="0"/>
        <v>2560x1440</v>
      </c>
      <c r="B16" t="s">
        <v>38</v>
      </c>
      <c r="C16" t="s">
        <v>77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30.181999999999999</v>
      </c>
      <c r="O16">
        <v>506</v>
      </c>
      <c r="P16">
        <v>9.9364999999999995E-2</v>
      </c>
      <c r="Q16">
        <v>3.3143400000000003E-2</v>
      </c>
    </row>
    <row r="17" spans="1:34" x14ac:dyDescent="0.25">
      <c r="A17" t="str">
        <f t="shared" si="0"/>
        <v>3840x2160</v>
      </c>
      <c r="B17" t="s">
        <v>38</v>
      </c>
      <c r="C17" t="s">
        <v>77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30.2486</v>
      </c>
      <c r="O17">
        <v>276</v>
      </c>
      <c r="P17">
        <v>0.182282</v>
      </c>
      <c r="Q17">
        <v>6.1911800000000003E-2</v>
      </c>
    </row>
    <row r="18" spans="1:34" x14ac:dyDescent="0.25">
      <c r="A18" t="str">
        <f t="shared" si="0"/>
        <v>3840x2160</v>
      </c>
      <c r="B18" t="s">
        <v>38</v>
      </c>
      <c r="C18" t="s">
        <v>77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30.247</v>
      </c>
      <c r="O18">
        <v>276</v>
      </c>
      <c r="P18">
        <v>0.181837</v>
      </c>
      <c r="Q18">
        <v>6.1569199999999998E-2</v>
      </c>
    </row>
    <row r="19" spans="1:34" x14ac:dyDescent="0.25">
      <c r="A19" t="str">
        <f t="shared" si="0"/>
        <v>3840x2160</v>
      </c>
      <c r="B19" t="s">
        <v>38</v>
      </c>
      <c r="C19" t="s">
        <v>77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30.2441</v>
      </c>
      <c r="O19">
        <v>276</v>
      </c>
      <c r="P19">
        <v>0.18193899999999999</v>
      </c>
      <c r="Q19">
        <v>6.1497599999999999E-2</v>
      </c>
    </row>
    <row r="21" spans="1:34" x14ac:dyDescent="0.25">
      <c r="A21" s="1" t="s">
        <v>81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47</v>
      </c>
      <c r="T21" s="5" t="s">
        <v>54</v>
      </c>
      <c r="V21" s="2" t="s">
        <v>48</v>
      </c>
      <c r="W21" s="2" t="s">
        <v>16</v>
      </c>
      <c r="X21" s="2" t="s">
        <v>59</v>
      </c>
      <c r="Y21" s="2" t="s">
        <v>18</v>
      </c>
      <c r="Z21" s="2" t="s">
        <v>19</v>
      </c>
      <c r="AA21" s="2" t="s">
        <v>20</v>
      </c>
      <c r="AB21" s="2" t="s">
        <v>49</v>
      </c>
      <c r="AC21" s="2" t="s">
        <v>10</v>
      </c>
      <c r="AD21" s="2" t="s">
        <v>23</v>
      </c>
      <c r="AE21" s="2" t="s">
        <v>53</v>
      </c>
      <c r="AF21" s="2" t="s">
        <v>52</v>
      </c>
      <c r="AG21" s="2" t="s">
        <v>50</v>
      </c>
      <c r="AH21" s="2" t="s">
        <v>51</v>
      </c>
    </row>
    <row r="22" spans="1:34" ht="15.75" x14ac:dyDescent="0.25">
      <c r="A22" t="str">
        <f>_xlfn.CONCAT(D22,"x",E22)</f>
        <v>1024x576</v>
      </c>
      <c r="B22" t="s">
        <v>38</v>
      </c>
      <c r="C22" t="s">
        <v>77</v>
      </c>
      <c r="D22">
        <v>1024</v>
      </c>
      <c r="E22">
        <v>576</v>
      </c>
      <c r="F22" t="s">
        <v>0</v>
      </c>
      <c r="G22" t="s">
        <v>1</v>
      </c>
      <c r="H22">
        <v>256</v>
      </c>
      <c r="I22">
        <v>1665</v>
      </c>
      <c r="J22">
        <v>38</v>
      </c>
      <c r="K22">
        <v>8589410304</v>
      </c>
      <c r="L22">
        <v>49152</v>
      </c>
      <c r="M22">
        <v>65536</v>
      </c>
      <c r="N22">
        <v>30.037400000000002</v>
      </c>
      <c r="O22">
        <v>1806</v>
      </c>
      <c r="P22">
        <v>2.7150000000000001E-2</v>
      </c>
      <c r="Q22">
        <v>9.4663000000000004E-3</v>
      </c>
      <c r="S22">
        <v>3</v>
      </c>
      <c r="T22">
        <v>1</v>
      </c>
      <c r="V22" s="4">
        <f ca="1">INDEX(OFFSET($A$2,(ROW()-ROW($V$2))*$S$2,,$S$2,),1)</f>
        <v>0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38</v>
      </c>
      <c r="Y22" s="3">
        <f>K22/1000000000</f>
        <v>8.5894103039999994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90.105400000000003</v>
      </c>
      <c r="AC22" s="4">
        <f ca="1">SUM(OFFSET($O$22,(ROW()-ROW($AC$22))*$S$2,,$S$2,))</f>
        <v>5432</v>
      </c>
      <c r="AD22" s="4">
        <f ca="1">AC22/AB22</f>
        <v>60.284955174717609</v>
      </c>
      <c r="AE22" s="4">
        <f ca="1">1/MAX(OFFSET($Q$22,(ROW()-ROW($AE$22))*$S$2,,$S$2,))</f>
        <v>105.10163327938116</v>
      </c>
      <c r="AF22" s="4">
        <f ca="1">1/MIN(OFFSET($P$22,(ROW()-ROW($AF$22))*$S$2,,$S$2,))</f>
        <v>37.183429576443551</v>
      </c>
      <c r="AG22">
        <f ca="1">AE22-AD22</f>
        <v>44.816678104663552</v>
      </c>
      <c r="AH22">
        <f ca="1">AE22-AF22</f>
        <v>67.918203702937603</v>
      </c>
    </row>
    <row r="23" spans="1:34" ht="15.75" x14ac:dyDescent="0.25">
      <c r="A23" t="str">
        <f t="shared" ref="A23:A39" si="13">_xlfn.CONCAT(D23,"x",E23)</f>
        <v>1024x576</v>
      </c>
      <c r="B23" t="s">
        <v>38</v>
      </c>
      <c r="C23" t="s">
        <v>77</v>
      </c>
      <c r="D23">
        <v>1024</v>
      </c>
      <c r="E23">
        <v>576</v>
      </c>
      <c r="F23" t="s">
        <v>0</v>
      </c>
      <c r="G23" t="s">
        <v>1</v>
      </c>
      <c r="H23">
        <v>256</v>
      </c>
      <c r="I23">
        <v>1665</v>
      </c>
      <c r="J23">
        <v>38</v>
      </c>
      <c r="K23">
        <v>8589410304</v>
      </c>
      <c r="L23">
        <v>49152</v>
      </c>
      <c r="M23">
        <v>65536</v>
      </c>
      <c r="N23">
        <v>30.039200000000001</v>
      </c>
      <c r="O23">
        <v>1814</v>
      </c>
      <c r="P23">
        <v>2.7158700000000001E-2</v>
      </c>
      <c r="Q23">
        <v>9.1927999999999992E-3</v>
      </c>
      <c r="V23" s="4">
        <f t="shared" ref="V23:V27" ca="1" si="14">INDEX(OFFSET($A$2,(ROW()-ROW($V$2))*$S$2,,$S$2,),1)</f>
        <v>0</v>
      </c>
      <c r="W23">
        <f t="shared" ref="W23:W27" ca="1" si="15">INDEX(OFFSET($D$22,(ROW()-ROW($W$22))*$S$2,,$S$2,),1) * INDEX(OFFSET($E$22,(ROW()-ROW($W$22))*$S$2,,$S$2,),1)</f>
        <v>921600</v>
      </c>
      <c r="X23">
        <f t="shared" ref="X23:X27" ca="1" si="16">INDEX(OFFSET($J$22,(ROW()-ROW($X$22))*$S$2,,$S$2,),1)</f>
        <v>38</v>
      </c>
      <c r="Y23" s="3">
        <f t="shared" ref="Y23:Y27" si="17">K23/1000000000</f>
        <v>8.5894103039999994</v>
      </c>
      <c r="Z23" s="3">
        <f t="shared" ref="Z23:AA27" si="18">L23/1000</f>
        <v>49.152000000000001</v>
      </c>
      <c r="AA23" s="3">
        <f t="shared" si="18"/>
        <v>65.536000000000001</v>
      </c>
      <c r="AB23" s="4">
        <f t="shared" ref="AB23:AB27" ca="1" si="19">SUM(OFFSET($N$22,(ROW()-ROW($AB$22))*$S$2,,$S$2,))</f>
        <v>90.146900000000002</v>
      </c>
      <c r="AC23" s="4">
        <f t="shared" ref="AC23:AC27" ca="1" si="20">SUM(OFFSET($O$22,(ROW()-ROW($AC$22))*$S$2,,$S$2,))</f>
        <v>4019</v>
      </c>
      <c r="AD23" s="4">
        <f t="shared" ref="AD23:AD27" ca="1" si="21">AC23/AB23</f>
        <v>44.58278654063534</v>
      </c>
      <c r="AE23" s="4">
        <f t="shared" ref="AE23:AE27" ca="1" si="22">1/MAX(OFFSET($Q$22,(ROW()-ROW($AE$22))*$S$2,,$S$2,))</f>
        <v>78.37850547865753</v>
      </c>
      <c r="AF23" s="4">
        <f t="shared" ref="AF23:AF27" ca="1" si="23">1/MIN(OFFSET($P$22,(ROW()-ROW($AF$22))*$S$2,,$S$2,))</f>
        <v>28.636064259328197</v>
      </c>
      <c r="AG23">
        <f t="shared" ref="AG23:AG27" ca="1" si="24">AE23-AD23</f>
        <v>33.795718938022191</v>
      </c>
      <c r="AH23">
        <f t="shared" ref="AH23:AH27" ca="1" si="25">AE23-AF23</f>
        <v>49.742441219329336</v>
      </c>
    </row>
    <row r="24" spans="1:34" ht="15.75" x14ac:dyDescent="0.25">
      <c r="A24" t="str">
        <f t="shared" si="13"/>
        <v>1024x576</v>
      </c>
      <c r="B24" t="s">
        <v>38</v>
      </c>
      <c r="C24" t="s">
        <v>77</v>
      </c>
      <c r="D24">
        <v>1024</v>
      </c>
      <c r="E24">
        <v>576</v>
      </c>
      <c r="F24" t="s">
        <v>0</v>
      </c>
      <c r="G24" t="s">
        <v>1</v>
      </c>
      <c r="H24">
        <v>256</v>
      </c>
      <c r="I24">
        <v>1665</v>
      </c>
      <c r="J24">
        <v>38</v>
      </c>
      <c r="K24">
        <v>8589410304</v>
      </c>
      <c r="L24">
        <v>49152</v>
      </c>
      <c r="M24">
        <v>65536</v>
      </c>
      <c r="N24">
        <v>30.0288</v>
      </c>
      <c r="O24">
        <v>1812</v>
      </c>
      <c r="P24">
        <v>2.68937E-2</v>
      </c>
      <c r="Q24">
        <v>9.5145999999999998E-3</v>
      </c>
      <c r="V24" s="4">
        <f t="shared" ca="1" si="14"/>
        <v>0</v>
      </c>
      <c r="W24">
        <f t="shared" ca="1" si="15"/>
        <v>1440000</v>
      </c>
      <c r="X24">
        <f t="shared" ca="1" si="16"/>
        <v>38</v>
      </c>
      <c r="Y24" s="3">
        <f t="shared" si="17"/>
        <v>8.5894103039999994</v>
      </c>
      <c r="Z24" s="3">
        <f t="shared" si="18"/>
        <v>49.152000000000001</v>
      </c>
      <c r="AA24" s="3">
        <f t="shared" si="18"/>
        <v>65.536000000000001</v>
      </c>
      <c r="AB24" s="4">
        <f t="shared" ca="1" si="19"/>
        <v>90.149499999999989</v>
      </c>
      <c r="AC24" s="4">
        <f t="shared" ca="1" si="20"/>
        <v>2943</v>
      </c>
      <c r="AD24" s="4">
        <f t="shared" ca="1" si="21"/>
        <v>32.645771745822223</v>
      </c>
      <c r="AE24" s="4">
        <f t="shared" ca="1" si="22"/>
        <v>57.495055425233431</v>
      </c>
      <c r="AF24" s="4">
        <f t="shared" ca="1" si="23"/>
        <v>19.815988728665612</v>
      </c>
      <c r="AG24">
        <f t="shared" ca="1" si="24"/>
        <v>24.849283679411208</v>
      </c>
      <c r="AH24">
        <f t="shared" ca="1" si="25"/>
        <v>37.679066696567816</v>
      </c>
    </row>
    <row r="25" spans="1:34" ht="15.75" x14ac:dyDescent="0.25">
      <c r="A25" t="str">
        <f t="shared" si="13"/>
        <v>1280x720</v>
      </c>
      <c r="B25" t="s">
        <v>38</v>
      </c>
      <c r="C25" t="s">
        <v>77</v>
      </c>
      <c r="D25">
        <v>1280</v>
      </c>
      <c r="E25">
        <v>720</v>
      </c>
      <c r="F25" t="s">
        <v>0</v>
      </c>
      <c r="G25" t="s">
        <v>1</v>
      </c>
      <c r="H25">
        <v>256</v>
      </c>
      <c r="I25">
        <v>1665</v>
      </c>
      <c r="J25">
        <v>38</v>
      </c>
      <c r="K25">
        <v>8589410304</v>
      </c>
      <c r="L25">
        <v>49152</v>
      </c>
      <c r="M25">
        <v>65536</v>
      </c>
      <c r="N25">
        <v>30.033899999999999</v>
      </c>
      <c r="O25">
        <v>1343</v>
      </c>
      <c r="P25">
        <v>3.5038300000000001E-2</v>
      </c>
      <c r="Q25">
        <v>1.25728E-2</v>
      </c>
      <c r="V25" s="4">
        <f t="shared" ca="1" si="14"/>
        <v>0</v>
      </c>
      <c r="W25">
        <f t="shared" ca="1" si="15"/>
        <v>2073600</v>
      </c>
      <c r="X25">
        <f t="shared" ca="1" si="16"/>
        <v>38</v>
      </c>
      <c r="Y25" s="3">
        <f t="shared" si="17"/>
        <v>8.5894103039999994</v>
      </c>
      <c r="Z25" s="3">
        <f t="shared" si="18"/>
        <v>49.152000000000001</v>
      </c>
      <c r="AA25" s="3">
        <f t="shared" si="18"/>
        <v>65.536000000000001</v>
      </c>
      <c r="AB25" s="4">
        <f t="shared" ca="1" si="19"/>
        <v>90.244</v>
      </c>
      <c r="AC25" s="4">
        <f t="shared" ca="1" si="20"/>
        <v>2297</v>
      </c>
      <c r="AD25" s="4">
        <f t="shared" ca="1" si="21"/>
        <v>25.453215726253269</v>
      </c>
      <c r="AE25" s="4">
        <f t="shared" ca="1" si="22"/>
        <v>45.128390270319052</v>
      </c>
      <c r="AF25" s="4">
        <f t="shared" ca="1" si="23"/>
        <v>15.861535142817264</v>
      </c>
      <c r="AG25">
        <f t="shared" ca="1" si="24"/>
        <v>19.675174544065783</v>
      </c>
      <c r="AH25">
        <f t="shared" ca="1" si="25"/>
        <v>29.266855127501788</v>
      </c>
    </row>
    <row r="26" spans="1:34" ht="15.75" x14ac:dyDescent="0.25">
      <c r="A26" t="str">
        <f t="shared" si="13"/>
        <v>1280x720</v>
      </c>
      <c r="B26" t="s">
        <v>38</v>
      </c>
      <c r="C26" t="s">
        <v>77</v>
      </c>
      <c r="D26">
        <v>1280</v>
      </c>
      <c r="E26">
        <v>720</v>
      </c>
      <c r="F26" t="s">
        <v>0</v>
      </c>
      <c r="G26" t="s">
        <v>1</v>
      </c>
      <c r="H26">
        <v>256</v>
      </c>
      <c r="I26">
        <v>1665</v>
      </c>
      <c r="J26">
        <v>38</v>
      </c>
      <c r="K26">
        <v>8589410304</v>
      </c>
      <c r="L26">
        <v>49152</v>
      </c>
      <c r="M26">
        <v>65536</v>
      </c>
      <c r="N26">
        <v>30.060500000000001</v>
      </c>
      <c r="O26">
        <v>1346</v>
      </c>
      <c r="P26">
        <v>3.4921000000000001E-2</v>
      </c>
      <c r="Q26">
        <v>1.25732E-2</v>
      </c>
      <c r="V26" s="4">
        <f t="shared" ca="1" si="14"/>
        <v>0</v>
      </c>
      <c r="W26">
        <f t="shared" ca="1" si="15"/>
        <v>3686400</v>
      </c>
      <c r="X26">
        <f t="shared" ca="1" si="16"/>
        <v>38</v>
      </c>
      <c r="Y26" s="3">
        <f t="shared" si="17"/>
        <v>8.5894103039999994</v>
      </c>
      <c r="Z26" s="3">
        <f t="shared" si="18"/>
        <v>49.152000000000001</v>
      </c>
      <c r="AA26" s="3">
        <f t="shared" si="18"/>
        <v>65.536000000000001</v>
      </c>
      <c r="AB26" s="4">
        <f t="shared" ca="1" si="19"/>
        <v>90.482900000000001</v>
      </c>
      <c r="AC26" s="4">
        <f t="shared" ca="1" si="20"/>
        <v>1517</v>
      </c>
      <c r="AD26" s="4">
        <f t="shared" ca="1" si="21"/>
        <v>16.765598803751868</v>
      </c>
      <c r="AE26" s="4">
        <f t="shared" ca="1" si="22"/>
        <v>30.171919597868651</v>
      </c>
      <c r="AF26" s="4">
        <f t="shared" ca="1" si="23"/>
        <v>10.137135164505429</v>
      </c>
      <c r="AG26">
        <f t="shared" ca="1" si="24"/>
        <v>13.406320794116784</v>
      </c>
      <c r="AH26">
        <f t="shared" ca="1" si="25"/>
        <v>20.034784433363221</v>
      </c>
    </row>
    <row r="27" spans="1:34" ht="15.75" x14ac:dyDescent="0.25">
      <c r="A27" t="str">
        <f t="shared" si="13"/>
        <v>1280x720</v>
      </c>
      <c r="B27" t="s">
        <v>38</v>
      </c>
      <c r="C27" t="s">
        <v>77</v>
      </c>
      <c r="D27">
        <v>1280</v>
      </c>
      <c r="E27">
        <v>720</v>
      </c>
      <c r="F27" t="s">
        <v>0</v>
      </c>
      <c r="G27" t="s">
        <v>1</v>
      </c>
      <c r="H27">
        <v>256</v>
      </c>
      <c r="I27">
        <v>1665</v>
      </c>
      <c r="J27">
        <v>38</v>
      </c>
      <c r="K27">
        <v>8589410304</v>
      </c>
      <c r="L27">
        <v>49152</v>
      </c>
      <c r="M27">
        <v>65536</v>
      </c>
      <c r="N27">
        <v>30.052499999999998</v>
      </c>
      <c r="O27">
        <v>1330</v>
      </c>
      <c r="P27">
        <v>3.5366099999999998E-2</v>
      </c>
      <c r="Q27">
        <v>1.27586E-2</v>
      </c>
      <c r="T27" s="4"/>
      <c r="U27" s="4"/>
      <c r="V27" s="4">
        <f t="shared" ca="1" si="14"/>
        <v>0</v>
      </c>
      <c r="W27">
        <f t="shared" ca="1" si="15"/>
        <v>8294400</v>
      </c>
      <c r="X27">
        <f t="shared" ca="1" si="16"/>
        <v>38</v>
      </c>
      <c r="Y27" s="3">
        <f t="shared" si="17"/>
        <v>8.5894103039999994</v>
      </c>
      <c r="Z27" s="3">
        <f t="shared" si="18"/>
        <v>49.152000000000001</v>
      </c>
      <c r="AA27" s="3">
        <f t="shared" si="18"/>
        <v>65.536000000000001</v>
      </c>
      <c r="AB27" s="4">
        <f t="shared" ca="1" si="19"/>
        <v>90.739699999999999</v>
      </c>
      <c r="AC27" s="4">
        <f t="shared" ca="1" si="20"/>
        <v>828</v>
      </c>
      <c r="AD27" s="4">
        <f t="shared" ca="1" si="21"/>
        <v>9.1250026173769587</v>
      </c>
      <c r="AE27" s="4">
        <f t="shared" ca="1" si="22"/>
        <v>16.152009794578738</v>
      </c>
      <c r="AF27" s="4">
        <f t="shared" ca="1" si="23"/>
        <v>5.4994308089112778</v>
      </c>
      <c r="AG27">
        <f t="shared" ca="1" si="24"/>
        <v>7.0270071772017797</v>
      </c>
      <c r="AH27">
        <f t="shared" ca="1" si="25"/>
        <v>10.652578985667461</v>
      </c>
    </row>
    <row r="28" spans="1:34" ht="15.75" x14ac:dyDescent="0.25">
      <c r="A28" t="str">
        <f t="shared" si="13"/>
        <v>1600x900</v>
      </c>
      <c r="B28" t="s">
        <v>38</v>
      </c>
      <c r="C28" t="s">
        <v>77</v>
      </c>
      <c r="D28">
        <v>1600</v>
      </c>
      <c r="E28">
        <v>900</v>
      </c>
      <c r="F28" t="s">
        <v>0</v>
      </c>
      <c r="G28" t="s">
        <v>1</v>
      </c>
      <c r="H28">
        <v>256</v>
      </c>
      <c r="I28">
        <v>1665</v>
      </c>
      <c r="J28">
        <v>38</v>
      </c>
      <c r="K28">
        <v>8589410304</v>
      </c>
      <c r="L28">
        <v>49152</v>
      </c>
      <c r="M28">
        <v>65536</v>
      </c>
      <c r="N28">
        <v>30.045999999999999</v>
      </c>
      <c r="O28">
        <v>982</v>
      </c>
      <c r="P28">
        <v>5.0842999999999999E-2</v>
      </c>
      <c r="Q28">
        <v>1.73385E-2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4" ht="15.75" x14ac:dyDescent="0.25">
      <c r="A29" t="str">
        <f t="shared" si="13"/>
        <v>1600x900</v>
      </c>
      <c r="B29" t="s">
        <v>38</v>
      </c>
      <c r="C29" t="s">
        <v>77</v>
      </c>
      <c r="D29">
        <v>1600</v>
      </c>
      <c r="E29">
        <v>900</v>
      </c>
      <c r="F29" t="s">
        <v>0</v>
      </c>
      <c r="G29" t="s">
        <v>1</v>
      </c>
      <c r="H29">
        <v>256</v>
      </c>
      <c r="I29">
        <v>1665</v>
      </c>
      <c r="J29">
        <v>38</v>
      </c>
      <c r="K29">
        <v>8589410304</v>
      </c>
      <c r="L29">
        <v>49152</v>
      </c>
      <c r="M29">
        <v>65536</v>
      </c>
      <c r="N29">
        <v>30.051500000000001</v>
      </c>
      <c r="O29">
        <v>983</v>
      </c>
      <c r="P29">
        <v>5.0942899999999999E-2</v>
      </c>
      <c r="Q29">
        <v>1.7318699999999999E-2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4" ht="15.75" x14ac:dyDescent="0.25">
      <c r="A30" t="str">
        <f t="shared" si="13"/>
        <v>1600x900</v>
      </c>
      <c r="B30" t="s">
        <v>38</v>
      </c>
      <c r="C30" t="s">
        <v>77</v>
      </c>
      <c r="D30">
        <v>1600</v>
      </c>
      <c r="E30">
        <v>900</v>
      </c>
      <c r="F30" t="s">
        <v>0</v>
      </c>
      <c r="G30" t="s">
        <v>1</v>
      </c>
      <c r="H30">
        <v>256</v>
      </c>
      <c r="I30">
        <v>1665</v>
      </c>
      <c r="J30">
        <v>38</v>
      </c>
      <c r="K30">
        <v>8589410304</v>
      </c>
      <c r="L30">
        <v>49152</v>
      </c>
      <c r="M30">
        <v>65536</v>
      </c>
      <c r="N30">
        <v>30.052</v>
      </c>
      <c r="O30">
        <v>978</v>
      </c>
      <c r="P30">
        <v>5.0464299999999997E-2</v>
      </c>
      <c r="Q30">
        <v>1.73928E-2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4" ht="15.75" x14ac:dyDescent="0.25">
      <c r="A31" t="str">
        <f t="shared" si="13"/>
        <v>1920x1080</v>
      </c>
      <c r="B31" t="s">
        <v>38</v>
      </c>
      <c r="C31" t="s">
        <v>77</v>
      </c>
      <c r="D31">
        <v>1920</v>
      </c>
      <c r="E31">
        <v>1080</v>
      </c>
      <c r="F31" t="s">
        <v>0</v>
      </c>
      <c r="G31" t="s">
        <v>1</v>
      </c>
      <c r="H31">
        <v>256</v>
      </c>
      <c r="I31">
        <v>1665</v>
      </c>
      <c r="J31">
        <v>38</v>
      </c>
      <c r="K31">
        <v>8589410304</v>
      </c>
      <c r="L31">
        <v>49152</v>
      </c>
      <c r="M31">
        <v>65536</v>
      </c>
      <c r="N31">
        <v>30.061900000000001</v>
      </c>
      <c r="O31">
        <v>766</v>
      </c>
      <c r="P31">
        <v>6.3821900000000001E-2</v>
      </c>
      <c r="Q31">
        <v>2.2008699999999999E-2</v>
      </c>
      <c r="Y31" s="3"/>
      <c r="Z31" s="3"/>
      <c r="AA31" s="3"/>
      <c r="AB31" s="4"/>
      <c r="AC31" s="4"/>
      <c r="AD31" s="4"/>
      <c r="AE31" s="4"/>
      <c r="AF31" s="4"/>
    </row>
    <row r="32" spans="1:34" ht="15.75" x14ac:dyDescent="0.25">
      <c r="A32" t="str">
        <f t="shared" si="13"/>
        <v>1920x1080</v>
      </c>
      <c r="B32" t="s">
        <v>38</v>
      </c>
      <c r="C32" t="s">
        <v>77</v>
      </c>
      <c r="D32">
        <v>1920</v>
      </c>
      <c r="E32">
        <v>1080</v>
      </c>
      <c r="F32" t="s">
        <v>0</v>
      </c>
      <c r="G32" t="s">
        <v>1</v>
      </c>
      <c r="H32">
        <v>256</v>
      </c>
      <c r="I32">
        <v>1665</v>
      </c>
      <c r="J32">
        <v>38</v>
      </c>
      <c r="K32">
        <v>8589410304</v>
      </c>
      <c r="L32">
        <v>49152</v>
      </c>
      <c r="M32">
        <v>65536</v>
      </c>
      <c r="N32">
        <v>30.075600000000001</v>
      </c>
      <c r="O32">
        <v>765</v>
      </c>
      <c r="P32">
        <v>6.3396800000000003E-2</v>
      </c>
      <c r="Q32">
        <v>2.16323E-2</v>
      </c>
      <c r="Y32" s="3"/>
      <c r="Z32" s="3"/>
      <c r="AA32" s="3"/>
      <c r="AB32" s="4"/>
      <c r="AC32" s="4"/>
      <c r="AD32" s="4"/>
      <c r="AE32" s="4"/>
      <c r="AF32" s="4"/>
    </row>
    <row r="33" spans="1:34" ht="15.75" x14ac:dyDescent="0.25">
      <c r="A33" t="str">
        <f t="shared" si="13"/>
        <v>1920x1080</v>
      </c>
      <c r="B33" t="s">
        <v>38</v>
      </c>
      <c r="C33" t="s">
        <v>77</v>
      </c>
      <c r="D33">
        <v>1920</v>
      </c>
      <c r="E33">
        <v>1080</v>
      </c>
      <c r="F33" t="s">
        <v>0</v>
      </c>
      <c r="G33" t="s">
        <v>1</v>
      </c>
      <c r="H33">
        <v>256</v>
      </c>
      <c r="I33">
        <v>1665</v>
      </c>
      <c r="J33">
        <v>38</v>
      </c>
      <c r="K33">
        <v>8589410304</v>
      </c>
      <c r="L33">
        <v>49152</v>
      </c>
      <c r="M33">
        <v>65536</v>
      </c>
      <c r="N33">
        <v>30.1065</v>
      </c>
      <c r="O33">
        <v>766</v>
      </c>
      <c r="P33">
        <v>6.3045599999999993E-2</v>
      </c>
      <c r="Q33">
        <v>2.2159000000000002E-2</v>
      </c>
      <c r="Y33" s="3"/>
      <c r="Z33" s="3"/>
      <c r="AA33" s="3"/>
      <c r="AB33" s="4"/>
      <c r="AC33" s="4"/>
      <c r="AD33" s="4"/>
      <c r="AE33" s="4"/>
      <c r="AF33" s="4"/>
    </row>
    <row r="34" spans="1:34" x14ac:dyDescent="0.25">
      <c r="A34" t="str">
        <f t="shared" si="13"/>
        <v>2560x1440</v>
      </c>
      <c r="B34" t="s">
        <v>38</v>
      </c>
      <c r="C34" t="s">
        <v>77</v>
      </c>
      <c r="D34">
        <v>2560</v>
      </c>
      <c r="E34">
        <v>1440</v>
      </c>
      <c r="F34" t="s">
        <v>0</v>
      </c>
      <c r="G34" t="s">
        <v>1</v>
      </c>
      <c r="H34">
        <v>256</v>
      </c>
      <c r="I34">
        <v>1665</v>
      </c>
      <c r="J34">
        <v>38</v>
      </c>
      <c r="K34">
        <v>8589410304</v>
      </c>
      <c r="L34">
        <v>49152</v>
      </c>
      <c r="M34">
        <v>65536</v>
      </c>
      <c r="N34">
        <v>30.126799999999999</v>
      </c>
      <c r="O34">
        <v>505</v>
      </c>
      <c r="P34">
        <v>9.8647200000000004E-2</v>
      </c>
      <c r="Q34">
        <v>3.30294E-2</v>
      </c>
    </row>
    <row r="35" spans="1:34" x14ac:dyDescent="0.25">
      <c r="A35" t="str">
        <f t="shared" si="13"/>
        <v>2560x1440</v>
      </c>
      <c r="B35" t="s">
        <v>38</v>
      </c>
      <c r="C35" t="s">
        <v>77</v>
      </c>
      <c r="D35">
        <v>2560</v>
      </c>
      <c r="E35">
        <v>1440</v>
      </c>
      <c r="F35" t="s">
        <v>0</v>
      </c>
      <c r="G35" t="s">
        <v>1</v>
      </c>
      <c r="H35">
        <v>256</v>
      </c>
      <c r="I35">
        <v>1665</v>
      </c>
      <c r="J35">
        <v>38</v>
      </c>
      <c r="K35">
        <v>8589410304</v>
      </c>
      <c r="L35">
        <v>49152</v>
      </c>
      <c r="M35">
        <v>65536</v>
      </c>
      <c r="N35">
        <v>30.174099999999999</v>
      </c>
      <c r="O35">
        <v>506</v>
      </c>
      <c r="P35">
        <v>9.9184800000000004E-2</v>
      </c>
      <c r="Q35">
        <v>3.3078799999999998E-2</v>
      </c>
    </row>
    <row r="36" spans="1:34" x14ac:dyDescent="0.25">
      <c r="A36" t="str">
        <f t="shared" si="13"/>
        <v>2560x1440</v>
      </c>
      <c r="B36" t="s">
        <v>38</v>
      </c>
      <c r="C36" t="s">
        <v>77</v>
      </c>
      <c r="D36">
        <v>2560</v>
      </c>
      <c r="E36">
        <v>1440</v>
      </c>
      <c r="F36" t="s">
        <v>0</v>
      </c>
      <c r="G36" t="s">
        <v>1</v>
      </c>
      <c r="H36">
        <v>256</v>
      </c>
      <c r="I36">
        <v>1665</v>
      </c>
      <c r="J36">
        <v>38</v>
      </c>
      <c r="K36">
        <v>8589410304</v>
      </c>
      <c r="L36">
        <v>49152</v>
      </c>
      <c r="M36">
        <v>65536</v>
      </c>
      <c r="N36">
        <v>30.181999999999999</v>
      </c>
      <c r="O36">
        <v>506</v>
      </c>
      <c r="P36">
        <v>9.9364999999999995E-2</v>
      </c>
      <c r="Q36">
        <v>3.3143400000000003E-2</v>
      </c>
    </row>
    <row r="37" spans="1:34" x14ac:dyDescent="0.25">
      <c r="A37" t="str">
        <f t="shared" si="13"/>
        <v>3840x2160</v>
      </c>
      <c r="B37" t="s">
        <v>38</v>
      </c>
      <c r="C37" t="s">
        <v>77</v>
      </c>
      <c r="D37">
        <v>3840</v>
      </c>
      <c r="E37">
        <v>2160</v>
      </c>
      <c r="F37" t="s">
        <v>0</v>
      </c>
      <c r="G37" t="s">
        <v>1</v>
      </c>
      <c r="H37">
        <v>256</v>
      </c>
      <c r="I37">
        <v>1665</v>
      </c>
      <c r="J37">
        <v>38</v>
      </c>
      <c r="K37">
        <v>8589410304</v>
      </c>
      <c r="L37">
        <v>49152</v>
      </c>
      <c r="M37">
        <v>65536</v>
      </c>
      <c r="N37">
        <v>30.2486</v>
      </c>
      <c r="O37">
        <v>276</v>
      </c>
      <c r="P37">
        <v>0.182282</v>
      </c>
      <c r="Q37">
        <v>6.1911800000000003E-2</v>
      </c>
    </row>
    <row r="38" spans="1:34" x14ac:dyDescent="0.25">
      <c r="A38" t="str">
        <f t="shared" si="13"/>
        <v>3840x2160</v>
      </c>
      <c r="B38" t="s">
        <v>38</v>
      </c>
      <c r="C38" t="s">
        <v>77</v>
      </c>
      <c r="D38">
        <v>3840</v>
      </c>
      <c r="E38">
        <v>2160</v>
      </c>
      <c r="F38" t="s">
        <v>0</v>
      </c>
      <c r="G38" t="s">
        <v>1</v>
      </c>
      <c r="H38">
        <v>256</v>
      </c>
      <c r="I38">
        <v>1665</v>
      </c>
      <c r="J38">
        <v>38</v>
      </c>
      <c r="K38">
        <v>8589410304</v>
      </c>
      <c r="L38">
        <v>49152</v>
      </c>
      <c r="M38">
        <v>65536</v>
      </c>
      <c r="N38">
        <v>30.247</v>
      </c>
      <c r="O38">
        <v>276</v>
      </c>
      <c r="P38">
        <v>0.181837</v>
      </c>
      <c r="Q38">
        <v>6.1569199999999998E-2</v>
      </c>
    </row>
    <row r="39" spans="1:34" x14ac:dyDescent="0.25">
      <c r="A39" t="str">
        <f t="shared" si="13"/>
        <v>3840x2160</v>
      </c>
      <c r="B39" t="s">
        <v>38</v>
      </c>
      <c r="C39" t="s">
        <v>77</v>
      </c>
      <c r="D39">
        <v>3840</v>
      </c>
      <c r="E39">
        <v>2160</v>
      </c>
      <c r="F39" t="s">
        <v>0</v>
      </c>
      <c r="G39" t="s">
        <v>1</v>
      </c>
      <c r="H39">
        <v>256</v>
      </c>
      <c r="I39">
        <v>1665</v>
      </c>
      <c r="J39">
        <v>38</v>
      </c>
      <c r="K39">
        <v>8589410304</v>
      </c>
      <c r="L39">
        <v>49152</v>
      </c>
      <c r="M39">
        <v>65536</v>
      </c>
      <c r="N39">
        <v>30.2441</v>
      </c>
      <c r="O39">
        <v>276</v>
      </c>
      <c r="P39">
        <v>0.18193899999999999</v>
      </c>
      <c r="Q39">
        <v>6.1497599999999999E-2</v>
      </c>
    </row>
    <row r="41" spans="1:34" x14ac:dyDescent="0.25">
      <c r="A41" s="1" t="s">
        <v>81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47</v>
      </c>
      <c r="T41" s="5" t="s">
        <v>54</v>
      </c>
      <c r="V41" s="2" t="s">
        <v>48</v>
      </c>
      <c r="W41" s="2" t="s">
        <v>16</v>
      </c>
      <c r="X41" s="2" t="s">
        <v>59</v>
      </c>
      <c r="Y41" s="2" t="s">
        <v>18</v>
      </c>
      <c r="Z41" s="2" t="s">
        <v>19</v>
      </c>
      <c r="AA41" s="2" t="s">
        <v>20</v>
      </c>
      <c r="AB41" s="2" t="s">
        <v>49</v>
      </c>
      <c r="AC41" s="2" t="s">
        <v>10</v>
      </c>
      <c r="AD41" s="2" t="s">
        <v>23</v>
      </c>
      <c r="AE41" s="2" t="s">
        <v>53</v>
      </c>
      <c r="AF41" s="2" t="s">
        <v>52</v>
      </c>
      <c r="AG41" s="2" t="s">
        <v>50</v>
      </c>
      <c r="AH41" s="2" t="s">
        <v>51</v>
      </c>
    </row>
    <row r="42" spans="1:34" ht="15.75" x14ac:dyDescent="0.25">
      <c r="A42" t="str">
        <f>_xlfn.CONCAT(D42,"x",E42)</f>
        <v>1024x576</v>
      </c>
      <c r="B42" t="s">
        <v>57</v>
      </c>
      <c r="C42" t="s">
        <v>82</v>
      </c>
      <c r="D42">
        <v>1024</v>
      </c>
      <c r="E42">
        <v>576</v>
      </c>
      <c r="F42" t="s">
        <v>79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20.0228</v>
      </c>
      <c r="O42">
        <v>1832</v>
      </c>
      <c r="P42">
        <v>1.7923999999999999E-2</v>
      </c>
      <c r="Q42">
        <v>7.5577999999999999E-3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60.077800000000003</v>
      </c>
      <c r="AC42" s="4">
        <f ca="1">SUM(OFFSET($O$42,(ROW()-ROW($AC$42))*$S$2,,$S$2,))</f>
        <v>5512</v>
      </c>
      <c r="AD42" s="4">
        <f ca="1">AC42/AB42</f>
        <v>91.747700481708719</v>
      </c>
      <c r="AE42" s="4">
        <f ca="1">1/MAX(OFFSET($Q$42,(ROW()-ROW($AE$42))*$S$2,,$S$2,))</f>
        <v>131.53048876729625</v>
      </c>
      <c r="AF42" s="4">
        <f ca="1">1/MIN(OFFSET($P$42,(ROW()-ROW($AF$42))*$S$2,,$S$2,))</f>
        <v>55.816965008344638</v>
      </c>
      <c r="AG42">
        <f ca="1">AE42-AD42</f>
        <v>39.782788285587529</v>
      </c>
      <c r="AH42">
        <f ca="1">AE42-AF42</f>
        <v>75.713523758951609</v>
      </c>
    </row>
    <row r="43" spans="1:34" ht="15.75" x14ac:dyDescent="0.25">
      <c r="A43" t="str">
        <f t="shared" ref="A43:A59" si="26">_xlfn.CONCAT(D43,"x",E43)</f>
        <v>1024x576</v>
      </c>
      <c r="B43" t="s">
        <v>57</v>
      </c>
      <c r="C43" t="s">
        <v>82</v>
      </c>
      <c r="D43">
        <v>1024</v>
      </c>
      <c r="E43">
        <v>576</v>
      </c>
      <c r="F43" t="s">
        <v>79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20.034199999999998</v>
      </c>
      <c r="O43">
        <v>1841</v>
      </c>
      <c r="P43">
        <v>1.7976800000000001E-2</v>
      </c>
      <c r="Q43">
        <v>7.4723999999999997E-3</v>
      </c>
      <c r="V43" s="4" t="str">
        <f t="shared" ref="V43:V47" ca="1" si="27">INDEX(OFFSET($A$42,(ROW()-ROW($V$42))*$S$2,,$S$2,),1)</f>
        <v>1280x720</v>
      </c>
      <c r="W43">
        <f t="shared" ref="W43:W47" ca="1" si="28">INDEX(OFFSET($D$42,(ROW()-ROW($W$42))*$S$2,,$S$2,),1) * INDEX(OFFSET($E$42,(ROW()-ROW($W$42))*$S$2,,$S$2,),1)</f>
        <v>921600</v>
      </c>
      <c r="X43">
        <f t="shared" ref="X43:X47" ca="1" si="29">INDEX(OFFSET($J$42,(ROW()-ROW($X$42))*$S$2,,$S$2,),1)</f>
        <v>13</v>
      </c>
      <c r="Y43" s="3">
        <f t="shared" ref="Y43:Y47" si="30">K43/1000000000</f>
        <v>4.2947051519999997</v>
      </c>
      <c r="Z43" s="3">
        <f t="shared" ref="Z43:AA47" si="31">L43/1000</f>
        <v>49.152000000000001</v>
      </c>
      <c r="AA43" s="3">
        <f t="shared" si="31"/>
        <v>65.536000000000001</v>
      </c>
      <c r="AB43" s="4">
        <f t="shared" ref="AB43:AB47" ca="1" si="32">SUM(OFFSET($N$42,(ROW()-ROW($AB$42))*$S$2,,$S$2,))</f>
        <v>60.118000000000009</v>
      </c>
      <c r="AC43" s="4">
        <f t="shared" ref="AC43:AC47" ca="1" si="33">SUM(OFFSET($O$42,(ROW()-ROW($AC$42))*$S$2,,$S$2,))</f>
        <v>4068</v>
      </c>
      <c r="AD43" s="4">
        <f t="shared" ref="AD43:AD47" ca="1" si="34">AC43/AB43</f>
        <v>67.666921720616116</v>
      </c>
      <c r="AE43" s="4">
        <f t="shared" ref="AE43:AE47" ca="1" si="35">1/MAX(OFFSET($Q$42,(ROW()-ROW($AE$42))*$S$2,,$S$2,))</f>
        <v>97.51435898936117</v>
      </c>
      <c r="AF43" s="4">
        <f t="shared" ref="AF43:AF47" ca="1" si="36">1/MIN(OFFSET($P$42,(ROW()-ROW($AF$42))*$S$2,,$S$2,))</f>
        <v>40.103949436940546</v>
      </c>
      <c r="AG43">
        <f t="shared" ref="AG43:AG47" ca="1" si="37">AE43-AD43</f>
        <v>29.847437268745054</v>
      </c>
      <c r="AH43">
        <f t="shared" ref="AH43:AH47" ca="1" si="38">AE43-AF43</f>
        <v>57.410409552420624</v>
      </c>
    </row>
    <row r="44" spans="1:34" ht="15.75" x14ac:dyDescent="0.25">
      <c r="A44" t="str">
        <f t="shared" si="26"/>
        <v>1024x576</v>
      </c>
      <c r="B44" t="s">
        <v>57</v>
      </c>
      <c r="C44" t="s">
        <v>82</v>
      </c>
      <c r="D44">
        <v>1024</v>
      </c>
      <c r="E44">
        <v>576</v>
      </c>
      <c r="F44" t="s">
        <v>79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20.020800000000001</v>
      </c>
      <c r="O44">
        <v>1839</v>
      </c>
      <c r="P44">
        <v>1.79157E-2</v>
      </c>
      <c r="Q44">
        <v>7.6027999999999998E-3</v>
      </c>
      <c r="V44" s="4" t="str">
        <f t="shared" ca="1" si="27"/>
        <v>1600x900</v>
      </c>
      <c r="W44">
        <f t="shared" ca="1" si="28"/>
        <v>1440000</v>
      </c>
      <c r="X44">
        <f t="shared" ca="1" si="29"/>
        <v>13</v>
      </c>
      <c r="Y44" s="3">
        <f t="shared" si="30"/>
        <v>4.2947051519999997</v>
      </c>
      <c r="Z44" s="3">
        <f t="shared" si="31"/>
        <v>49.152000000000001</v>
      </c>
      <c r="AA44" s="3">
        <f t="shared" si="31"/>
        <v>65.536000000000001</v>
      </c>
      <c r="AB44" s="4">
        <f t="shared" ca="1" si="32"/>
        <v>60.295699999999997</v>
      </c>
      <c r="AC44" s="4">
        <f t="shared" ca="1" si="33"/>
        <v>2759</v>
      </c>
      <c r="AD44" s="4">
        <f t="shared" ca="1" si="34"/>
        <v>45.757823526387455</v>
      </c>
      <c r="AE44" s="4">
        <f t="shared" ca="1" si="35"/>
        <v>70.132620785906155</v>
      </c>
      <c r="AF44" s="4">
        <f t="shared" ca="1" si="36"/>
        <v>16.596353449220135</v>
      </c>
      <c r="AG44">
        <f t="shared" ca="1" si="37"/>
        <v>24.374797259518701</v>
      </c>
      <c r="AH44">
        <f t="shared" ca="1" si="38"/>
        <v>53.536267336686024</v>
      </c>
    </row>
    <row r="45" spans="1:34" ht="15.75" x14ac:dyDescent="0.25">
      <c r="A45" t="str">
        <f t="shared" si="26"/>
        <v>1280x720</v>
      </c>
      <c r="B45" t="s">
        <v>57</v>
      </c>
      <c r="C45" t="s">
        <v>82</v>
      </c>
      <c r="D45">
        <v>1280</v>
      </c>
      <c r="E45">
        <v>720</v>
      </c>
      <c r="F45" t="s">
        <v>79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20.030100000000001</v>
      </c>
      <c r="O45">
        <v>1356</v>
      </c>
      <c r="P45">
        <v>2.5017999999999999E-2</v>
      </c>
      <c r="Q45">
        <v>1.0240600000000001E-2</v>
      </c>
      <c r="V45" s="4" t="str">
        <f t="shared" ca="1" si="27"/>
        <v>1920x1080</v>
      </c>
      <c r="W45">
        <f t="shared" ca="1" si="28"/>
        <v>2073600</v>
      </c>
      <c r="X45">
        <f t="shared" ca="1" si="29"/>
        <v>13</v>
      </c>
      <c r="Y45" s="3">
        <f t="shared" si="30"/>
        <v>4.2947051519999997</v>
      </c>
      <c r="Z45" s="3">
        <f t="shared" si="31"/>
        <v>49.152000000000001</v>
      </c>
      <c r="AA45" s="3">
        <f t="shared" si="31"/>
        <v>65.536000000000001</v>
      </c>
      <c r="AB45" s="4">
        <f t="shared" ca="1" si="32"/>
        <v>60.348900000000008</v>
      </c>
      <c r="AC45" s="4">
        <f t="shared" ca="1" si="33"/>
        <v>2069</v>
      </c>
      <c r="AD45" s="4">
        <f t="shared" ca="1" si="34"/>
        <v>34.283972035944316</v>
      </c>
      <c r="AE45" s="4">
        <f t="shared" ca="1" si="35"/>
        <v>51.2610211195407</v>
      </c>
      <c r="AF45" s="4">
        <f t="shared" ca="1" si="36"/>
        <v>12.635452045932395</v>
      </c>
      <c r="AG45">
        <f t="shared" ca="1" si="37"/>
        <v>16.977049083596384</v>
      </c>
      <c r="AH45">
        <f t="shared" ca="1" si="38"/>
        <v>38.625569073608304</v>
      </c>
    </row>
    <row r="46" spans="1:34" ht="15.75" x14ac:dyDescent="0.25">
      <c r="A46" t="str">
        <f t="shared" si="26"/>
        <v>1280x720</v>
      </c>
      <c r="B46" t="s">
        <v>57</v>
      </c>
      <c r="C46" t="s">
        <v>82</v>
      </c>
      <c r="D46">
        <v>1280</v>
      </c>
      <c r="E46">
        <v>720</v>
      </c>
      <c r="F46" t="s">
        <v>79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20.047499999999999</v>
      </c>
      <c r="O46">
        <v>1359</v>
      </c>
      <c r="P46">
        <v>2.4935200000000001E-2</v>
      </c>
      <c r="Q46">
        <v>1.00784E-2</v>
      </c>
      <c r="V46" s="4" t="str">
        <f t="shared" ca="1" si="27"/>
        <v>2560x1440</v>
      </c>
      <c r="W46">
        <f t="shared" ca="1" si="28"/>
        <v>3686400</v>
      </c>
      <c r="X46">
        <f t="shared" ca="1" si="29"/>
        <v>13</v>
      </c>
      <c r="Y46" s="3">
        <f t="shared" si="30"/>
        <v>4.2947051519999997</v>
      </c>
      <c r="Z46" s="3">
        <f t="shared" si="31"/>
        <v>49.152000000000001</v>
      </c>
      <c r="AA46" s="3">
        <f t="shared" si="31"/>
        <v>65.536000000000001</v>
      </c>
      <c r="AB46" s="4">
        <f t="shared" ca="1" si="32"/>
        <v>60.469499999999996</v>
      </c>
      <c r="AC46" s="4">
        <f t="shared" ca="1" si="33"/>
        <v>1338</v>
      </c>
      <c r="AD46" s="4">
        <f t="shared" ca="1" si="34"/>
        <v>22.126857341304294</v>
      </c>
      <c r="AE46" s="4">
        <f t="shared" ca="1" si="35"/>
        <v>33.010054862711179</v>
      </c>
      <c r="AF46" s="4">
        <f t="shared" ca="1" si="36"/>
        <v>8.0148756091305469</v>
      </c>
      <c r="AG46">
        <f t="shared" ca="1" si="37"/>
        <v>10.883197521406885</v>
      </c>
      <c r="AH46">
        <f t="shared" ca="1" si="38"/>
        <v>24.995179253580631</v>
      </c>
    </row>
    <row r="47" spans="1:34" ht="15.75" x14ac:dyDescent="0.25">
      <c r="A47" t="str">
        <f t="shared" si="26"/>
        <v>1280x720</v>
      </c>
      <c r="B47" t="s">
        <v>57</v>
      </c>
      <c r="C47" t="s">
        <v>82</v>
      </c>
      <c r="D47">
        <v>1280</v>
      </c>
      <c r="E47">
        <v>720</v>
      </c>
      <c r="F47" t="s">
        <v>79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20.040400000000002</v>
      </c>
      <c r="O47">
        <v>1353</v>
      </c>
      <c r="P47">
        <v>2.50393E-2</v>
      </c>
      <c r="Q47">
        <v>1.0254900000000001E-2</v>
      </c>
      <c r="T47" s="4"/>
      <c r="U47" s="4"/>
      <c r="V47" s="4" t="str">
        <f t="shared" ca="1" si="27"/>
        <v>3840x2160</v>
      </c>
      <c r="W47">
        <f t="shared" ca="1" si="28"/>
        <v>8294400</v>
      </c>
      <c r="X47">
        <f t="shared" ca="1" si="29"/>
        <v>13</v>
      </c>
      <c r="Y47" s="3">
        <f t="shared" si="30"/>
        <v>4.2947051519999997</v>
      </c>
      <c r="Z47" s="3">
        <f t="shared" si="31"/>
        <v>49.152000000000001</v>
      </c>
      <c r="AA47" s="3">
        <f t="shared" si="31"/>
        <v>65.536000000000001</v>
      </c>
      <c r="AB47" s="4">
        <f t="shared" ca="1" si="32"/>
        <v>61.139799999999994</v>
      </c>
      <c r="AC47" s="4">
        <f t="shared" ca="1" si="33"/>
        <v>705</v>
      </c>
      <c r="AD47" s="4">
        <f t="shared" ca="1" si="34"/>
        <v>11.530950379294667</v>
      </c>
      <c r="AE47" s="4">
        <f t="shared" ca="1" si="35"/>
        <v>16.912661325648219</v>
      </c>
      <c r="AF47" s="4">
        <f t="shared" ca="1" si="36"/>
        <v>4.1618805040869669</v>
      </c>
      <c r="AG47">
        <f t="shared" ca="1" si="37"/>
        <v>5.381710946353552</v>
      </c>
      <c r="AH47">
        <f t="shared" ca="1" si="38"/>
        <v>12.750780821561253</v>
      </c>
    </row>
    <row r="48" spans="1:34" ht="15.75" x14ac:dyDescent="0.25">
      <c r="A48" t="str">
        <f t="shared" si="26"/>
        <v>1600x900</v>
      </c>
      <c r="B48" t="s">
        <v>57</v>
      </c>
      <c r="C48" t="s">
        <v>82</v>
      </c>
      <c r="D48">
        <v>1600</v>
      </c>
      <c r="E48">
        <v>900</v>
      </c>
      <c r="F48" t="s">
        <v>79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20.0916</v>
      </c>
      <c r="O48">
        <v>923</v>
      </c>
      <c r="P48">
        <v>6.0254200000000001E-2</v>
      </c>
      <c r="Q48">
        <v>1.42244E-2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2" ht="15.75" x14ac:dyDescent="0.25">
      <c r="A49" t="str">
        <f t="shared" si="26"/>
        <v>1600x900</v>
      </c>
      <c r="B49" t="s">
        <v>57</v>
      </c>
      <c r="C49" t="s">
        <v>82</v>
      </c>
      <c r="D49">
        <v>1600</v>
      </c>
      <c r="E49">
        <v>900</v>
      </c>
      <c r="F49" t="s">
        <v>79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20.098299999999998</v>
      </c>
      <c r="O49">
        <v>920</v>
      </c>
      <c r="P49">
        <v>6.0274899999999999E-2</v>
      </c>
      <c r="Q49">
        <v>1.4192099999999999E-2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2" ht="15.75" x14ac:dyDescent="0.25">
      <c r="A50" t="str">
        <f t="shared" si="26"/>
        <v>1600x900</v>
      </c>
      <c r="B50" t="s">
        <v>57</v>
      </c>
      <c r="C50" t="s">
        <v>82</v>
      </c>
      <c r="D50">
        <v>1600</v>
      </c>
      <c r="E50">
        <v>900</v>
      </c>
      <c r="F50" t="s">
        <v>79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20.105799999999999</v>
      </c>
      <c r="O50">
        <v>916</v>
      </c>
      <c r="P50">
        <v>6.1238099999999997E-2</v>
      </c>
      <c r="Q50">
        <v>1.4258699999999999E-2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2" ht="15.75" x14ac:dyDescent="0.25">
      <c r="A51" t="str">
        <f t="shared" si="26"/>
        <v>1920x1080</v>
      </c>
      <c r="B51" t="s">
        <v>57</v>
      </c>
      <c r="C51" t="s">
        <v>82</v>
      </c>
      <c r="D51">
        <v>1920</v>
      </c>
      <c r="E51">
        <v>1080</v>
      </c>
      <c r="F51" t="s">
        <v>79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20.107600000000001</v>
      </c>
      <c r="O51">
        <v>691</v>
      </c>
      <c r="P51">
        <v>7.9451999999999995E-2</v>
      </c>
      <c r="Q51">
        <v>1.9312200000000002E-2</v>
      </c>
      <c r="Y51" s="3"/>
      <c r="Z51" s="3"/>
      <c r="AA51" s="3"/>
      <c r="AB51" s="4"/>
      <c r="AC51" s="4"/>
      <c r="AD51" s="4"/>
      <c r="AE51" s="4"/>
      <c r="AF51" s="4"/>
    </row>
    <row r="52" spans="1:32" ht="15.75" x14ac:dyDescent="0.25">
      <c r="A52" t="str">
        <f t="shared" si="26"/>
        <v>1920x1080</v>
      </c>
      <c r="B52" t="s">
        <v>57</v>
      </c>
      <c r="C52" t="s">
        <v>82</v>
      </c>
      <c r="D52">
        <v>1920</v>
      </c>
      <c r="E52">
        <v>1080</v>
      </c>
      <c r="F52" t="s">
        <v>79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20.133600000000001</v>
      </c>
      <c r="O52">
        <v>691</v>
      </c>
      <c r="P52">
        <v>7.9378400000000002E-2</v>
      </c>
      <c r="Q52">
        <v>1.93679E-2</v>
      </c>
      <c r="Y52" s="3"/>
      <c r="Z52" s="3"/>
      <c r="AA52" s="3"/>
      <c r="AB52" s="4"/>
      <c r="AC52" s="4"/>
      <c r="AD52" s="4"/>
      <c r="AE52" s="4"/>
      <c r="AF52" s="4"/>
    </row>
    <row r="53" spans="1:32" ht="15.75" x14ac:dyDescent="0.25">
      <c r="A53" t="str">
        <f t="shared" si="26"/>
        <v>1920x1080</v>
      </c>
      <c r="B53" t="s">
        <v>57</v>
      </c>
      <c r="C53" t="s">
        <v>82</v>
      </c>
      <c r="D53">
        <v>1920</v>
      </c>
      <c r="E53">
        <v>1080</v>
      </c>
      <c r="F53" t="s">
        <v>79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20.107700000000001</v>
      </c>
      <c r="O53">
        <v>687</v>
      </c>
      <c r="P53">
        <v>7.9142400000000002E-2</v>
      </c>
      <c r="Q53">
        <v>1.9508000000000001E-2</v>
      </c>
      <c r="Y53" s="3"/>
      <c r="Z53" s="3"/>
      <c r="AA53" s="3"/>
      <c r="AB53" s="4"/>
      <c r="AC53" s="4"/>
      <c r="AD53" s="4"/>
      <c r="AE53" s="4"/>
      <c r="AF53" s="4"/>
    </row>
    <row r="54" spans="1:32" x14ac:dyDescent="0.25">
      <c r="A54" t="str">
        <f t="shared" si="26"/>
        <v>2560x1440</v>
      </c>
      <c r="B54" t="s">
        <v>57</v>
      </c>
      <c r="C54" t="s">
        <v>82</v>
      </c>
      <c r="D54">
        <v>2560</v>
      </c>
      <c r="E54">
        <v>1440</v>
      </c>
      <c r="F54" t="s">
        <v>79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20.18</v>
      </c>
      <c r="O54">
        <v>446</v>
      </c>
      <c r="P54">
        <v>0.124768</v>
      </c>
      <c r="Q54">
        <v>3.0221399999999999E-2</v>
      </c>
    </row>
    <row r="55" spans="1:32" x14ac:dyDescent="0.25">
      <c r="A55" t="str">
        <f t="shared" si="26"/>
        <v>2560x1440</v>
      </c>
      <c r="B55" t="s">
        <v>57</v>
      </c>
      <c r="C55" t="s">
        <v>82</v>
      </c>
      <c r="D55">
        <v>2560</v>
      </c>
      <c r="E55">
        <v>1440</v>
      </c>
      <c r="F55" t="s">
        <v>79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20.137599999999999</v>
      </c>
      <c r="O55">
        <v>446</v>
      </c>
      <c r="P55">
        <v>0.124954</v>
      </c>
      <c r="Q55">
        <v>3.0164099999999999E-2</v>
      </c>
    </row>
    <row r="56" spans="1:32" x14ac:dyDescent="0.25">
      <c r="A56" t="str">
        <f t="shared" si="26"/>
        <v>2560x1440</v>
      </c>
      <c r="B56" t="s">
        <v>57</v>
      </c>
      <c r="C56" t="s">
        <v>82</v>
      </c>
      <c r="D56">
        <v>2560</v>
      </c>
      <c r="E56">
        <v>1440</v>
      </c>
      <c r="F56" t="s">
        <v>79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20.151900000000001</v>
      </c>
      <c r="O56">
        <v>446</v>
      </c>
      <c r="P56">
        <v>0.12535499999999999</v>
      </c>
      <c r="Q56">
        <v>3.0293799999999999E-2</v>
      </c>
    </row>
    <row r="57" spans="1:32" x14ac:dyDescent="0.25">
      <c r="A57" t="str">
        <f t="shared" si="26"/>
        <v>3840x2160</v>
      </c>
      <c r="B57" t="s">
        <v>57</v>
      </c>
      <c r="C57" t="s">
        <v>82</v>
      </c>
      <c r="D57">
        <v>3840</v>
      </c>
      <c r="E57">
        <v>2160</v>
      </c>
      <c r="F57" t="s">
        <v>79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20.361799999999999</v>
      </c>
      <c r="O57">
        <v>235</v>
      </c>
      <c r="P57">
        <v>0.24063999999999999</v>
      </c>
      <c r="Q57">
        <v>5.8717699999999998E-2</v>
      </c>
    </row>
    <row r="58" spans="1:32" x14ac:dyDescent="0.25">
      <c r="A58" t="str">
        <f t="shared" si="26"/>
        <v>3840x2160</v>
      </c>
      <c r="B58" t="s">
        <v>57</v>
      </c>
      <c r="C58" t="s">
        <v>82</v>
      </c>
      <c r="D58">
        <v>3840</v>
      </c>
      <c r="E58">
        <v>2160</v>
      </c>
      <c r="F58" t="s">
        <v>79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20.379899999999999</v>
      </c>
      <c r="O58">
        <v>235</v>
      </c>
      <c r="P58">
        <v>0.24027599999999999</v>
      </c>
      <c r="Q58">
        <v>5.8851399999999998E-2</v>
      </c>
    </row>
    <row r="59" spans="1:32" x14ac:dyDescent="0.25">
      <c r="A59" t="str">
        <f t="shared" si="26"/>
        <v>3840x2160</v>
      </c>
      <c r="B59" t="s">
        <v>57</v>
      </c>
      <c r="C59" t="s">
        <v>82</v>
      </c>
      <c r="D59">
        <v>3840</v>
      </c>
      <c r="E59">
        <v>2160</v>
      </c>
      <c r="F59" t="s">
        <v>79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20.398099999999999</v>
      </c>
      <c r="O59">
        <v>235</v>
      </c>
      <c r="P59">
        <v>0.24131</v>
      </c>
      <c r="Q59">
        <v>5.9127300000000001E-2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386F-967F-4E51-8F8A-EE80E6CEB9E4}">
  <dimension ref="A1:AM59"/>
  <sheetViews>
    <sheetView topLeftCell="A19" zoomScale="70" zoomScaleNormal="70" workbookViewId="0">
      <selection activeCell="E63" sqref="E63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81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38</v>
      </c>
      <c r="C2" t="s">
        <v>77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30.037400000000002</v>
      </c>
      <c r="O2">
        <v>1806</v>
      </c>
      <c r="P2">
        <v>2.7150000000000001E-2</v>
      </c>
      <c r="Q2">
        <v>9.4663000000000004E-3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90.105400000000003</v>
      </c>
      <c r="AC2" s="4">
        <f ca="1">SUM(OFFSET($O$2,(ROW()-ROW($AC$2))*$S$2,,$S$2,))</f>
        <v>5432</v>
      </c>
      <c r="AD2" s="4">
        <f ca="1">AC2/AB2</f>
        <v>60.284955174717609</v>
      </c>
      <c r="AE2" s="4">
        <f ca="1">1/MAX(OFFSET($Q$2,(ROW()-ROW($AE$2))*$S$2,,$S$2,))</f>
        <v>105.10163327938116</v>
      </c>
      <c r="AF2" s="4">
        <f ca="1">1/MIN(OFFSET($P$2,(ROW()-ROW($AF$2))*$S$2,,$S$2,))</f>
        <v>37.183429576443551</v>
      </c>
      <c r="AG2">
        <f ca="1">AE2-AD2</f>
        <v>44.816678104663552</v>
      </c>
      <c r="AH2">
        <f ca="1">AE2-AF2</f>
        <v>67.918203702937603</v>
      </c>
    </row>
    <row r="3" spans="1:39" ht="15.75" x14ac:dyDescent="0.25">
      <c r="A3" t="str">
        <f t="shared" ref="A3:A19" si="0">_xlfn.CONCAT(D3,"x",E3)</f>
        <v>1024x576</v>
      </c>
      <c r="B3" t="s">
        <v>38</v>
      </c>
      <c r="C3" t="s">
        <v>77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30.039200000000001</v>
      </c>
      <c r="O3">
        <v>1814</v>
      </c>
      <c r="P3">
        <v>2.7158700000000001E-2</v>
      </c>
      <c r="Q3">
        <v>9.1927999999999992E-3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90.146900000000002</v>
      </c>
      <c r="AC3" s="4">
        <f t="shared" ref="AC3:AC7" ca="1" si="7">SUM(OFFSET($O$2,(ROW()-ROW($AC$2))*$S$2,,$S$2,))</f>
        <v>4019</v>
      </c>
      <c r="AD3" s="4">
        <f t="shared" ref="AD3:AD7" ca="1" si="8">AC3/AB3</f>
        <v>44.58278654063534</v>
      </c>
      <c r="AE3" s="4">
        <f t="shared" ref="AE3:AE7" ca="1" si="9">1/MAX(OFFSET($Q$2,(ROW()-ROW($AE$2))*$S$2,,$S$2,))</f>
        <v>78.37850547865753</v>
      </c>
      <c r="AF3" s="4">
        <f t="shared" ref="AF3:AF7" ca="1" si="10">1/MIN(OFFSET($P$2,(ROW()-ROW($AF$2))*$S$2,,$S$2,))</f>
        <v>28.636064259328197</v>
      </c>
      <c r="AG3">
        <f t="shared" ref="AG3:AG7" ca="1" si="11">AE3-AD3</f>
        <v>33.795718938022191</v>
      </c>
      <c r="AH3">
        <f t="shared" ref="AH3:AH7" ca="1" si="12">AE3-AF3</f>
        <v>49.742441219329336</v>
      </c>
    </row>
    <row r="4" spans="1:39" ht="15.75" x14ac:dyDescent="0.25">
      <c r="A4" t="str">
        <f t="shared" si="0"/>
        <v>1024x576</v>
      </c>
      <c r="B4" t="s">
        <v>38</v>
      </c>
      <c r="C4" t="s">
        <v>77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30.0288</v>
      </c>
      <c r="O4">
        <v>1812</v>
      </c>
      <c r="P4">
        <v>2.68937E-2</v>
      </c>
      <c r="Q4">
        <v>9.5145999999999998E-3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90.149499999999989</v>
      </c>
      <c r="AC4" s="4">
        <f t="shared" ca="1" si="7"/>
        <v>2943</v>
      </c>
      <c r="AD4" s="4">
        <f t="shared" ca="1" si="8"/>
        <v>32.645771745822223</v>
      </c>
      <c r="AE4" s="4">
        <f t="shared" ca="1" si="9"/>
        <v>57.495055425233431</v>
      </c>
      <c r="AF4" s="4">
        <f t="shared" ca="1" si="10"/>
        <v>19.815988728665612</v>
      </c>
      <c r="AG4">
        <f t="shared" ca="1" si="11"/>
        <v>24.849283679411208</v>
      </c>
      <c r="AH4">
        <f t="shared" ca="1" si="12"/>
        <v>37.679066696567816</v>
      </c>
    </row>
    <row r="5" spans="1:39" ht="15.75" x14ac:dyDescent="0.25">
      <c r="A5" t="str">
        <f t="shared" si="0"/>
        <v>1280x720</v>
      </c>
      <c r="B5" t="s">
        <v>38</v>
      </c>
      <c r="C5" t="s">
        <v>77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30.033899999999999</v>
      </c>
      <c r="O5">
        <v>1343</v>
      </c>
      <c r="P5">
        <v>3.5038300000000001E-2</v>
      </c>
      <c r="Q5">
        <v>1.25728E-2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90.244</v>
      </c>
      <c r="AC5" s="4">
        <f t="shared" ca="1" si="7"/>
        <v>2297</v>
      </c>
      <c r="AD5" s="4">
        <f t="shared" ca="1" si="8"/>
        <v>25.453215726253269</v>
      </c>
      <c r="AE5" s="4">
        <f t="shared" ca="1" si="9"/>
        <v>45.128390270319052</v>
      </c>
      <c r="AF5" s="4">
        <f t="shared" ca="1" si="10"/>
        <v>15.861535142817264</v>
      </c>
      <c r="AG5">
        <f t="shared" ca="1" si="11"/>
        <v>19.675174544065783</v>
      </c>
      <c r="AH5">
        <f t="shared" ca="1" si="12"/>
        <v>29.266855127501788</v>
      </c>
    </row>
    <row r="6" spans="1:39" ht="15.75" x14ac:dyDescent="0.25">
      <c r="A6" t="str">
        <f t="shared" si="0"/>
        <v>1280x720</v>
      </c>
      <c r="B6" t="s">
        <v>38</v>
      </c>
      <c r="C6" t="s">
        <v>77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30.060500000000001</v>
      </c>
      <c r="O6">
        <v>1346</v>
      </c>
      <c r="P6">
        <v>3.4921000000000001E-2</v>
      </c>
      <c r="Q6">
        <v>1.25732E-2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90.482900000000001</v>
      </c>
      <c r="AC6" s="4">
        <f t="shared" ca="1" si="7"/>
        <v>1517</v>
      </c>
      <c r="AD6" s="4">
        <f t="shared" ca="1" si="8"/>
        <v>16.765598803751868</v>
      </c>
      <c r="AE6" s="4">
        <f t="shared" ca="1" si="9"/>
        <v>30.171919597868651</v>
      </c>
      <c r="AF6" s="4">
        <f t="shared" ca="1" si="10"/>
        <v>10.137135164505429</v>
      </c>
      <c r="AG6">
        <f t="shared" ca="1" si="11"/>
        <v>13.406320794116784</v>
      </c>
      <c r="AH6">
        <f t="shared" ca="1" si="12"/>
        <v>20.034784433363221</v>
      </c>
    </row>
    <row r="7" spans="1:39" ht="15.75" x14ac:dyDescent="0.25">
      <c r="A7" t="str">
        <f t="shared" si="0"/>
        <v>1280x720</v>
      </c>
      <c r="B7" t="s">
        <v>38</v>
      </c>
      <c r="C7" t="s">
        <v>77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30.052499999999998</v>
      </c>
      <c r="O7">
        <v>1330</v>
      </c>
      <c r="P7">
        <v>3.5366099999999998E-2</v>
      </c>
      <c r="Q7">
        <v>1.27586E-2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90.739699999999999</v>
      </c>
      <c r="AC7" s="4">
        <f t="shared" ca="1" si="7"/>
        <v>828</v>
      </c>
      <c r="AD7" s="4">
        <f t="shared" ca="1" si="8"/>
        <v>9.1250026173769587</v>
      </c>
      <c r="AE7" s="4">
        <f t="shared" ca="1" si="9"/>
        <v>16.152009794578738</v>
      </c>
      <c r="AF7" s="4">
        <f t="shared" ca="1" si="10"/>
        <v>5.4994308089112778</v>
      </c>
      <c r="AG7">
        <f t="shared" ca="1" si="11"/>
        <v>7.0270071772017797</v>
      </c>
      <c r="AH7">
        <f t="shared" ca="1" si="12"/>
        <v>10.652578985667461</v>
      </c>
    </row>
    <row r="8" spans="1:39" ht="15.75" x14ac:dyDescent="0.25">
      <c r="A8" t="str">
        <f t="shared" si="0"/>
        <v>1600x900</v>
      </c>
      <c r="B8" t="s">
        <v>38</v>
      </c>
      <c r="C8" t="s">
        <v>77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30.045999999999999</v>
      </c>
      <c r="O8">
        <v>982</v>
      </c>
      <c r="P8">
        <v>5.0842999999999999E-2</v>
      </c>
      <c r="Q8">
        <v>1.73385E-2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38</v>
      </c>
      <c r="C9" t="s">
        <v>77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30.051500000000001</v>
      </c>
      <c r="O9">
        <v>983</v>
      </c>
      <c r="P9">
        <v>5.0942899999999999E-2</v>
      </c>
      <c r="Q9">
        <v>1.7318699999999999E-2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38</v>
      </c>
      <c r="C10" t="s">
        <v>77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30.052</v>
      </c>
      <c r="O10">
        <v>978</v>
      </c>
      <c r="P10">
        <v>5.0464299999999997E-2</v>
      </c>
      <c r="Q10">
        <v>1.73928E-2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38</v>
      </c>
      <c r="C11" t="s">
        <v>77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30.061900000000001</v>
      </c>
      <c r="O11">
        <v>766</v>
      </c>
      <c r="P11">
        <v>6.3821900000000001E-2</v>
      </c>
      <c r="Q11">
        <v>2.2008699999999999E-2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38</v>
      </c>
      <c r="C12" t="s">
        <v>77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30.075600000000001</v>
      </c>
      <c r="O12">
        <v>765</v>
      </c>
      <c r="P12">
        <v>6.3396800000000003E-2</v>
      </c>
      <c r="Q12">
        <v>2.16323E-2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38</v>
      </c>
      <c r="C13" t="s">
        <v>77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30.1065</v>
      </c>
      <c r="O13">
        <v>766</v>
      </c>
      <c r="P13">
        <v>6.3045599999999993E-2</v>
      </c>
      <c r="Q13">
        <v>2.2159000000000002E-2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38</v>
      </c>
      <c r="C14" t="s">
        <v>77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30.126799999999999</v>
      </c>
      <c r="O14">
        <v>505</v>
      </c>
      <c r="P14">
        <v>9.8647200000000004E-2</v>
      </c>
      <c r="Q14">
        <v>3.30294E-2</v>
      </c>
    </row>
    <row r="15" spans="1:39" x14ac:dyDescent="0.25">
      <c r="A15" t="str">
        <f t="shared" si="0"/>
        <v>2560x1440</v>
      </c>
      <c r="B15" t="s">
        <v>38</v>
      </c>
      <c r="C15" t="s">
        <v>77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30.174099999999999</v>
      </c>
      <c r="O15">
        <v>506</v>
      </c>
      <c r="P15">
        <v>9.9184800000000004E-2</v>
      </c>
      <c r="Q15">
        <v>3.3078799999999998E-2</v>
      </c>
    </row>
    <row r="16" spans="1:39" x14ac:dyDescent="0.25">
      <c r="A16" t="str">
        <f t="shared" si="0"/>
        <v>2560x1440</v>
      </c>
      <c r="B16" t="s">
        <v>38</v>
      </c>
      <c r="C16" t="s">
        <v>77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30.181999999999999</v>
      </c>
      <c r="O16">
        <v>506</v>
      </c>
      <c r="P16">
        <v>9.9364999999999995E-2</v>
      </c>
      <c r="Q16">
        <v>3.3143400000000003E-2</v>
      </c>
    </row>
    <row r="17" spans="1:34" x14ac:dyDescent="0.25">
      <c r="A17" t="str">
        <f t="shared" si="0"/>
        <v>3840x2160</v>
      </c>
      <c r="B17" t="s">
        <v>38</v>
      </c>
      <c r="C17" t="s">
        <v>77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30.2486</v>
      </c>
      <c r="O17">
        <v>276</v>
      </c>
      <c r="P17">
        <v>0.182282</v>
      </c>
      <c r="Q17">
        <v>6.1911800000000003E-2</v>
      </c>
    </row>
    <row r="18" spans="1:34" x14ac:dyDescent="0.25">
      <c r="A18" t="str">
        <f t="shared" si="0"/>
        <v>3840x2160</v>
      </c>
      <c r="B18" t="s">
        <v>38</v>
      </c>
      <c r="C18" t="s">
        <v>77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30.247</v>
      </c>
      <c r="O18">
        <v>276</v>
      </c>
      <c r="P18">
        <v>0.181837</v>
      </c>
      <c r="Q18">
        <v>6.1569199999999998E-2</v>
      </c>
    </row>
    <row r="19" spans="1:34" x14ac:dyDescent="0.25">
      <c r="A19" t="str">
        <f t="shared" si="0"/>
        <v>3840x2160</v>
      </c>
      <c r="B19" t="s">
        <v>38</v>
      </c>
      <c r="C19" t="s">
        <v>77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30.2441</v>
      </c>
      <c r="O19">
        <v>276</v>
      </c>
      <c r="P19">
        <v>0.18193899999999999</v>
      </c>
      <c r="Q19">
        <v>6.1497599999999999E-2</v>
      </c>
    </row>
    <row r="21" spans="1:34" x14ac:dyDescent="0.25">
      <c r="A21" s="1" t="s">
        <v>81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47</v>
      </c>
      <c r="T21" s="5" t="s">
        <v>54</v>
      </c>
      <c r="V21" s="2" t="s">
        <v>48</v>
      </c>
      <c r="W21" s="2" t="s">
        <v>16</v>
      </c>
      <c r="X21" s="2" t="s">
        <v>59</v>
      </c>
      <c r="Y21" s="2" t="s">
        <v>18</v>
      </c>
      <c r="Z21" s="2" t="s">
        <v>19</v>
      </c>
      <c r="AA21" s="2" t="s">
        <v>20</v>
      </c>
      <c r="AB21" s="2" t="s">
        <v>49</v>
      </c>
      <c r="AC21" s="2" t="s">
        <v>10</v>
      </c>
      <c r="AD21" s="2" t="s">
        <v>23</v>
      </c>
      <c r="AE21" s="2" t="s">
        <v>53</v>
      </c>
      <c r="AF21" s="2" t="s">
        <v>52</v>
      </c>
      <c r="AG21" s="2" t="s">
        <v>50</v>
      </c>
      <c r="AH21" s="2" t="s">
        <v>51</v>
      </c>
    </row>
    <row r="22" spans="1:34" ht="15.75" x14ac:dyDescent="0.25">
      <c r="A22" t="str">
        <f>_xlfn.CONCAT(D22,"x",E22)</f>
        <v>1024x576</v>
      </c>
      <c r="B22" t="s">
        <v>38</v>
      </c>
      <c r="C22" t="s">
        <v>77</v>
      </c>
      <c r="D22">
        <v>1024</v>
      </c>
      <c r="E22">
        <v>576</v>
      </c>
      <c r="F22" t="s">
        <v>0</v>
      </c>
      <c r="G22" t="s">
        <v>1</v>
      </c>
      <c r="H22">
        <v>256</v>
      </c>
      <c r="I22">
        <v>1665</v>
      </c>
      <c r="J22">
        <v>38</v>
      </c>
      <c r="K22">
        <v>8589410304</v>
      </c>
      <c r="L22">
        <v>49152</v>
      </c>
      <c r="M22">
        <v>65536</v>
      </c>
      <c r="N22">
        <v>30.037400000000002</v>
      </c>
      <c r="O22">
        <v>1806</v>
      </c>
      <c r="P22">
        <v>2.7150000000000001E-2</v>
      </c>
      <c r="Q22">
        <v>9.4663000000000004E-3</v>
      </c>
      <c r="S22">
        <v>3</v>
      </c>
      <c r="T22">
        <v>1</v>
      </c>
      <c r="V22" s="4">
        <f ca="1">INDEX(OFFSET($A$2,(ROW()-ROW($V$2))*$S$2,,$S$2,),1)</f>
        <v>0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38</v>
      </c>
      <c r="Y22" s="3">
        <f>K22/1000000000</f>
        <v>8.5894103039999994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90.105400000000003</v>
      </c>
      <c r="AC22" s="4">
        <f ca="1">SUM(OFFSET($O$22,(ROW()-ROW($AC$22))*$S$2,,$S$2,))</f>
        <v>5432</v>
      </c>
      <c r="AD22" s="4">
        <f ca="1">AC22/AB22</f>
        <v>60.284955174717609</v>
      </c>
      <c r="AE22" s="4">
        <f ca="1">1/MAX(OFFSET($Q$22,(ROW()-ROW($AE$22))*$S$2,,$S$2,))</f>
        <v>105.10163327938116</v>
      </c>
      <c r="AF22" s="4">
        <f ca="1">1/MIN(OFFSET($P$22,(ROW()-ROW($AF$22))*$S$2,,$S$2,))</f>
        <v>37.183429576443551</v>
      </c>
      <c r="AG22">
        <f ca="1">AE22-AD22</f>
        <v>44.816678104663552</v>
      </c>
      <c r="AH22">
        <f ca="1">AE22-AF22</f>
        <v>67.918203702937603</v>
      </c>
    </row>
    <row r="23" spans="1:34" ht="15.75" x14ac:dyDescent="0.25">
      <c r="A23" t="str">
        <f t="shared" ref="A23:A39" si="13">_xlfn.CONCAT(D23,"x",E23)</f>
        <v>1024x576</v>
      </c>
      <c r="B23" t="s">
        <v>38</v>
      </c>
      <c r="C23" t="s">
        <v>77</v>
      </c>
      <c r="D23">
        <v>1024</v>
      </c>
      <c r="E23">
        <v>576</v>
      </c>
      <c r="F23" t="s">
        <v>0</v>
      </c>
      <c r="G23" t="s">
        <v>1</v>
      </c>
      <c r="H23">
        <v>256</v>
      </c>
      <c r="I23">
        <v>1665</v>
      </c>
      <c r="J23">
        <v>38</v>
      </c>
      <c r="K23">
        <v>8589410304</v>
      </c>
      <c r="L23">
        <v>49152</v>
      </c>
      <c r="M23">
        <v>65536</v>
      </c>
      <c r="N23">
        <v>30.039200000000001</v>
      </c>
      <c r="O23">
        <v>1814</v>
      </c>
      <c r="P23">
        <v>2.7158700000000001E-2</v>
      </c>
      <c r="Q23">
        <v>9.1927999999999992E-3</v>
      </c>
      <c r="V23" s="4">
        <f t="shared" ref="V23:V27" ca="1" si="14">INDEX(OFFSET($A$2,(ROW()-ROW($V$2))*$S$2,,$S$2,),1)</f>
        <v>0</v>
      </c>
      <c r="W23">
        <f t="shared" ref="W23:W27" ca="1" si="15">INDEX(OFFSET($D$22,(ROW()-ROW($W$22))*$S$2,,$S$2,),1) * INDEX(OFFSET($E$22,(ROW()-ROW($W$22))*$S$2,,$S$2,),1)</f>
        <v>921600</v>
      </c>
      <c r="X23">
        <f t="shared" ref="X23:X27" ca="1" si="16">INDEX(OFFSET($J$22,(ROW()-ROW($X$22))*$S$2,,$S$2,),1)</f>
        <v>38</v>
      </c>
      <c r="Y23" s="3">
        <f t="shared" ref="Y23:Y27" si="17">K23/1000000000</f>
        <v>8.5894103039999994</v>
      </c>
      <c r="Z23" s="3">
        <f t="shared" ref="Z23:AA27" si="18">L23/1000</f>
        <v>49.152000000000001</v>
      </c>
      <c r="AA23" s="3">
        <f t="shared" si="18"/>
        <v>65.536000000000001</v>
      </c>
      <c r="AB23" s="4">
        <f t="shared" ref="AB23:AB27" ca="1" si="19">SUM(OFFSET($N$22,(ROW()-ROW($AB$22))*$S$2,,$S$2,))</f>
        <v>90.146900000000002</v>
      </c>
      <c r="AC23" s="4">
        <f t="shared" ref="AC23:AC27" ca="1" si="20">SUM(OFFSET($O$22,(ROW()-ROW($AC$22))*$S$2,,$S$2,))</f>
        <v>4019</v>
      </c>
      <c r="AD23" s="4">
        <f t="shared" ref="AD23:AD27" ca="1" si="21">AC23/AB23</f>
        <v>44.58278654063534</v>
      </c>
      <c r="AE23" s="4">
        <f t="shared" ref="AE23:AE27" ca="1" si="22">1/MAX(OFFSET($Q$22,(ROW()-ROW($AE$22))*$S$2,,$S$2,))</f>
        <v>78.37850547865753</v>
      </c>
      <c r="AF23" s="4">
        <f t="shared" ref="AF23:AF27" ca="1" si="23">1/MIN(OFFSET($P$22,(ROW()-ROW($AF$22))*$S$2,,$S$2,))</f>
        <v>28.636064259328197</v>
      </c>
      <c r="AG23">
        <f t="shared" ref="AG23:AG27" ca="1" si="24">AE23-AD23</f>
        <v>33.795718938022191</v>
      </c>
      <c r="AH23">
        <f t="shared" ref="AH23:AH27" ca="1" si="25">AE23-AF23</f>
        <v>49.742441219329336</v>
      </c>
    </row>
    <row r="24" spans="1:34" ht="15.75" x14ac:dyDescent="0.25">
      <c r="A24" t="str">
        <f t="shared" si="13"/>
        <v>1024x576</v>
      </c>
      <c r="B24" t="s">
        <v>38</v>
      </c>
      <c r="C24" t="s">
        <v>77</v>
      </c>
      <c r="D24">
        <v>1024</v>
      </c>
      <c r="E24">
        <v>576</v>
      </c>
      <c r="F24" t="s">
        <v>0</v>
      </c>
      <c r="G24" t="s">
        <v>1</v>
      </c>
      <c r="H24">
        <v>256</v>
      </c>
      <c r="I24">
        <v>1665</v>
      </c>
      <c r="J24">
        <v>38</v>
      </c>
      <c r="K24">
        <v>8589410304</v>
      </c>
      <c r="L24">
        <v>49152</v>
      </c>
      <c r="M24">
        <v>65536</v>
      </c>
      <c r="N24">
        <v>30.0288</v>
      </c>
      <c r="O24">
        <v>1812</v>
      </c>
      <c r="P24">
        <v>2.68937E-2</v>
      </c>
      <c r="Q24">
        <v>9.5145999999999998E-3</v>
      </c>
      <c r="V24" s="4">
        <f t="shared" ca="1" si="14"/>
        <v>0</v>
      </c>
      <c r="W24">
        <f t="shared" ca="1" si="15"/>
        <v>1440000</v>
      </c>
      <c r="X24">
        <f t="shared" ca="1" si="16"/>
        <v>38</v>
      </c>
      <c r="Y24" s="3">
        <f t="shared" si="17"/>
        <v>8.5894103039999994</v>
      </c>
      <c r="Z24" s="3">
        <f t="shared" si="18"/>
        <v>49.152000000000001</v>
      </c>
      <c r="AA24" s="3">
        <f t="shared" si="18"/>
        <v>65.536000000000001</v>
      </c>
      <c r="AB24" s="4">
        <f t="shared" ca="1" si="19"/>
        <v>90.149499999999989</v>
      </c>
      <c r="AC24" s="4">
        <f t="shared" ca="1" si="20"/>
        <v>2943</v>
      </c>
      <c r="AD24" s="4">
        <f t="shared" ca="1" si="21"/>
        <v>32.645771745822223</v>
      </c>
      <c r="AE24" s="4">
        <f t="shared" ca="1" si="22"/>
        <v>57.495055425233431</v>
      </c>
      <c r="AF24" s="4">
        <f t="shared" ca="1" si="23"/>
        <v>19.815988728665612</v>
      </c>
      <c r="AG24">
        <f t="shared" ca="1" si="24"/>
        <v>24.849283679411208</v>
      </c>
      <c r="AH24">
        <f t="shared" ca="1" si="25"/>
        <v>37.679066696567816</v>
      </c>
    </row>
    <row r="25" spans="1:34" ht="15.75" x14ac:dyDescent="0.25">
      <c r="A25" t="str">
        <f t="shared" si="13"/>
        <v>1280x720</v>
      </c>
      <c r="B25" t="s">
        <v>38</v>
      </c>
      <c r="C25" t="s">
        <v>77</v>
      </c>
      <c r="D25">
        <v>1280</v>
      </c>
      <c r="E25">
        <v>720</v>
      </c>
      <c r="F25" t="s">
        <v>0</v>
      </c>
      <c r="G25" t="s">
        <v>1</v>
      </c>
      <c r="H25">
        <v>256</v>
      </c>
      <c r="I25">
        <v>1665</v>
      </c>
      <c r="J25">
        <v>38</v>
      </c>
      <c r="K25">
        <v>8589410304</v>
      </c>
      <c r="L25">
        <v>49152</v>
      </c>
      <c r="M25">
        <v>65536</v>
      </c>
      <c r="N25">
        <v>30.033899999999999</v>
      </c>
      <c r="O25">
        <v>1343</v>
      </c>
      <c r="P25">
        <v>3.5038300000000001E-2</v>
      </c>
      <c r="Q25">
        <v>1.25728E-2</v>
      </c>
      <c r="V25" s="4">
        <f t="shared" ca="1" si="14"/>
        <v>0</v>
      </c>
      <c r="W25">
        <f t="shared" ca="1" si="15"/>
        <v>2073600</v>
      </c>
      <c r="X25">
        <f t="shared" ca="1" si="16"/>
        <v>38</v>
      </c>
      <c r="Y25" s="3">
        <f t="shared" si="17"/>
        <v>8.5894103039999994</v>
      </c>
      <c r="Z25" s="3">
        <f t="shared" si="18"/>
        <v>49.152000000000001</v>
      </c>
      <c r="AA25" s="3">
        <f t="shared" si="18"/>
        <v>65.536000000000001</v>
      </c>
      <c r="AB25" s="4">
        <f t="shared" ca="1" si="19"/>
        <v>90.244</v>
      </c>
      <c r="AC25" s="4">
        <f t="shared" ca="1" si="20"/>
        <v>2297</v>
      </c>
      <c r="AD25" s="4">
        <f t="shared" ca="1" si="21"/>
        <v>25.453215726253269</v>
      </c>
      <c r="AE25" s="4">
        <f t="shared" ca="1" si="22"/>
        <v>45.128390270319052</v>
      </c>
      <c r="AF25" s="4">
        <f t="shared" ca="1" si="23"/>
        <v>15.861535142817264</v>
      </c>
      <c r="AG25">
        <f t="shared" ca="1" si="24"/>
        <v>19.675174544065783</v>
      </c>
      <c r="AH25">
        <f t="shared" ca="1" si="25"/>
        <v>29.266855127501788</v>
      </c>
    </row>
    <row r="26" spans="1:34" ht="15.75" x14ac:dyDescent="0.25">
      <c r="A26" t="str">
        <f t="shared" si="13"/>
        <v>1280x720</v>
      </c>
      <c r="B26" t="s">
        <v>38</v>
      </c>
      <c r="C26" t="s">
        <v>77</v>
      </c>
      <c r="D26">
        <v>1280</v>
      </c>
      <c r="E26">
        <v>720</v>
      </c>
      <c r="F26" t="s">
        <v>0</v>
      </c>
      <c r="G26" t="s">
        <v>1</v>
      </c>
      <c r="H26">
        <v>256</v>
      </c>
      <c r="I26">
        <v>1665</v>
      </c>
      <c r="J26">
        <v>38</v>
      </c>
      <c r="K26">
        <v>8589410304</v>
      </c>
      <c r="L26">
        <v>49152</v>
      </c>
      <c r="M26">
        <v>65536</v>
      </c>
      <c r="N26">
        <v>30.060500000000001</v>
      </c>
      <c r="O26">
        <v>1346</v>
      </c>
      <c r="P26">
        <v>3.4921000000000001E-2</v>
      </c>
      <c r="Q26">
        <v>1.25732E-2</v>
      </c>
      <c r="V26" s="4">
        <f t="shared" ca="1" si="14"/>
        <v>0</v>
      </c>
      <c r="W26">
        <f t="shared" ca="1" si="15"/>
        <v>3686400</v>
      </c>
      <c r="X26">
        <f t="shared" ca="1" si="16"/>
        <v>38</v>
      </c>
      <c r="Y26" s="3">
        <f t="shared" si="17"/>
        <v>8.5894103039999994</v>
      </c>
      <c r="Z26" s="3">
        <f t="shared" si="18"/>
        <v>49.152000000000001</v>
      </c>
      <c r="AA26" s="3">
        <f t="shared" si="18"/>
        <v>65.536000000000001</v>
      </c>
      <c r="AB26" s="4">
        <f t="shared" ca="1" si="19"/>
        <v>90.482900000000001</v>
      </c>
      <c r="AC26" s="4">
        <f t="shared" ca="1" si="20"/>
        <v>1517</v>
      </c>
      <c r="AD26" s="4">
        <f t="shared" ca="1" si="21"/>
        <v>16.765598803751868</v>
      </c>
      <c r="AE26" s="4">
        <f t="shared" ca="1" si="22"/>
        <v>30.171919597868651</v>
      </c>
      <c r="AF26" s="4">
        <f t="shared" ca="1" si="23"/>
        <v>10.137135164505429</v>
      </c>
      <c r="AG26">
        <f t="shared" ca="1" si="24"/>
        <v>13.406320794116784</v>
      </c>
      <c r="AH26">
        <f t="shared" ca="1" si="25"/>
        <v>20.034784433363221</v>
      </c>
    </row>
    <row r="27" spans="1:34" ht="15.75" x14ac:dyDescent="0.25">
      <c r="A27" t="str">
        <f t="shared" si="13"/>
        <v>1280x720</v>
      </c>
      <c r="B27" t="s">
        <v>38</v>
      </c>
      <c r="C27" t="s">
        <v>77</v>
      </c>
      <c r="D27">
        <v>1280</v>
      </c>
      <c r="E27">
        <v>720</v>
      </c>
      <c r="F27" t="s">
        <v>0</v>
      </c>
      <c r="G27" t="s">
        <v>1</v>
      </c>
      <c r="H27">
        <v>256</v>
      </c>
      <c r="I27">
        <v>1665</v>
      </c>
      <c r="J27">
        <v>38</v>
      </c>
      <c r="K27">
        <v>8589410304</v>
      </c>
      <c r="L27">
        <v>49152</v>
      </c>
      <c r="M27">
        <v>65536</v>
      </c>
      <c r="N27">
        <v>30.052499999999998</v>
      </c>
      <c r="O27">
        <v>1330</v>
      </c>
      <c r="P27">
        <v>3.5366099999999998E-2</v>
      </c>
      <c r="Q27">
        <v>1.27586E-2</v>
      </c>
      <c r="T27" s="4"/>
      <c r="U27" s="4"/>
      <c r="V27" s="4">
        <f t="shared" ca="1" si="14"/>
        <v>0</v>
      </c>
      <c r="W27">
        <f t="shared" ca="1" si="15"/>
        <v>8294400</v>
      </c>
      <c r="X27">
        <f t="shared" ca="1" si="16"/>
        <v>38</v>
      </c>
      <c r="Y27" s="3">
        <f t="shared" si="17"/>
        <v>8.5894103039999994</v>
      </c>
      <c r="Z27" s="3">
        <f t="shared" si="18"/>
        <v>49.152000000000001</v>
      </c>
      <c r="AA27" s="3">
        <f t="shared" si="18"/>
        <v>65.536000000000001</v>
      </c>
      <c r="AB27" s="4">
        <f t="shared" ca="1" si="19"/>
        <v>90.739699999999999</v>
      </c>
      <c r="AC27" s="4">
        <f t="shared" ca="1" si="20"/>
        <v>828</v>
      </c>
      <c r="AD27" s="4">
        <f t="shared" ca="1" si="21"/>
        <v>9.1250026173769587</v>
      </c>
      <c r="AE27" s="4">
        <f t="shared" ca="1" si="22"/>
        <v>16.152009794578738</v>
      </c>
      <c r="AF27" s="4">
        <f t="shared" ca="1" si="23"/>
        <v>5.4994308089112778</v>
      </c>
      <c r="AG27">
        <f t="shared" ca="1" si="24"/>
        <v>7.0270071772017797</v>
      </c>
      <c r="AH27">
        <f t="shared" ca="1" si="25"/>
        <v>10.652578985667461</v>
      </c>
    </row>
    <row r="28" spans="1:34" ht="15.75" x14ac:dyDescent="0.25">
      <c r="A28" t="str">
        <f t="shared" si="13"/>
        <v>1600x900</v>
      </c>
      <c r="B28" t="s">
        <v>38</v>
      </c>
      <c r="C28" t="s">
        <v>77</v>
      </c>
      <c r="D28">
        <v>1600</v>
      </c>
      <c r="E28">
        <v>900</v>
      </c>
      <c r="F28" t="s">
        <v>0</v>
      </c>
      <c r="G28" t="s">
        <v>1</v>
      </c>
      <c r="H28">
        <v>256</v>
      </c>
      <c r="I28">
        <v>1665</v>
      </c>
      <c r="J28">
        <v>38</v>
      </c>
      <c r="K28">
        <v>8589410304</v>
      </c>
      <c r="L28">
        <v>49152</v>
      </c>
      <c r="M28">
        <v>65536</v>
      </c>
      <c r="N28">
        <v>30.045999999999999</v>
      </c>
      <c r="O28">
        <v>982</v>
      </c>
      <c r="P28">
        <v>5.0842999999999999E-2</v>
      </c>
      <c r="Q28">
        <v>1.73385E-2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4" ht="15.75" x14ac:dyDescent="0.25">
      <c r="A29" t="str">
        <f t="shared" si="13"/>
        <v>1600x900</v>
      </c>
      <c r="B29" t="s">
        <v>38</v>
      </c>
      <c r="C29" t="s">
        <v>77</v>
      </c>
      <c r="D29">
        <v>1600</v>
      </c>
      <c r="E29">
        <v>900</v>
      </c>
      <c r="F29" t="s">
        <v>0</v>
      </c>
      <c r="G29" t="s">
        <v>1</v>
      </c>
      <c r="H29">
        <v>256</v>
      </c>
      <c r="I29">
        <v>1665</v>
      </c>
      <c r="J29">
        <v>38</v>
      </c>
      <c r="K29">
        <v>8589410304</v>
      </c>
      <c r="L29">
        <v>49152</v>
      </c>
      <c r="M29">
        <v>65536</v>
      </c>
      <c r="N29">
        <v>30.051500000000001</v>
      </c>
      <c r="O29">
        <v>983</v>
      </c>
      <c r="P29">
        <v>5.0942899999999999E-2</v>
      </c>
      <c r="Q29">
        <v>1.7318699999999999E-2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4" ht="15.75" x14ac:dyDescent="0.25">
      <c r="A30" t="str">
        <f t="shared" si="13"/>
        <v>1600x900</v>
      </c>
      <c r="B30" t="s">
        <v>38</v>
      </c>
      <c r="C30" t="s">
        <v>77</v>
      </c>
      <c r="D30">
        <v>1600</v>
      </c>
      <c r="E30">
        <v>900</v>
      </c>
      <c r="F30" t="s">
        <v>0</v>
      </c>
      <c r="G30" t="s">
        <v>1</v>
      </c>
      <c r="H30">
        <v>256</v>
      </c>
      <c r="I30">
        <v>1665</v>
      </c>
      <c r="J30">
        <v>38</v>
      </c>
      <c r="K30">
        <v>8589410304</v>
      </c>
      <c r="L30">
        <v>49152</v>
      </c>
      <c r="M30">
        <v>65536</v>
      </c>
      <c r="N30">
        <v>30.052</v>
      </c>
      <c r="O30">
        <v>978</v>
      </c>
      <c r="P30">
        <v>5.0464299999999997E-2</v>
      </c>
      <c r="Q30">
        <v>1.73928E-2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4" ht="15.75" x14ac:dyDescent="0.25">
      <c r="A31" t="str">
        <f t="shared" si="13"/>
        <v>1920x1080</v>
      </c>
      <c r="B31" t="s">
        <v>38</v>
      </c>
      <c r="C31" t="s">
        <v>77</v>
      </c>
      <c r="D31">
        <v>1920</v>
      </c>
      <c r="E31">
        <v>1080</v>
      </c>
      <c r="F31" t="s">
        <v>0</v>
      </c>
      <c r="G31" t="s">
        <v>1</v>
      </c>
      <c r="H31">
        <v>256</v>
      </c>
      <c r="I31">
        <v>1665</v>
      </c>
      <c r="J31">
        <v>38</v>
      </c>
      <c r="K31">
        <v>8589410304</v>
      </c>
      <c r="L31">
        <v>49152</v>
      </c>
      <c r="M31">
        <v>65536</v>
      </c>
      <c r="N31">
        <v>30.061900000000001</v>
      </c>
      <c r="O31">
        <v>766</v>
      </c>
      <c r="P31">
        <v>6.3821900000000001E-2</v>
      </c>
      <c r="Q31">
        <v>2.2008699999999999E-2</v>
      </c>
      <c r="Y31" s="3"/>
      <c r="Z31" s="3"/>
      <c r="AA31" s="3"/>
      <c r="AB31" s="4"/>
      <c r="AC31" s="4"/>
      <c r="AD31" s="4"/>
      <c r="AE31" s="4"/>
      <c r="AF31" s="4"/>
    </row>
    <row r="32" spans="1:34" ht="15.75" x14ac:dyDescent="0.25">
      <c r="A32" t="str">
        <f t="shared" si="13"/>
        <v>1920x1080</v>
      </c>
      <c r="B32" t="s">
        <v>38</v>
      </c>
      <c r="C32" t="s">
        <v>77</v>
      </c>
      <c r="D32">
        <v>1920</v>
      </c>
      <c r="E32">
        <v>1080</v>
      </c>
      <c r="F32" t="s">
        <v>0</v>
      </c>
      <c r="G32" t="s">
        <v>1</v>
      </c>
      <c r="H32">
        <v>256</v>
      </c>
      <c r="I32">
        <v>1665</v>
      </c>
      <c r="J32">
        <v>38</v>
      </c>
      <c r="K32">
        <v>8589410304</v>
      </c>
      <c r="L32">
        <v>49152</v>
      </c>
      <c r="M32">
        <v>65536</v>
      </c>
      <c r="N32">
        <v>30.075600000000001</v>
      </c>
      <c r="O32">
        <v>765</v>
      </c>
      <c r="P32">
        <v>6.3396800000000003E-2</v>
      </c>
      <c r="Q32">
        <v>2.16323E-2</v>
      </c>
      <c r="Y32" s="3"/>
      <c r="Z32" s="3"/>
      <c r="AA32" s="3"/>
      <c r="AB32" s="4"/>
      <c r="AC32" s="4"/>
      <c r="AD32" s="4"/>
      <c r="AE32" s="4"/>
      <c r="AF32" s="4"/>
    </row>
    <row r="33" spans="1:34" ht="15.75" x14ac:dyDescent="0.25">
      <c r="A33" t="str">
        <f t="shared" si="13"/>
        <v>1920x1080</v>
      </c>
      <c r="B33" t="s">
        <v>38</v>
      </c>
      <c r="C33" t="s">
        <v>77</v>
      </c>
      <c r="D33">
        <v>1920</v>
      </c>
      <c r="E33">
        <v>1080</v>
      </c>
      <c r="F33" t="s">
        <v>0</v>
      </c>
      <c r="G33" t="s">
        <v>1</v>
      </c>
      <c r="H33">
        <v>256</v>
      </c>
      <c r="I33">
        <v>1665</v>
      </c>
      <c r="J33">
        <v>38</v>
      </c>
      <c r="K33">
        <v>8589410304</v>
      </c>
      <c r="L33">
        <v>49152</v>
      </c>
      <c r="M33">
        <v>65536</v>
      </c>
      <c r="N33">
        <v>30.1065</v>
      </c>
      <c r="O33">
        <v>766</v>
      </c>
      <c r="P33">
        <v>6.3045599999999993E-2</v>
      </c>
      <c r="Q33">
        <v>2.2159000000000002E-2</v>
      </c>
      <c r="Y33" s="3"/>
      <c r="Z33" s="3"/>
      <c r="AA33" s="3"/>
      <c r="AB33" s="4"/>
      <c r="AC33" s="4"/>
      <c r="AD33" s="4"/>
      <c r="AE33" s="4"/>
      <c r="AF33" s="4"/>
    </row>
    <row r="34" spans="1:34" x14ac:dyDescent="0.25">
      <c r="A34" t="str">
        <f t="shared" si="13"/>
        <v>2560x1440</v>
      </c>
      <c r="B34" t="s">
        <v>38</v>
      </c>
      <c r="C34" t="s">
        <v>77</v>
      </c>
      <c r="D34">
        <v>2560</v>
      </c>
      <c r="E34">
        <v>1440</v>
      </c>
      <c r="F34" t="s">
        <v>0</v>
      </c>
      <c r="G34" t="s">
        <v>1</v>
      </c>
      <c r="H34">
        <v>256</v>
      </c>
      <c r="I34">
        <v>1665</v>
      </c>
      <c r="J34">
        <v>38</v>
      </c>
      <c r="K34">
        <v>8589410304</v>
      </c>
      <c r="L34">
        <v>49152</v>
      </c>
      <c r="M34">
        <v>65536</v>
      </c>
      <c r="N34">
        <v>30.126799999999999</v>
      </c>
      <c r="O34">
        <v>505</v>
      </c>
      <c r="P34">
        <v>9.8647200000000004E-2</v>
      </c>
      <c r="Q34">
        <v>3.30294E-2</v>
      </c>
    </row>
    <row r="35" spans="1:34" x14ac:dyDescent="0.25">
      <c r="A35" t="str">
        <f t="shared" si="13"/>
        <v>2560x1440</v>
      </c>
      <c r="B35" t="s">
        <v>38</v>
      </c>
      <c r="C35" t="s">
        <v>77</v>
      </c>
      <c r="D35">
        <v>2560</v>
      </c>
      <c r="E35">
        <v>1440</v>
      </c>
      <c r="F35" t="s">
        <v>0</v>
      </c>
      <c r="G35" t="s">
        <v>1</v>
      </c>
      <c r="H35">
        <v>256</v>
      </c>
      <c r="I35">
        <v>1665</v>
      </c>
      <c r="J35">
        <v>38</v>
      </c>
      <c r="K35">
        <v>8589410304</v>
      </c>
      <c r="L35">
        <v>49152</v>
      </c>
      <c r="M35">
        <v>65536</v>
      </c>
      <c r="N35">
        <v>30.174099999999999</v>
      </c>
      <c r="O35">
        <v>506</v>
      </c>
      <c r="P35">
        <v>9.9184800000000004E-2</v>
      </c>
      <c r="Q35">
        <v>3.3078799999999998E-2</v>
      </c>
    </row>
    <row r="36" spans="1:34" x14ac:dyDescent="0.25">
      <c r="A36" t="str">
        <f t="shared" si="13"/>
        <v>2560x1440</v>
      </c>
      <c r="B36" t="s">
        <v>38</v>
      </c>
      <c r="C36" t="s">
        <v>77</v>
      </c>
      <c r="D36">
        <v>2560</v>
      </c>
      <c r="E36">
        <v>1440</v>
      </c>
      <c r="F36" t="s">
        <v>0</v>
      </c>
      <c r="G36" t="s">
        <v>1</v>
      </c>
      <c r="H36">
        <v>256</v>
      </c>
      <c r="I36">
        <v>1665</v>
      </c>
      <c r="J36">
        <v>38</v>
      </c>
      <c r="K36">
        <v>8589410304</v>
      </c>
      <c r="L36">
        <v>49152</v>
      </c>
      <c r="M36">
        <v>65536</v>
      </c>
      <c r="N36">
        <v>30.181999999999999</v>
      </c>
      <c r="O36">
        <v>506</v>
      </c>
      <c r="P36">
        <v>9.9364999999999995E-2</v>
      </c>
      <c r="Q36">
        <v>3.3143400000000003E-2</v>
      </c>
    </row>
    <row r="37" spans="1:34" x14ac:dyDescent="0.25">
      <c r="A37" t="str">
        <f t="shared" si="13"/>
        <v>3840x2160</v>
      </c>
      <c r="B37" t="s">
        <v>38</v>
      </c>
      <c r="C37" t="s">
        <v>77</v>
      </c>
      <c r="D37">
        <v>3840</v>
      </c>
      <c r="E37">
        <v>2160</v>
      </c>
      <c r="F37" t="s">
        <v>0</v>
      </c>
      <c r="G37" t="s">
        <v>1</v>
      </c>
      <c r="H37">
        <v>256</v>
      </c>
      <c r="I37">
        <v>1665</v>
      </c>
      <c r="J37">
        <v>38</v>
      </c>
      <c r="K37">
        <v>8589410304</v>
      </c>
      <c r="L37">
        <v>49152</v>
      </c>
      <c r="M37">
        <v>65536</v>
      </c>
      <c r="N37">
        <v>30.2486</v>
      </c>
      <c r="O37">
        <v>276</v>
      </c>
      <c r="P37">
        <v>0.182282</v>
      </c>
      <c r="Q37">
        <v>6.1911800000000003E-2</v>
      </c>
    </row>
    <row r="38" spans="1:34" x14ac:dyDescent="0.25">
      <c r="A38" t="str">
        <f t="shared" si="13"/>
        <v>3840x2160</v>
      </c>
      <c r="B38" t="s">
        <v>38</v>
      </c>
      <c r="C38" t="s">
        <v>77</v>
      </c>
      <c r="D38">
        <v>3840</v>
      </c>
      <c r="E38">
        <v>2160</v>
      </c>
      <c r="F38" t="s">
        <v>0</v>
      </c>
      <c r="G38" t="s">
        <v>1</v>
      </c>
      <c r="H38">
        <v>256</v>
      </c>
      <c r="I38">
        <v>1665</v>
      </c>
      <c r="J38">
        <v>38</v>
      </c>
      <c r="K38">
        <v>8589410304</v>
      </c>
      <c r="L38">
        <v>49152</v>
      </c>
      <c r="M38">
        <v>65536</v>
      </c>
      <c r="N38">
        <v>30.247</v>
      </c>
      <c r="O38">
        <v>276</v>
      </c>
      <c r="P38">
        <v>0.181837</v>
      </c>
      <c r="Q38">
        <v>6.1569199999999998E-2</v>
      </c>
    </row>
    <row r="39" spans="1:34" x14ac:dyDescent="0.25">
      <c r="A39" t="str">
        <f t="shared" si="13"/>
        <v>3840x2160</v>
      </c>
      <c r="B39" t="s">
        <v>38</v>
      </c>
      <c r="C39" t="s">
        <v>77</v>
      </c>
      <c r="D39">
        <v>3840</v>
      </c>
      <c r="E39">
        <v>2160</v>
      </c>
      <c r="F39" t="s">
        <v>0</v>
      </c>
      <c r="G39" t="s">
        <v>1</v>
      </c>
      <c r="H39">
        <v>256</v>
      </c>
      <c r="I39">
        <v>1665</v>
      </c>
      <c r="J39">
        <v>38</v>
      </c>
      <c r="K39">
        <v>8589410304</v>
      </c>
      <c r="L39">
        <v>49152</v>
      </c>
      <c r="M39">
        <v>65536</v>
      </c>
      <c r="N39">
        <v>30.2441</v>
      </c>
      <c r="O39">
        <v>276</v>
      </c>
      <c r="P39">
        <v>0.18193899999999999</v>
      </c>
      <c r="Q39">
        <v>6.1497599999999999E-2</v>
      </c>
    </row>
    <row r="41" spans="1:34" x14ac:dyDescent="0.25">
      <c r="A41" s="1" t="s">
        <v>81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47</v>
      </c>
      <c r="T41" s="5" t="s">
        <v>54</v>
      </c>
      <c r="V41" s="2" t="s">
        <v>48</v>
      </c>
      <c r="W41" s="2" t="s">
        <v>16</v>
      </c>
      <c r="X41" s="2" t="s">
        <v>59</v>
      </c>
      <c r="Y41" s="2" t="s">
        <v>18</v>
      </c>
      <c r="Z41" s="2" t="s">
        <v>19</v>
      </c>
      <c r="AA41" s="2" t="s">
        <v>20</v>
      </c>
      <c r="AB41" s="2" t="s">
        <v>49</v>
      </c>
      <c r="AC41" s="2" t="s">
        <v>10</v>
      </c>
      <c r="AD41" s="2" t="s">
        <v>23</v>
      </c>
      <c r="AE41" s="2" t="s">
        <v>53</v>
      </c>
      <c r="AF41" s="2" t="s">
        <v>52</v>
      </c>
      <c r="AG41" s="2" t="s">
        <v>50</v>
      </c>
      <c r="AH41" s="2" t="s">
        <v>51</v>
      </c>
    </row>
    <row r="42" spans="1:34" ht="15.75" x14ac:dyDescent="0.25">
      <c r="A42" t="str">
        <f>_xlfn.CONCAT(D42,"x",E42)</f>
        <v>1024x576</v>
      </c>
      <c r="B42" t="s">
        <v>83</v>
      </c>
      <c r="C42" t="s">
        <v>82</v>
      </c>
      <c r="D42">
        <v>1024</v>
      </c>
      <c r="E42">
        <v>576</v>
      </c>
      <c r="F42" t="s">
        <v>79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30.004100000000001</v>
      </c>
      <c r="O42">
        <v>9448</v>
      </c>
      <c r="P42">
        <v>1.46322E-2</v>
      </c>
      <c r="Q42">
        <v>2.8446999999999999E-3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90.012100000000004</v>
      </c>
      <c r="AC42" s="4">
        <f ca="1">SUM(OFFSET($O$42,(ROW()-ROW($AC$42))*$S$2,,$S$2,))</f>
        <v>28326</v>
      </c>
      <c r="AD42" s="4">
        <f ca="1">AC42/AB42</f>
        <v>314.69102487332259</v>
      </c>
      <c r="AE42" s="4">
        <f ca="1">1/MAX(OFFSET($Q$42,(ROW()-ROW($AE$42))*$S$2,,$S$2,))</f>
        <v>348.86966229416691</v>
      </c>
      <c r="AF42" s="4">
        <f ca="1">1/MIN(OFFSET($P$42,(ROW()-ROW($AF$42))*$S$2,,$S$2,))</f>
        <v>74.848618668742461</v>
      </c>
      <c r="AG42">
        <f ca="1">AE42-AD42</f>
        <v>34.178637420844325</v>
      </c>
      <c r="AH42">
        <f ca="1">AE42-AF42</f>
        <v>274.02104362542445</v>
      </c>
    </row>
    <row r="43" spans="1:34" ht="15.75" x14ac:dyDescent="0.25">
      <c r="A43" t="str">
        <f t="shared" ref="A43:A59" si="26">_xlfn.CONCAT(D43,"x",E43)</f>
        <v>1024x576</v>
      </c>
      <c r="B43" t="s">
        <v>83</v>
      </c>
      <c r="C43" t="s">
        <v>82</v>
      </c>
      <c r="D43">
        <v>1024</v>
      </c>
      <c r="E43">
        <v>576</v>
      </c>
      <c r="F43" t="s">
        <v>79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30.0046</v>
      </c>
      <c r="O43">
        <v>9474</v>
      </c>
      <c r="P43">
        <v>1.64651E-2</v>
      </c>
      <c r="Q43">
        <v>2.8324999999999999E-3</v>
      </c>
      <c r="V43" s="4" t="str">
        <f t="shared" ref="V43:V47" ca="1" si="27">INDEX(OFFSET($A$42,(ROW()-ROW($V$42))*$S$2,,$S$2,),1)</f>
        <v>1280x720</v>
      </c>
      <c r="W43">
        <f t="shared" ref="W43:W47" ca="1" si="28">INDEX(OFFSET($D$42,(ROW()-ROW($W$42))*$S$2,,$S$2,),1) * INDEX(OFFSET($E$42,(ROW()-ROW($W$42))*$S$2,,$S$2,),1)</f>
        <v>921600</v>
      </c>
      <c r="X43">
        <f t="shared" ref="X43:X47" ca="1" si="29">INDEX(OFFSET($J$42,(ROW()-ROW($X$42))*$S$2,,$S$2,),1)</f>
        <v>13</v>
      </c>
      <c r="Y43" s="3">
        <f t="shared" ref="Y43:Y47" si="30">K43/1000000000</f>
        <v>4.2947051519999997</v>
      </c>
      <c r="Z43" s="3">
        <f t="shared" ref="Z43:AA47" si="31">L43/1000</f>
        <v>49.152000000000001</v>
      </c>
      <c r="AA43" s="3">
        <f t="shared" si="31"/>
        <v>65.536000000000001</v>
      </c>
      <c r="AB43" s="4">
        <f t="shared" ref="AB43:AB47" ca="1" si="32">SUM(OFFSET($N$42,(ROW()-ROW($AB$42))*$S$2,,$S$2,))</f>
        <v>90.022899999999993</v>
      </c>
      <c r="AC43" s="4">
        <f t="shared" ref="AC43:AC47" ca="1" si="33">SUM(OFFSET($O$42,(ROW()-ROW($AC$42))*$S$2,,$S$2,))</f>
        <v>18932</v>
      </c>
      <c r="AD43" s="4">
        <f t="shared" ref="AD43:AD47" ca="1" si="34">AC43/AB43</f>
        <v>210.30204536845628</v>
      </c>
      <c r="AE43" s="4">
        <f t="shared" ref="AE43:AE47" ca="1" si="35">1/MAX(OFFSET($Q$42,(ROW()-ROW($AE$42))*$S$2,,$S$2,))</f>
        <v>229.88505747126439</v>
      </c>
      <c r="AF43" s="4">
        <f t="shared" ref="AF43:AF47" ca="1" si="36">1/MIN(OFFSET($P$42,(ROW()-ROW($AF$42))*$S$2,,$S$2,))</f>
        <v>68.210032331555325</v>
      </c>
      <c r="AG43">
        <f t="shared" ref="AG43:AG47" ca="1" si="37">AE43-AD43</f>
        <v>19.583012102808112</v>
      </c>
      <c r="AH43">
        <f t="shared" ref="AH43:AH47" ca="1" si="38">AE43-AF43</f>
        <v>161.67502513970908</v>
      </c>
    </row>
    <row r="44" spans="1:34" ht="15.75" x14ac:dyDescent="0.25">
      <c r="A44" t="str">
        <f t="shared" si="26"/>
        <v>1024x576</v>
      </c>
      <c r="B44" t="s">
        <v>83</v>
      </c>
      <c r="C44" t="s">
        <v>82</v>
      </c>
      <c r="D44">
        <v>1024</v>
      </c>
      <c r="E44">
        <v>576</v>
      </c>
      <c r="F44" t="s">
        <v>79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30.003399999999999</v>
      </c>
      <c r="O44">
        <v>9404</v>
      </c>
      <c r="P44">
        <v>1.33603E-2</v>
      </c>
      <c r="Q44">
        <v>2.8663999999999999E-3</v>
      </c>
      <c r="V44" s="4" t="str">
        <f t="shared" ca="1" si="27"/>
        <v>1600x900</v>
      </c>
      <c r="W44">
        <f t="shared" ca="1" si="28"/>
        <v>1440000</v>
      </c>
      <c r="X44">
        <f t="shared" ca="1" si="29"/>
        <v>13</v>
      </c>
      <c r="Y44" s="3">
        <f t="shared" si="30"/>
        <v>4.2947051519999997</v>
      </c>
      <c r="Z44" s="3">
        <f t="shared" si="31"/>
        <v>49.152000000000001</v>
      </c>
      <c r="AA44" s="3">
        <f t="shared" si="31"/>
        <v>65.536000000000001</v>
      </c>
      <c r="AB44" s="4">
        <f t="shared" ca="1" si="32"/>
        <v>90.036699999999996</v>
      </c>
      <c r="AC44" s="4">
        <f t="shared" ca="1" si="33"/>
        <v>13233</v>
      </c>
      <c r="AD44" s="4">
        <f t="shared" ca="1" si="34"/>
        <v>146.97340084654368</v>
      </c>
      <c r="AE44" s="4">
        <f t="shared" ca="1" si="35"/>
        <v>155.58874782175752</v>
      </c>
      <c r="AF44" s="4">
        <f t="shared" ca="1" si="36"/>
        <v>57.223951657205639</v>
      </c>
      <c r="AG44">
        <f t="shared" ca="1" si="37"/>
        <v>8.6153469752138392</v>
      </c>
      <c r="AH44">
        <f t="shared" ca="1" si="38"/>
        <v>98.364796164551876</v>
      </c>
    </row>
    <row r="45" spans="1:34" ht="15.75" x14ac:dyDescent="0.25">
      <c r="A45" t="str">
        <f t="shared" si="26"/>
        <v>1280x720</v>
      </c>
      <c r="B45" t="s">
        <v>83</v>
      </c>
      <c r="C45" t="s">
        <v>82</v>
      </c>
      <c r="D45">
        <v>1280</v>
      </c>
      <c r="E45">
        <v>720</v>
      </c>
      <c r="F45" t="s">
        <v>79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30.007400000000001</v>
      </c>
      <c r="O45">
        <v>6301</v>
      </c>
      <c r="P45">
        <v>1.4660599999999999E-2</v>
      </c>
      <c r="Q45">
        <v>4.3254000000000001E-3</v>
      </c>
      <c r="V45" s="4" t="str">
        <f t="shared" ca="1" si="27"/>
        <v>1920x1080</v>
      </c>
      <c r="W45">
        <f t="shared" ca="1" si="28"/>
        <v>2073600</v>
      </c>
      <c r="X45">
        <f t="shared" ca="1" si="29"/>
        <v>13</v>
      </c>
      <c r="Y45" s="3">
        <f t="shared" si="30"/>
        <v>4.2947051519999997</v>
      </c>
      <c r="Z45" s="3">
        <f t="shared" si="31"/>
        <v>49.152000000000001</v>
      </c>
      <c r="AA45" s="3">
        <f t="shared" si="31"/>
        <v>65.536000000000001</v>
      </c>
      <c r="AB45" s="4">
        <f t="shared" ca="1" si="32"/>
        <v>90.044800000000009</v>
      </c>
      <c r="AC45" s="4">
        <f t="shared" ca="1" si="33"/>
        <v>9224</v>
      </c>
      <c r="AD45" s="4">
        <f t="shared" ca="1" si="34"/>
        <v>102.43789757987135</v>
      </c>
      <c r="AE45" s="4">
        <f t="shared" ca="1" si="35"/>
        <v>107.38946938863175</v>
      </c>
      <c r="AF45" s="4">
        <f t="shared" ca="1" si="36"/>
        <v>46.37165022791666</v>
      </c>
      <c r="AG45">
        <f t="shared" ca="1" si="37"/>
        <v>4.9515718087604057</v>
      </c>
      <c r="AH45">
        <f t="shared" ca="1" si="38"/>
        <v>61.017819160715092</v>
      </c>
    </row>
    <row r="46" spans="1:34" ht="15.75" x14ac:dyDescent="0.25">
      <c r="A46" t="str">
        <f t="shared" si="26"/>
        <v>1280x720</v>
      </c>
      <c r="B46" t="s">
        <v>83</v>
      </c>
      <c r="C46" t="s">
        <v>82</v>
      </c>
      <c r="D46">
        <v>1280</v>
      </c>
      <c r="E46">
        <v>720</v>
      </c>
      <c r="F46" t="s">
        <v>79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30.0093</v>
      </c>
      <c r="O46">
        <v>6298</v>
      </c>
      <c r="P46">
        <v>1.5613699999999999E-2</v>
      </c>
      <c r="Q46">
        <v>4.3233000000000004E-3</v>
      </c>
      <c r="V46" s="4" t="str">
        <f t="shared" ca="1" si="27"/>
        <v>2560x1440</v>
      </c>
      <c r="W46">
        <f t="shared" ca="1" si="28"/>
        <v>3686400</v>
      </c>
      <c r="X46">
        <f t="shared" ca="1" si="29"/>
        <v>13</v>
      </c>
      <c r="Y46" s="3">
        <f t="shared" si="30"/>
        <v>4.2947051519999997</v>
      </c>
      <c r="Z46" s="3">
        <f t="shared" si="31"/>
        <v>49.152000000000001</v>
      </c>
      <c r="AA46" s="3">
        <f t="shared" si="31"/>
        <v>65.536000000000001</v>
      </c>
      <c r="AB46" s="4">
        <f t="shared" ca="1" si="32"/>
        <v>90.095300000000009</v>
      </c>
      <c r="AC46" s="4">
        <f t="shared" ca="1" si="33"/>
        <v>4804</v>
      </c>
      <c r="AD46" s="4">
        <f t="shared" ca="1" si="34"/>
        <v>53.321316428270947</v>
      </c>
      <c r="AE46" s="4">
        <f t="shared" ca="1" si="35"/>
        <v>63.361719383617199</v>
      </c>
      <c r="AF46" s="4">
        <f t="shared" ca="1" si="36"/>
        <v>34.692829685960504</v>
      </c>
      <c r="AG46">
        <f t="shared" ca="1" si="37"/>
        <v>10.040402955346252</v>
      </c>
      <c r="AH46">
        <f t="shared" ca="1" si="38"/>
        <v>28.668889697656695</v>
      </c>
    </row>
    <row r="47" spans="1:34" ht="15.75" x14ac:dyDescent="0.25">
      <c r="A47" t="str">
        <f t="shared" si="26"/>
        <v>1280x720</v>
      </c>
      <c r="B47" t="s">
        <v>83</v>
      </c>
      <c r="C47" t="s">
        <v>82</v>
      </c>
      <c r="D47">
        <v>1280</v>
      </c>
      <c r="E47">
        <v>720</v>
      </c>
      <c r="F47" t="s">
        <v>79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30.0062</v>
      </c>
      <c r="O47">
        <v>6333</v>
      </c>
      <c r="P47">
        <v>1.61052E-2</v>
      </c>
      <c r="Q47">
        <v>4.3499999999999997E-3</v>
      </c>
      <c r="T47" s="4"/>
      <c r="U47" s="4"/>
      <c r="V47" s="4" t="str">
        <f t="shared" ca="1" si="27"/>
        <v>3840x2160</v>
      </c>
      <c r="W47">
        <f t="shared" ca="1" si="28"/>
        <v>8294400</v>
      </c>
      <c r="X47">
        <f t="shared" ca="1" si="29"/>
        <v>13</v>
      </c>
      <c r="Y47" s="3">
        <f t="shared" si="30"/>
        <v>4.2947051519999997</v>
      </c>
      <c r="Z47" s="3">
        <f t="shared" si="31"/>
        <v>49.152000000000001</v>
      </c>
      <c r="AA47" s="3">
        <f t="shared" si="31"/>
        <v>65.536000000000001</v>
      </c>
      <c r="AB47" s="4">
        <f t="shared" ca="1" si="32"/>
        <v>90.221699999999998</v>
      </c>
      <c r="AC47" s="4">
        <f t="shared" ca="1" si="33"/>
        <v>2297</v>
      </c>
      <c r="AD47" s="4">
        <f t="shared" ca="1" si="34"/>
        <v>25.459506970052658</v>
      </c>
      <c r="AE47" s="4">
        <f t="shared" ca="1" si="35"/>
        <v>29.667164086117843</v>
      </c>
      <c r="AF47" s="4">
        <f t="shared" ca="1" si="36"/>
        <v>14.894694509815603</v>
      </c>
      <c r="AG47">
        <f t="shared" ca="1" si="37"/>
        <v>4.2076571160651852</v>
      </c>
      <c r="AH47">
        <f t="shared" ca="1" si="38"/>
        <v>14.772469576302241</v>
      </c>
    </row>
    <row r="48" spans="1:34" ht="15.75" x14ac:dyDescent="0.25">
      <c r="A48" t="str">
        <f t="shared" si="26"/>
        <v>1600x900</v>
      </c>
      <c r="B48" t="s">
        <v>83</v>
      </c>
      <c r="C48" t="s">
        <v>82</v>
      </c>
      <c r="D48">
        <v>1600</v>
      </c>
      <c r="E48">
        <v>900</v>
      </c>
      <c r="F48" t="s">
        <v>79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30.0121</v>
      </c>
      <c r="O48">
        <v>4413</v>
      </c>
      <c r="P48">
        <v>1.9643799999999999E-2</v>
      </c>
      <c r="Q48">
        <v>6.4007999999999999E-3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2" ht="15.75" x14ac:dyDescent="0.25">
      <c r="A49" t="str">
        <f t="shared" si="26"/>
        <v>1600x900</v>
      </c>
      <c r="B49" t="s">
        <v>83</v>
      </c>
      <c r="C49" t="s">
        <v>82</v>
      </c>
      <c r="D49">
        <v>1600</v>
      </c>
      <c r="E49">
        <v>900</v>
      </c>
      <c r="F49" t="s">
        <v>79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30.013100000000001</v>
      </c>
      <c r="O49">
        <v>4410</v>
      </c>
      <c r="P49">
        <v>1.74752E-2</v>
      </c>
      <c r="Q49">
        <v>6.4272000000000001E-3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2" ht="15.75" x14ac:dyDescent="0.25">
      <c r="A50" t="str">
        <f t="shared" si="26"/>
        <v>1600x900</v>
      </c>
      <c r="B50" t="s">
        <v>83</v>
      </c>
      <c r="C50" t="s">
        <v>82</v>
      </c>
      <c r="D50">
        <v>1600</v>
      </c>
      <c r="E50">
        <v>900</v>
      </c>
      <c r="F50" t="s">
        <v>79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30.011500000000002</v>
      </c>
      <c r="O50">
        <v>4410</v>
      </c>
      <c r="P50">
        <v>1.91845E-2</v>
      </c>
      <c r="Q50">
        <v>6.3077999999999997E-3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2" ht="15.75" x14ac:dyDescent="0.25">
      <c r="A51" t="str">
        <f t="shared" si="26"/>
        <v>1920x1080</v>
      </c>
      <c r="B51" t="s">
        <v>83</v>
      </c>
      <c r="C51" t="s">
        <v>82</v>
      </c>
      <c r="D51">
        <v>1920</v>
      </c>
      <c r="E51">
        <v>1080</v>
      </c>
      <c r="F51" t="s">
        <v>79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30.015599999999999</v>
      </c>
      <c r="O51">
        <v>3073</v>
      </c>
      <c r="P51">
        <v>2.56592E-2</v>
      </c>
      <c r="Q51">
        <v>9.2923999999999993E-3</v>
      </c>
      <c r="Y51" s="3"/>
      <c r="Z51" s="3"/>
      <c r="AA51" s="3"/>
      <c r="AB51" s="4"/>
      <c r="AC51" s="4"/>
      <c r="AD51" s="4"/>
      <c r="AE51" s="4"/>
      <c r="AF51" s="4"/>
    </row>
    <row r="52" spans="1:32" ht="15.75" x14ac:dyDescent="0.25">
      <c r="A52" t="str">
        <f t="shared" si="26"/>
        <v>1920x1080</v>
      </c>
      <c r="B52" t="s">
        <v>83</v>
      </c>
      <c r="C52" t="s">
        <v>82</v>
      </c>
      <c r="D52">
        <v>1920</v>
      </c>
      <c r="E52">
        <v>1080</v>
      </c>
      <c r="F52" t="s">
        <v>79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30.016200000000001</v>
      </c>
      <c r="O52">
        <v>3074</v>
      </c>
      <c r="P52">
        <v>2.1564900000000001E-2</v>
      </c>
      <c r="Q52">
        <v>9.1886999999999993E-3</v>
      </c>
      <c r="Y52" s="3"/>
      <c r="Z52" s="3"/>
      <c r="AA52" s="3"/>
      <c r="AB52" s="4"/>
      <c r="AC52" s="4"/>
      <c r="AD52" s="4"/>
      <c r="AE52" s="4"/>
      <c r="AF52" s="4"/>
    </row>
    <row r="53" spans="1:32" ht="15.75" x14ac:dyDescent="0.25">
      <c r="A53" t="str">
        <f t="shared" si="26"/>
        <v>1920x1080</v>
      </c>
      <c r="B53" t="s">
        <v>83</v>
      </c>
      <c r="C53" t="s">
        <v>82</v>
      </c>
      <c r="D53">
        <v>1920</v>
      </c>
      <c r="E53">
        <v>1080</v>
      </c>
      <c r="F53" t="s">
        <v>79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30.013000000000002</v>
      </c>
      <c r="O53">
        <v>3077</v>
      </c>
      <c r="P53">
        <v>2.42613E-2</v>
      </c>
      <c r="Q53">
        <v>9.3118999999999997E-3</v>
      </c>
      <c r="Y53" s="3"/>
      <c r="Z53" s="3"/>
      <c r="AA53" s="3"/>
      <c r="AB53" s="4"/>
      <c r="AC53" s="4"/>
      <c r="AD53" s="4"/>
      <c r="AE53" s="4"/>
      <c r="AF53" s="4"/>
    </row>
    <row r="54" spans="1:32" x14ac:dyDescent="0.25">
      <c r="A54" t="str">
        <f t="shared" si="26"/>
        <v>2560x1440</v>
      </c>
      <c r="B54" t="s">
        <v>83</v>
      </c>
      <c r="C54" t="s">
        <v>82</v>
      </c>
      <c r="D54">
        <v>2560</v>
      </c>
      <c r="E54">
        <v>1440</v>
      </c>
      <c r="F54" t="s">
        <v>79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30.033000000000001</v>
      </c>
      <c r="O54">
        <v>1604</v>
      </c>
      <c r="P54">
        <v>3.0081E-2</v>
      </c>
      <c r="Q54">
        <v>1.5782399999999999E-2</v>
      </c>
    </row>
    <row r="55" spans="1:32" x14ac:dyDescent="0.25">
      <c r="A55" t="str">
        <f t="shared" si="26"/>
        <v>2560x1440</v>
      </c>
      <c r="B55" t="s">
        <v>83</v>
      </c>
      <c r="C55" t="s">
        <v>82</v>
      </c>
      <c r="D55">
        <v>2560</v>
      </c>
      <c r="E55">
        <v>1440</v>
      </c>
      <c r="F55" t="s">
        <v>79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30.039000000000001</v>
      </c>
      <c r="O55">
        <v>1599</v>
      </c>
      <c r="P55">
        <v>2.88244E-2</v>
      </c>
      <c r="Q55">
        <v>1.56063E-2</v>
      </c>
    </row>
    <row r="56" spans="1:32" x14ac:dyDescent="0.25">
      <c r="A56" t="str">
        <f t="shared" si="26"/>
        <v>2560x1440</v>
      </c>
      <c r="B56" t="s">
        <v>83</v>
      </c>
      <c r="C56" t="s">
        <v>82</v>
      </c>
      <c r="D56">
        <v>2560</v>
      </c>
      <c r="E56">
        <v>1440</v>
      </c>
      <c r="F56" t="s">
        <v>79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30.023299999999999</v>
      </c>
      <c r="O56">
        <v>1601</v>
      </c>
      <c r="P56">
        <v>2.9765900000000001E-2</v>
      </c>
      <c r="Q56">
        <v>1.5681400000000002E-2</v>
      </c>
    </row>
    <row r="57" spans="1:32" x14ac:dyDescent="0.25">
      <c r="A57" t="str">
        <f t="shared" si="26"/>
        <v>3840x2160</v>
      </c>
      <c r="B57" t="s">
        <v>83</v>
      </c>
      <c r="C57" t="s">
        <v>82</v>
      </c>
      <c r="D57">
        <v>3840</v>
      </c>
      <c r="E57">
        <v>2160</v>
      </c>
      <c r="F57" t="s">
        <v>79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30.084499999999998</v>
      </c>
      <c r="O57">
        <v>759</v>
      </c>
      <c r="P57">
        <v>0.10101599999999999</v>
      </c>
      <c r="Q57">
        <v>3.3707300000000003E-2</v>
      </c>
    </row>
    <row r="58" spans="1:32" x14ac:dyDescent="0.25">
      <c r="A58" t="str">
        <f t="shared" si="26"/>
        <v>3840x2160</v>
      </c>
      <c r="B58" t="s">
        <v>83</v>
      </c>
      <c r="C58" t="s">
        <v>82</v>
      </c>
      <c r="D58">
        <v>3840</v>
      </c>
      <c r="E58">
        <v>2160</v>
      </c>
      <c r="F58" t="s">
        <v>79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30.053999999999998</v>
      </c>
      <c r="O58">
        <v>769</v>
      </c>
      <c r="P58">
        <v>6.7138000000000003E-2</v>
      </c>
      <c r="Q58">
        <v>3.3564499999999997E-2</v>
      </c>
    </row>
    <row r="59" spans="1:32" x14ac:dyDescent="0.25">
      <c r="A59" t="str">
        <f t="shared" si="26"/>
        <v>3840x2160</v>
      </c>
      <c r="B59" t="s">
        <v>83</v>
      </c>
      <c r="C59" t="s">
        <v>82</v>
      </c>
      <c r="D59">
        <v>3840</v>
      </c>
      <c r="E59">
        <v>2160</v>
      </c>
      <c r="F59" t="s">
        <v>79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30.083200000000001</v>
      </c>
      <c r="O59">
        <v>769</v>
      </c>
      <c r="P59">
        <v>6.7999299999999999E-2</v>
      </c>
      <c r="Q59">
        <v>3.3630300000000002E-2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DBFBA-A177-4A15-AAD1-5E104CD34D5D}">
  <dimension ref="A1:AM19"/>
  <sheetViews>
    <sheetView topLeftCell="F1" zoomScale="85" zoomScaleNormal="85" workbookViewId="0">
      <selection activeCell="R45" sqref="R45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81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38</v>
      </c>
      <c r="C2" t="s">
        <v>77</v>
      </c>
      <c r="D2">
        <v>1024</v>
      </c>
      <c r="E2">
        <v>576</v>
      </c>
      <c r="F2" t="s">
        <v>78</v>
      </c>
      <c r="G2" t="s">
        <v>1</v>
      </c>
      <c r="H2">
        <v>256</v>
      </c>
      <c r="I2">
        <v>1770</v>
      </c>
      <c r="J2">
        <v>24</v>
      </c>
      <c r="K2">
        <v>6441992192</v>
      </c>
      <c r="L2">
        <v>49152</v>
      </c>
      <c r="M2">
        <v>65536</v>
      </c>
      <c r="N2">
        <v>30.084299999999999</v>
      </c>
      <c r="O2">
        <v>827</v>
      </c>
      <c r="P2">
        <v>7.0460900000000007E-2</v>
      </c>
      <c r="Q2">
        <v>1.8603399999999999E-2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OFFSET($D$1,(ROW()-1)*$S$2,0) * OFFSET($E$1,(ROW()-1)*$S$2,0)</f>
        <v>589824</v>
      </c>
      <c r="X2">
        <f ca="1">OFFSET($J$1,(ROW()-1)*$S$2,0)</f>
        <v>24</v>
      </c>
      <c r="Y2" s="3">
        <f>K2/1000000000</f>
        <v>6.4419921919999998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90.276800000000009</v>
      </c>
      <c r="AC2" s="4">
        <f ca="1">SUM(OFFSET($O$2,(ROW()-ROW($AC$2))*$S$2,,$S$2,))</f>
        <v>2483</v>
      </c>
      <c r="AD2" s="4">
        <f ca="1">AC2/AB2</f>
        <v>27.504297892703327</v>
      </c>
      <c r="AE2" s="4">
        <f ca="1">1/MAX(OFFSET($Q$2,(ROW()-ROW($AE$2))*$S$2,,$S$2,))</f>
        <v>53.753614930604087</v>
      </c>
      <c r="AF2" s="4">
        <f ca="1">1/MIN(OFFSET($P$2,(ROW()-ROW($AF$2))*$S$2,,$S$2,))</f>
        <v>14.291778082986639</v>
      </c>
      <c r="AG2">
        <f ca="1">AE2-AD2</f>
        <v>26.249317037900759</v>
      </c>
      <c r="AH2">
        <f ca="1">AE2-AF2</f>
        <v>39.461836847617448</v>
      </c>
    </row>
    <row r="3" spans="1:39" ht="15.75" x14ac:dyDescent="0.25">
      <c r="A3" t="str">
        <f t="shared" ref="A3:A19" si="0">_xlfn.CONCAT(D3,"x",E3)</f>
        <v>1024x576</v>
      </c>
      <c r="B3" t="s">
        <v>38</v>
      </c>
      <c r="C3" t="s">
        <v>77</v>
      </c>
      <c r="D3">
        <v>1024</v>
      </c>
      <c r="E3">
        <v>576</v>
      </c>
      <c r="F3" t="s">
        <v>78</v>
      </c>
      <c r="G3" t="s">
        <v>1</v>
      </c>
      <c r="H3">
        <v>256</v>
      </c>
      <c r="I3">
        <v>1770</v>
      </c>
      <c r="J3">
        <v>24</v>
      </c>
      <c r="K3">
        <v>6441992192</v>
      </c>
      <c r="L3">
        <v>49152</v>
      </c>
      <c r="M3">
        <v>65536</v>
      </c>
      <c r="N3">
        <v>30.103200000000001</v>
      </c>
      <c r="O3">
        <v>828</v>
      </c>
      <c r="P3">
        <v>6.9970299999999999E-2</v>
      </c>
      <c r="Q3">
        <v>1.8602199999999999E-2</v>
      </c>
      <c r="V3" s="4" t="str">
        <f t="shared" ref="V3:V7" ca="1" si="1">INDEX(OFFSET($A$2,(ROW()-ROW($V$2))*$S$2,,$S$2,),1)</f>
        <v>1280x720</v>
      </c>
      <c r="W3">
        <f t="shared" ref="W3:W7" ca="1" si="2">OFFSET($D$1,(ROW()-1)*$S$2,0) * OFFSET($E$1,(ROW()-1)*$S$2,0)</f>
        <v>921600</v>
      </c>
      <c r="X3">
        <f t="shared" ref="X3:X7" ca="1" si="3">OFFSET($J$1,(ROW()-1)*$S$2,0)</f>
        <v>24</v>
      </c>
      <c r="Y3" s="3">
        <f t="shared" ref="Y3:Y7" si="4">K3/1000000000</f>
        <v>6.4419921919999998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90.474599999999995</v>
      </c>
      <c r="AC3" s="4">
        <f t="shared" ref="AC3:AC7" ca="1" si="7">SUM(OFFSET($O$2,(ROW()-ROW($AC$2))*$S$2,,$S$2,))</f>
        <v>1758</v>
      </c>
      <c r="AD3" s="4">
        <f t="shared" ref="AD3:AD7" ca="1" si="8">AC3/AB3</f>
        <v>19.430867889993436</v>
      </c>
      <c r="AE3" s="4">
        <f t="shared" ref="AE3:AE7" ca="1" si="9">1/MAX(OFFSET($Q$2,(ROW()-ROW($AE$2))*$S$2,,$S$2,))</f>
        <v>37.858997948042308</v>
      </c>
      <c r="AF3" s="4">
        <f t="shared" ref="AF3:AF7" ca="1" si="10">1/MIN(OFFSET($P$2,(ROW()-ROW($AF$2))*$S$2,,$S$2,))</f>
        <v>10.208946508182981</v>
      </c>
      <c r="AG3">
        <f t="shared" ref="AG3:AG7" ca="1" si="11">AE3-AD3</f>
        <v>18.428130058048872</v>
      </c>
      <c r="AH3">
        <f t="shared" ref="AH3:AH7" ca="1" si="12">AE3-AF3</f>
        <v>27.650051439859325</v>
      </c>
    </row>
    <row r="4" spans="1:39" ht="15.75" x14ac:dyDescent="0.25">
      <c r="A4" t="str">
        <f t="shared" si="0"/>
        <v>1024x576</v>
      </c>
      <c r="B4" t="s">
        <v>38</v>
      </c>
      <c r="C4" t="s">
        <v>77</v>
      </c>
      <c r="D4">
        <v>1024</v>
      </c>
      <c r="E4">
        <v>576</v>
      </c>
      <c r="F4" t="s">
        <v>78</v>
      </c>
      <c r="G4" t="s">
        <v>1</v>
      </c>
      <c r="H4">
        <v>256</v>
      </c>
      <c r="I4">
        <v>1770</v>
      </c>
      <c r="J4">
        <v>24</v>
      </c>
      <c r="K4">
        <v>6441992192</v>
      </c>
      <c r="L4">
        <v>49152</v>
      </c>
      <c r="M4">
        <v>65536</v>
      </c>
      <c r="N4">
        <v>30.089300000000001</v>
      </c>
      <c r="O4">
        <v>828</v>
      </c>
      <c r="P4">
        <v>7.0221099999999995E-2</v>
      </c>
      <c r="Q4">
        <v>1.8528200000000002E-2</v>
      </c>
      <c r="V4" s="4" t="str">
        <f t="shared" ca="1" si="1"/>
        <v>1600x900</v>
      </c>
      <c r="W4">
        <f t="shared" ca="1" si="2"/>
        <v>1440000</v>
      </c>
      <c r="X4">
        <f t="shared" ca="1" si="3"/>
        <v>24</v>
      </c>
      <c r="Y4" s="3">
        <f t="shared" si="4"/>
        <v>6.4419921919999998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90.594099999999997</v>
      </c>
      <c r="AC4" s="4">
        <f t="shared" ca="1" si="7"/>
        <v>1239</v>
      </c>
      <c r="AD4" s="4">
        <f t="shared" ca="1" si="8"/>
        <v>13.676387314405684</v>
      </c>
      <c r="AE4" s="4">
        <f t="shared" ca="1" si="9"/>
        <v>26.620595289751872</v>
      </c>
      <c r="AF4" s="4">
        <f t="shared" ca="1" si="10"/>
        <v>7.0163129275565685</v>
      </c>
      <c r="AG4">
        <f t="shared" ca="1" si="11"/>
        <v>12.944207975346188</v>
      </c>
      <c r="AH4">
        <f t="shared" ca="1" si="12"/>
        <v>19.604282362195303</v>
      </c>
    </row>
    <row r="5" spans="1:39" ht="15.75" x14ac:dyDescent="0.25">
      <c r="A5" t="str">
        <f t="shared" si="0"/>
        <v>1280x720</v>
      </c>
      <c r="B5" t="s">
        <v>38</v>
      </c>
      <c r="C5" t="s">
        <v>77</v>
      </c>
      <c r="D5">
        <v>1280</v>
      </c>
      <c r="E5">
        <v>720</v>
      </c>
      <c r="F5" t="s">
        <v>78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30.151599999999998</v>
      </c>
      <c r="O5">
        <v>586</v>
      </c>
      <c r="P5">
        <v>9.8173399999999994E-2</v>
      </c>
      <c r="Q5">
        <v>2.63871E-2</v>
      </c>
      <c r="V5" s="4" t="str">
        <f t="shared" ca="1" si="1"/>
        <v>1920x1080</v>
      </c>
      <c r="W5">
        <f t="shared" ca="1" si="2"/>
        <v>2073600</v>
      </c>
      <c r="X5">
        <f t="shared" ca="1" si="3"/>
        <v>24</v>
      </c>
      <c r="Y5" s="3">
        <f t="shared" si="4"/>
        <v>6.4419921919999998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90.88</v>
      </c>
      <c r="AC5" s="4">
        <f t="shared" ca="1" si="7"/>
        <v>941</v>
      </c>
      <c r="AD5" s="4">
        <f t="shared" ca="1" si="8"/>
        <v>10.35431338028169</v>
      </c>
      <c r="AE5" s="4">
        <f t="shared" ca="1" si="9"/>
        <v>20.207613016127699</v>
      </c>
      <c r="AF5" s="4">
        <f t="shared" ca="1" si="10"/>
        <v>5.3266288831124564</v>
      </c>
      <c r="AG5">
        <f t="shared" ca="1" si="11"/>
        <v>9.8532996358460085</v>
      </c>
      <c r="AH5">
        <f t="shared" ca="1" si="12"/>
        <v>14.880984133015243</v>
      </c>
    </row>
    <row r="6" spans="1:39" ht="15.75" x14ac:dyDescent="0.25">
      <c r="A6" t="str">
        <f t="shared" si="0"/>
        <v>1280x720</v>
      </c>
      <c r="B6" t="s">
        <v>38</v>
      </c>
      <c r="C6" t="s">
        <v>77</v>
      </c>
      <c r="D6">
        <v>1280</v>
      </c>
      <c r="E6">
        <v>720</v>
      </c>
      <c r="F6" t="s">
        <v>78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30.179500000000001</v>
      </c>
      <c r="O6">
        <v>586</v>
      </c>
      <c r="P6">
        <v>9.8651799999999998E-2</v>
      </c>
      <c r="Q6">
        <v>2.6413800000000001E-2</v>
      </c>
      <c r="V6" s="4" t="str">
        <f t="shared" ca="1" si="1"/>
        <v>2560x1440</v>
      </c>
      <c r="W6">
        <f t="shared" ca="1" si="2"/>
        <v>3686400</v>
      </c>
      <c r="X6">
        <f t="shared" ca="1" si="3"/>
        <v>24</v>
      </c>
      <c r="Y6" s="3">
        <f t="shared" si="4"/>
        <v>6.4419921919999998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90.966399999999993</v>
      </c>
      <c r="AC6" s="4">
        <f t="shared" ca="1" si="7"/>
        <v>606</v>
      </c>
      <c r="AD6" s="4">
        <f t="shared" ca="1" si="8"/>
        <v>6.6618004010271932</v>
      </c>
      <c r="AE6" s="4">
        <f t="shared" ca="1" si="9"/>
        <v>13.114650901107662</v>
      </c>
      <c r="AF6" s="4">
        <f t="shared" ca="1" si="10"/>
        <v>3.3799427437699205</v>
      </c>
      <c r="AG6">
        <f t="shared" ca="1" si="11"/>
        <v>6.4528505000804692</v>
      </c>
      <c r="AH6">
        <f t="shared" ca="1" si="12"/>
        <v>9.7347081573377423</v>
      </c>
    </row>
    <row r="7" spans="1:39" ht="15.75" x14ac:dyDescent="0.25">
      <c r="A7" t="str">
        <f t="shared" si="0"/>
        <v>1280x720</v>
      </c>
      <c r="B7" t="s">
        <v>38</v>
      </c>
      <c r="C7" t="s">
        <v>77</v>
      </c>
      <c r="D7">
        <v>1280</v>
      </c>
      <c r="E7">
        <v>720</v>
      </c>
      <c r="F7" t="s">
        <v>78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30.1435</v>
      </c>
      <c r="O7">
        <v>586</v>
      </c>
      <c r="P7">
        <v>9.7953299999999993E-2</v>
      </c>
      <c r="Q7">
        <v>2.6212300000000001E-2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24</v>
      </c>
      <c r="Y7" s="3">
        <f t="shared" si="4"/>
        <v>6.4419921919999998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92.538600000000002</v>
      </c>
      <c r="AC7" s="4">
        <f t="shared" ca="1" si="7"/>
        <v>331</v>
      </c>
      <c r="AD7" s="4">
        <f t="shared" ca="1" si="8"/>
        <v>3.5768857536206511</v>
      </c>
      <c r="AE7" s="4">
        <f t="shared" ca="1" si="9"/>
        <v>7.0675873377105258</v>
      </c>
      <c r="AF7" s="4">
        <f t="shared" ca="1" si="10"/>
        <v>1.8161048546298868</v>
      </c>
      <c r="AG7">
        <f t="shared" ca="1" si="11"/>
        <v>3.4907015840898747</v>
      </c>
      <c r="AH7">
        <f t="shared" ca="1" si="12"/>
        <v>5.2514824830806388</v>
      </c>
    </row>
    <row r="8" spans="1:39" ht="15.75" x14ac:dyDescent="0.25">
      <c r="A8" t="str">
        <f t="shared" si="0"/>
        <v>1600x900</v>
      </c>
      <c r="B8" t="s">
        <v>38</v>
      </c>
      <c r="C8" t="s">
        <v>77</v>
      </c>
      <c r="D8">
        <v>1600</v>
      </c>
      <c r="E8">
        <v>900</v>
      </c>
      <c r="F8" t="s">
        <v>78</v>
      </c>
      <c r="G8" t="s">
        <v>1</v>
      </c>
      <c r="H8">
        <v>256</v>
      </c>
      <c r="I8">
        <v>1770</v>
      </c>
      <c r="J8">
        <v>24</v>
      </c>
      <c r="K8">
        <v>6441992192</v>
      </c>
      <c r="L8">
        <v>49152</v>
      </c>
      <c r="M8">
        <v>65536</v>
      </c>
      <c r="N8">
        <v>30.1873</v>
      </c>
      <c r="O8">
        <v>413</v>
      </c>
      <c r="P8">
        <v>0.14318900000000001</v>
      </c>
      <c r="Q8">
        <v>3.75476E-2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38</v>
      </c>
      <c r="C9" t="s">
        <v>77</v>
      </c>
      <c r="D9">
        <v>1600</v>
      </c>
      <c r="E9">
        <v>900</v>
      </c>
      <c r="F9" t="s">
        <v>78</v>
      </c>
      <c r="G9" t="s">
        <v>1</v>
      </c>
      <c r="H9">
        <v>256</v>
      </c>
      <c r="I9">
        <v>1770</v>
      </c>
      <c r="J9">
        <v>24</v>
      </c>
      <c r="K9">
        <v>6441992192</v>
      </c>
      <c r="L9">
        <v>49152</v>
      </c>
      <c r="M9">
        <v>65536</v>
      </c>
      <c r="N9">
        <v>30.202100000000002</v>
      </c>
      <c r="O9">
        <v>413</v>
      </c>
      <c r="P9">
        <v>0.14338999999999999</v>
      </c>
      <c r="Q9">
        <v>3.7564899999999998E-2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38</v>
      </c>
      <c r="C10" t="s">
        <v>77</v>
      </c>
      <c r="D10">
        <v>1600</v>
      </c>
      <c r="E10">
        <v>900</v>
      </c>
      <c r="F10" t="s">
        <v>78</v>
      </c>
      <c r="G10" t="s">
        <v>1</v>
      </c>
      <c r="H10">
        <v>256</v>
      </c>
      <c r="I10">
        <v>1770</v>
      </c>
      <c r="J10">
        <v>24</v>
      </c>
      <c r="K10">
        <v>6441992192</v>
      </c>
      <c r="L10">
        <v>49152</v>
      </c>
      <c r="M10">
        <v>65536</v>
      </c>
      <c r="N10">
        <v>30.204699999999999</v>
      </c>
      <c r="O10">
        <v>413</v>
      </c>
      <c r="P10">
        <v>0.14252500000000001</v>
      </c>
      <c r="Q10">
        <v>3.7485299999999999E-2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38</v>
      </c>
      <c r="C11" t="s">
        <v>77</v>
      </c>
      <c r="D11">
        <v>1920</v>
      </c>
      <c r="E11">
        <v>1080</v>
      </c>
      <c r="F11" t="s">
        <v>78</v>
      </c>
      <c r="G11" t="s">
        <v>1</v>
      </c>
      <c r="H11">
        <v>256</v>
      </c>
      <c r="I11">
        <v>1770</v>
      </c>
      <c r="J11">
        <v>24</v>
      </c>
      <c r="K11">
        <v>6441992192</v>
      </c>
      <c r="L11">
        <v>49152</v>
      </c>
      <c r="M11">
        <v>65536</v>
      </c>
      <c r="N11">
        <v>30.344100000000001</v>
      </c>
      <c r="O11">
        <v>314</v>
      </c>
      <c r="P11">
        <v>0.18809200000000001</v>
      </c>
      <c r="Q11">
        <v>4.9283100000000003E-2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38</v>
      </c>
      <c r="C12" t="s">
        <v>77</v>
      </c>
      <c r="D12">
        <v>1920</v>
      </c>
      <c r="E12">
        <v>1080</v>
      </c>
      <c r="F12" t="s">
        <v>78</v>
      </c>
      <c r="G12" t="s">
        <v>1</v>
      </c>
      <c r="H12">
        <v>256</v>
      </c>
      <c r="I12">
        <v>1770</v>
      </c>
      <c r="J12">
        <v>24</v>
      </c>
      <c r="K12">
        <v>6441992192</v>
      </c>
      <c r="L12">
        <v>49152</v>
      </c>
      <c r="M12">
        <v>65536</v>
      </c>
      <c r="N12">
        <v>30.183299999999999</v>
      </c>
      <c r="O12">
        <v>313</v>
      </c>
      <c r="P12">
        <v>0.188083</v>
      </c>
      <c r="Q12">
        <v>4.9404900000000002E-2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38</v>
      </c>
      <c r="C13" t="s">
        <v>77</v>
      </c>
      <c r="D13">
        <v>1920</v>
      </c>
      <c r="E13">
        <v>1080</v>
      </c>
      <c r="F13" t="s">
        <v>78</v>
      </c>
      <c r="G13" t="s">
        <v>1</v>
      </c>
      <c r="H13">
        <v>256</v>
      </c>
      <c r="I13">
        <v>1770</v>
      </c>
      <c r="J13">
        <v>24</v>
      </c>
      <c r="K13">
        <v>6441992192</v>
      </c>
      <c r="L13">
        <v>49152</v>
      </c>
      <c r="M13">
        <v>65536</v>
      </c>
      <c r="N13">
        <v>30.352599999999999</v>
      </c>
      <c r="O13">
        <v>314</v>
      </c>
      <c r="P13">
        <v>0.18773599999999999</v>
      </c>
      <c r="Q13">
        <v>4.9486299999999997E-2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38</v>
      </c>
      <c r="C14" t="s">
        <v>77</v>
      </c>
      <c r="D14">
        <v>2560</v>
      </c>
      <c r="E14">
        <v>1440</v>
      </c>
      <c r="F14" t="s">
        <v>78</v>
      </c>
      <c r="G14" t="s">
        <v>1</v>
      </c>
      <c r="H14">
        <v>256</v>
      </c>
      <c r="I14">
        <v>1770</v>
      </c>
      <c r="J14">
        <v>24</v>
      </c>
      <c r="K14">
        <v>6441992192</v>
      </c>
      <c r="L14">
        <v>49152</v>
      </c>
      <c r="M14">
        <v>65536</v>
      </c>
      <c r="N14">
        <v>30.315200000000001</v>
      </c>
      <c r="O14">
        <v>202</v>
      </c>
      <c r="P14">
        <v>0.29586299999999999</v>
      </c>
      <c r="Q14">
        <v>7.5943899999999995E-2</v>
      </c>
    </row>
    <row r="15" spans="1:39" x14ac:dyDescent="0.25">
      <c r="A15" t="str">
        <f t="shared" si="0"/>
        <v>2560x1440</v>
      </c>
      <c r="B15" t="s">
        <v>38</v>
      </c>
      <c r="C15" t="s">
        <v>77</v>
      </c>
      <c r="D15">
        <v>2560</v>
      </c>
      <c r="E15">
        <v>1440</v>
      </c>
      <c r="F15" t="s">
        <v>78</v>
      </c>
      <c r="G15" t="s">
        <v>1</v>
      </c>
      <c r="H15">
        <v>256</v>
      </c>
      <c r="I15">
        <v>1770</v>
      </c>
      <c r="J15">
        <v>24</v>
      </c>
      <c r="K15">
        <v>6441992192</v>
      </c>
      <c r="L15">
        <v>49152</v>
      </c>
      <c r="M15">
        <v>65536</v>
      </c>
      <c r="N15">
        <v>30.325199999999999</v>
      </c>
      <c r="O15">
        <v>202</v>
      </c>
      <c r="P15">
        <v>0.29595900000000003</v>
      </c>
      <c r="Q15">
        <v>7.5974799999999995E-2</v>
      </c>
    </row>
    <row r="16" spans="1:39" x14ac:dyDescent="0.25">
      <c r="A16" t="str">
        <f t="shared" si="0"/>
        <v>2560x1440</v>
      </c>
      <c r="B16" t="s">
        <v>38</v>
      </c>
      <c r="C16" t="s">
        <v>77</v>
      </c>
      <c r="D16">
        <v>2560</v>
      </c>
      <c r="E16">
        <v>1440</v>
      </c>
      <c r="F16" t="s">
        <v>78</v>
      </c>
      <c r="G16" t="s">
        <v>1</v>
      </c>
      <c r="H16">
        <v>256</v>
      </c>
      <c r="I16">
        <v>1770</v>
      </c>
      <c r="J16">
        <v>24</v>
      </c>
      <c r="K16">
        <v>6441992192</v>
      </c>
      <c r="L16">
        <v>49152</v>
      </c>
      <c r="M16">
        <v>65536</v>
      </c>
      <c r="N16">
        <v>30.326000000000001</v>
      </c>
      <c r="O16">
        <v>202</v>
      </c>
      <c r="P16">
        <v>0.29650799999999999</v>
      </c>
      <c r="Q16">
        <v>7.6250600000000002E-2</v>
      </c>
    </row>
    <row r="17" spans="1:17" x14ac:dyDescent="0.25">
      <c r="A17" t="str">
        <f t="shared" si="0"/>
        <v>3840x2160</v>
      </c>
      <c r="B17" t="s">
        <v>38</v>
      </c>
      <c r="C17" t="s">
        <v>77</v>
      </c>
      <c r="D17">
        <v>3840</v>
      </c>
      <c r="E17">
        <v>2160</v>
      </c>
      <c r="F17" t="s">
        <v>78</v>
      </c>
      <c r="G17" t="s">
        <v>1</v>
      </c>
      <c r="H17">
        <v>256</v>
      </c>
      <c r="I17">
        <v>1770</v>
      </c>
      <c r="J17">
        <v>24</v>
      </c>
      <c r="K17">
        <v>6441992192</v>
      </c>
      <c r="L17">
        <v>49152</v>
      </c>
      <c r="M17">
        <v>65536</v>
      </c>
      <c r="N17">
        <v>31.028500000000001</v>
      </c>
      <c r="O17">
        <v>111</v>
      </c>
      <c r="P17">
        <v>0.55062900000000004</v>
      </c>
      <c r="Q17">
        <v>0.14074400000000001</v>
      </c>
    </row>
    <row r="18" spans="1:17" x14ac:dyDescent="0.25">
      <c r="A18" t="str">
        <f t="shared" si="0"/>
        <v>3840x2160</v>
      </c>
      <c r="B18" t="s">
        <v>38</v>
      </c>
      <c r="C18" t="s">
        <v>77</v>
      </c>
      <c r="D18">
        <v>3840</v>
      </c>
      <c r="E18">
        <v>2160</v>
      </c>
      <c r="F18" t="s">
        <v>78</v>
      </c>
      <c r="G18" t="s">
        <v>1</v>
      </c>
      <c r="H18">
        <v>256</v>
      </c>
      <c r="I18">
        <v>1770</v>
      </c>
      <c r="J18">
        <v>24</v>
      </c>
      <c r="K18">
        <v>6441992192</v>
      </c>
      <c r="L18">
        <v>49152</v>
      </c>
      <c r="M18">
        <v>65536</v>
      </c>
      <c r="N18">
        <v>30.701699999999999</v>
      </c>
      <c r="O18">
        <v>110</v>
      </c>
      <c r="P18">
        <v>0.55572299999999997</v>
      </c>
      <c r="Q18">
        <v>0.14138200000000001</v>
      </c>
    </row>
    <row r="19" spans="1:17" x14ac:dyDescent="0.25">
      <c r="A19" t="str">
        <f t="shared" si="0"/>
        <v>3840x2160</v>
      </c>
      <c r="B19" t="s">
        <v>38</v>
      </c>
      <c r="C19" t="s">
        <v>77</v>
      </c>
      <c r="D19">
        <v>3840</v>
      </c>
      <c r="E19">
        <v>2160</v>
      </c>
      <c r="F19" t="s">
        <v>78</v>
      </c>
      <c r="G19" t="s">
        <v>1</v>
      </c>
      <c r="H19">
        <v>256</v>
      </c>
      <c r="I19">
        <v>1770</v>
      </c>
      <c r="J19">
        <v>24</v>
      </c>
      <c r="K19">
        <v>6441992192</v>
      </c>
      <c r="L19">
        <v>49152</v>
      </c>
      <c r="M19">
        <v>65536</v>
      </c>
      <c r="N19">
        <v>30.808399999999999</v>
      </c>
      <c r="O19">
        <v>110</v>
      </c>
      <c r="P19">
        <v>0.55515300000000001</v>
      </c>
      <c r="Q19">
        <v>0.14149100000000001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1026-92BE-4E45-B64A-8BFC36898D47}">
  <dimension ref="A1:AM19"/>
  <sheetViews>
    <sheetView topLeftCell="Q1" zoomScale="85" zoomScaleNormal="85" workbookViewId="0">
      <selection sqref="A1:A1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81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38</v>
      </c>
      <c r="C2" t="s">
        <v>80</v>
      </c>
      <c r="D2">
        <v>1024</v>
      </c>
      <c r="E2">
        <v>576</v>
      </c>
      <c r="F2" t="s">
        <v>79</v>
      </c>
      <c r="G2" t="s">
        <v>1</v>
      </c>
      <c r="H2">
        <v>256</v>
      </c>
      <c r="I2">
        <v>1215</v>
      </c>
      <c r="J2">
        <v>13</v>
      </c>
      <c r="K2">
        <v>4294705152</v>
      </c>
      <c r="L2">
        <v>49152</v>
      </c>
      <c r="M2">
        <v>65536</v>
      </c>
      <c r="N2">
        <v>30.2303</v>
      </c>
      <c r="O2">
        <v>396</v>
      </c>
      <c r="P2">
        <v>0.22409699999999999</v>
      </c>
      <c r="Q2">
        <v>3.4354700000000002E-2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OFFSET($D$1,(ROW()-1)*$S$2,0) * OFFSET($E$1,(ROW()-1)*$S$2,0)</f>
        <v>589824</v>
      </c>
      <c r="X2">
        <f ca="1">OFFSET($J$1,(ROW()-1)*$S$2,0)</f>
        <v>13</v>
      </c>
      <c r="Y2" s="3">
        <f>K2/1000000000</f>
        <v>4.2947051519999997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90.844700000000003</v>
      </c>
      <c r="AC2" s="4">
        <f ca="1">SUM(OFFSET($O$2,(ROW()-ROW($AC$2))*$S$2,,$S$2,))</f>
        <v>1189</v>
      </c>
      <c r="AD2" s="4">
        <f ca="1">AC2/AB2</f>
        <v>13.088270421939859</v>
      </c>
      <c r="AE2" s="4">
        <f ca="1">1/MAX(OFFSET($Q$2,(ROW()-ROW($AE$2))*$S$2,,$S$2,))</f>
        <v>28.794130604417596</v>
      </c>
      <c r="AF2" s="4">
        <f ca="1">1/MIN(OFFSET($P$2,(ROW()-ROW($AF$2))*$S$2,,$S$2,))</f>
        <v>4.4720319124197268</v>
      </c>
      <c r="AG2">
        <f ca="1">AE2-AD2</f>
        <v>15.705860182477737</v>
      </c>
      <c r="AH2">
        <f ca="1">AE2-AF2</f>
        <v>24.322098691997869</v>
      </c>
    </row>
    <row r="3" spans="1:39" ht="15.75" x14ac:dyDescent="0.25">
      <c r="A3" t="str">
        <f t="shared" ref="A3:A19" si="0">_xlfn.CONCAT(D3,"x",E3)</f>
        <v>1024x576</v>
      </c>
      <c r="B3" t="s">
        <v>38</v>
      </c>
      <c r="C3" t="s">
        <v>80</v>
      </c>
      <c r="D3">
        <v>1024</v>
      </c>
      <c r="E3">
        <v>576</v>
      </c>
      <c r="F3" t="s">
        <v>79</v>
      </c>
      <c r="G3" t="s">
        <v>1</v>
      </c>
      <c r="H3">
        <v>256</v>
      </c>
      <c r="I3">
        <v>1215</v>
      </c>
      <c r="J3">
        <v>13</v>
      </c>
      <c r="K3">
        <v>4294705152</v>
      </c>
      <c r="L3">
        <v>49152</v>
      </c>
      <c r="M3">
        <v>65536</v>
      </c>
      <c r="N3">
        <v>30.3657</v>
      </c>
      <c r="O3">
        <v>397</v>
      </c>
      <c r="P3">
        <v>0.223968</v>
      </c>
      <c r="Q3">
        <v>3.4477899999999999E-2</v>
      </c>
      <c r="V3" s="4" t="str">
        <f t="shared" ref="V3:V7" ca="1" si="1">INDEX(OFFSET($A$2,(ROW()-ROW($V$2))*$S$2,,$S$2,),1)</f>
        <v>1280x720</v>
      </c>
      <c r="W3">
        <f t="shared" ref="W3:W7" ca="1" si="2">OFFSET($D$1,(ROW()-1)*$S$2,0) * OFFSET($E$1,(ROW()-1)*$S$2,0)</f>
        <v>921600</v>
      </c>
      <c r="X3">
        <f t="shared" ref="X3:X7" ca="1" si="3">OFFSET($J$1,(ROW()-1)*$S$2,0)</f>
        <v>13</v>
      </c>
      <c r="Y3" s="3">
        <f t="shared" ref="Y3:Y7" si="4">K3/1000000000</f>
        <v>4.2947051519999997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91.046499999999995</v>
      </c>
      <c r="AC3" s="4">
        <f t="shared" ref="AC3:AC7" ca="1" si="7">SUM(OFFSET($O$2,(ROW()-ROW($AC$2))*$S$2,,$S$2,))</f>
        <v>843</v>
      </c>
      <c r="AD3" s="4">
        <f t="shared" ref="AD3:AD7" ca="1" si="8">AC3/AB3</f>
        <v>9.2590050139214579</v>
      </c>
      <c r="AE3" s="4">
        <f t="shared" ref="AE3:AE7" ca="1" si="9">1/MAX(OFFSET($Q$2,(ROW()-ROW($AE$2))*$S$2,,$S$2,))</f>
        <v>20.31719200152785</v>
      </c>
      <c r="AF3" s="4">
        <f t="shared" ref="AF3:AF7" ca="1" si="10">1/MIN(OFFSET($P$2,(ROW()-ROW($AF$2))*$S$2,,$S$2,))</f>
        <v>3.1257032832387286</v>
      </c>
      <c r="AG3">
        <f t="shared" ref="AG3:AG7" ca="1" si="11">AE3-AD3</f>
        <v>11.058186987606392</v>
      </c>
      <c r="AH3">
        <f t="shared" ref="AH3:AH7" ca="1" si="12">AE3-AF3</f>
        <v>17.191488718289122</v>
      </c>
    </row>
    <row r="4" spans="1:39" ht="15.75" x14ac:dyDescent="0.25">
      <c r="A4" t="str">
        <f t="shared" si="0"/>
        <v>1024x576</v>
      </c>
      <c r="B4" t="s">
        <v>38</v>
      </c>
      <c r="C4" t="s">
        <v>80</v>
      </c>
      <c r="D4">
        <v>1024</v>
      </c>
      <c r="E4">
        <v>576</v>
      </c>
      <c r="F4" t="s">
        <v>79</v>
      </c>
      <c r="G4" t="s">
        <v>1</v>
      </c>
      <c r="H4">
        <v>256</v>
      </c>
      <c r="I4">
        <v>1215</v>
      </c>
      <c r="J4">
        <v>13</v>
      </c>
      <c r="K4">
        <v>4294705152</v>
      </c>
      <c r="L4">
        <v>49152</v>
      </c>
      <c r="M4">
        <v>65536</v>
      </c>
      <c r="N4">
        <v>30.248699999999999</v>
      </c>
      <c r="O4">
        <v>396</v>
      </c>
      <c r="P4">
        <v>0.22361200000000001</v>
      </c>
      <c r="Q4">
        <v>3.4729299999999998E-2</v>
      </c>
      <c r="V4" s="4" t="str">
        <f t="shared" ca="1" si="1"/>
        <v>1600x900</v>
      </c>
      <c r="W4">
        <f t="shared" ca="1" si="2"/>
        <v>1440000</v>
      </c>
      <c r="X4">
        <f t="shared" ca="1" si="3"/>
        <v>13</v>
      </c>
      <c r="Y4" s="3">
        <f t="shared" si="4"/>
        <v>4.2947051519999997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91.952100000000002</v>
      </c>
      <c r="AC4" s="4">
        <f t="shared" ca="1" si="7"/>
        <v>601</v>
      </c>
      <c r="AD4" s="4">
        <f t="shared" ca="1" si="8"/>
        <v>6.5360116843443485</v>
      </c>
      <c r="AE4" s="4">
        <f t="shared" ca="1" si="9"/>
        <v>14.12048444558036</v>
      </c>
      <c r="AF4" s="4">
        <f t="shared" ca="1" si="10"/>
        <v>2.1462359314234694</v>
      </c>
      <c r="AG4">
        <f t="shared" ca="1" si="11"/>
        <v>7.584472761236011</v>
      </c>
      <c r="AH4">
        <f t="shared" ca="1" si="12"/>
        <v>11.974248514156891</v>
      </c>
    </row>
    <row r="5" spans="1:39" ht="15.75" x14ac:dyDescent="0.25">
      <c r="A5" t="str">
        <f t="shared" si="0"/>
        <v>1280x720</v>
      </c>
      <c r="B5" t="s">
        <v>38</v>
      </c>
      <c r="C5" t="s">
        <v>80</v>
      </c>
      <c r="D5">
        <v>1280</v>
      </c>
      <c r="E5">
        <v>720</v>
      </c>
      <c r="F5" t="s">
        <v>79</v>
      </c>
      <c r="G5" t="s">
        <v>1</v>
      </c>
      <c r="H5">
        <v>256</v>
      </c>
      <c r="I5">
        <v>1215</v>
      </c>
      <c r="J5">
        <v>13</v>
      </c>
      <c r="K5">
        <v>4294705152</v>
      </c>
      <c r="L5">
        <v>49152</v>
      </c>
      <c r="M5">
        <v>65536</v>
      </c>
      <c r="N5">
        <v>30.369299999999999</v>
      </c>
      <c r="O5">
        <v>281</v>
      </c>
      <c r="P5">
        <v>0.31992799999999999</v>
      </c>
      <c r="Q5">
        <v>4.9219400000000003E-2</v>
      </c>
      <c r="V5" s="4" t="str">
        <f t="shared" ca="1" si="1"/>
        <v>1920x1080</v>
      </c>
      <c r="W5">
        <f t="shared" ca="1" si="2"/>
        <v>2073600</v>
      </c>
      <c r="X5">
        <f t="shared" ca="1" si="3"/>
        <v>13</v>
      </c>
      <c r="Y5" s="3">
        <f t="shared" si="4"/>
        <v>4.2947051519999997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92.967199999999991</v>
      </c>
      <c r="AC5" s="4">
        <f t="shared" ca="1" si="7"/>
        <v>461</v>
      </c>
      <c r="AD5" s="4">
        <f t="shared" ca="1" si="8"/>
        <v>4.9587381356005134</v>
      </c>
      <c r="AE5" s="4">
        <f t="shared" ca="1" si="9"/>
        <v>10.639452366107811</v>
      </c>
      <c r="AF5" s="4">
        <f t="shared" ca="1" si="10"/>
        <v>1.6118217454095318</v>
      </c>
      <c r="AG5">
        <f t="shared" ca="1" si="11"/>
        <v>5.6807142305072977</v>
      </c>
      <c r="AH5">
        <f t="shared" ca="1" si="12"/>
        <v>9.0276306206982788</v>
      </c>
    </row>
    <row r="6" spans="1:39" ht="15.75" x14ac:dyDescent="0.25">
      <c r="A6" t="str">
        <f t="shared" si="0"/>
        <v>1280x720</v>
      </c>
      <c r="B6" t="s">
        <v>38</v>
      </c>
      <c r="C6" t="s">
        <v>80</v>
      </c>
      <c r="D6">
        <v>1280</v>
      </c>
      <c r="E6">
        <v>720</v>
      </c>
      <c r="F6" t="s">
        <v>79</v>
      </c>
      <c r="G6" t="s">
        <v>1</v>
      </c>
      <c r="H6">
        <v>256</v>
      </c>
      <c r="I6">
        <v>1215</v>
      </c>
      <c r="J6">
        <v>13</v>
      </c>
      <c r="K6">
        <v>4294705152</v>
      </c>
      <c r="L6">
        <v>49152</v>
      </c>
      <c r="M6">
        <v>65536</v>
      </c>
      <c r="N6">
        <v>30.355599999999999</v>
      </c>
      <c r="O6">
        <v>281</v>
      </c>
      <c r="P6">
        <v>0.32247900000000002</v>
      </c>
      <c r="Q6">
        <v>4.9014599999999998E-2</v>
      </c>
      <c r="V6" s="4" t="str">
        <f t="shared" ca="1" si="1"/>
        <v>2560x1440</v>
      </c>
      <c r="W6">
        <f t="shared" ca="1" si="2"/>
        <v>3686400</v>
      </c>
      <c r="X6">
        <f t="shared" ca="1" si="3"/>
        <v>13</v>
      </c>
      <c r="Y6" s="3">
        <f t="shared" si="4"/>
        <v>4.2947051519999997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95.537399999999991</v>
      </c>
      <c r="AC6" s="4">
        <f t="shared" ca="1" si="7"/>
        <v>306</v>
      </c>
      <c r="AD6" s="4">
        <f t="shared" ca="1" si="8"/>
        <v>3.2029341388817367</v>
      </c>
      <c r="AE6" s="4">
        <f t="shared" ca="1" si="9"/>
        <v>6.8243547572577015</v>
      </c>
      <c r="AF6" s="4">
        <f t="shared" ca="1" si="10"/>
        <v>1.0508396208570647</v>
      </c>
      <c r="AG6">
        <f t="shared" ca="1" si="11"/>
        <v>3.6214206183759647</v>
      </c>
      <c r="AH6">
        <f t="shared" ca="1" si="12"/>
        <v>5.7735151364006363</v>
      </c>
    </row>
    <row r="7" spans="1:39" ht="15.75" x14ac:dyDescent="0.25">
      <c r="A7" t="str">
        <f t="shared" si="0"/>
        <v>1280x720</v>
      </c>
      <c r="B7" t="s">
        <v>38</v>
      </c>
      <c r="C7" t="s">
        <v>80</v>
      </c>
      <c r="D7">
        <v>1280</v>
      </c>
      <c r="E7">
        <v>720</v>
      </c>
      <c r="F7" t="s">
        <v>79</v>
      </c>
      <c r="G7" t="s">
        <v>1</v>
      </c>
      <c r="H7">
        <v>256</v>
      </c>
      <c r="I7">
        <v>1215</v>
      </c>
      <c r="J7">
        <v>13</v>
      </c>
      <c r="K7">
        <v>4294705152</v>
      </c>
      <c r="L7">
        <v>49152</v>
      </c>
      <c r="M7">
        <v>65536</v>
      </c>
      <c r="N7">
        <v>30.3216</v>
      </c>
      <c r="O7">
        <v>281</v>
      </c>
      <c r="P7">
        <v>0.32113700000000001</v>
      </c>
      <c r="Q7">
        <v>4.90938E-2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13</v>
      </c>
      <c r="Y7" s="3">
        <f t="shared" si="4"/>
        <v>4.2947051519999997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94.522799999999989</v>
      </c>
      <c r="AC7" s="4">
        <f t="shared" ca="1" si="7"/>
        <v>177</v>
      </c>
      <c r="AD7" s="4">
        <f t="shared" ca="1" si="8"/>
        <v>1.8725640797775778</v>
      </c>
      <c r="AE7" s="4">
        <f t="shared" ca="1" si="9"/>
        <v>3.6806925591119226</v>
      </c>
      <c r="AF7" s="4">
        <f t="shared" ca="1" si="10"/>
        <v>0.9867966606801003</v>
      </c>
      <c r="AG7">
        <f t="shared" ca="1" si="11"/>
        <v>1.8081284793343448</v>
      </c>
      <c r="AH7">
        <f t="shared" ca="1" si="12"/>
        <v>2.6938958984318222</v>
      </c>
    </row>
    <row r="8" spans="1:39" ht="15.75" x14ac:dyDescent="0.25">
      <c r="A8" t="str">
        <f t="shared" si="0"/>
        <v>1600x900</v>
      </c>
      <c r="B8" t="s">
        <v>38</v>
      </c>
      <c r="C8" t="s">
        <v>80</v>
      </c>
      <c r="D8">
        <v>1600</v>
      </c>
      <c r="E8">
        <v>900</v>
      </c>
      <c r="F8" t="s">
        <v>79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30.866599999999998</v>
      </c>
      <c r="O8">
        <v>201</v>
      </c>
      <c r="P8">
        <v>0.46593200000000001</v>
      </c>
      <c r="Q8">
        <v>6.9669200000000001E-2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38</v>
      </c>
      <c r="C9" t="s">
        <v>80</v>
      </c>
      <c r="D9">
        <v>1600</v>
      </c>
      <c r="E9">
        <v>900</v>
      </c>
      <c r="F9" t="s">
        <v>79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30.531199999999998</v>
      </c>
      <c r="O9">
        <v>200</v>
      </c>
      <c r="P9">
        <v>0.467893</v>
      </c>
      <c r="Q9">
        <v>7.0819099999999996E-2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38</v>
      </c>
      <c r="C10" t="s">
        <v>80</v>
      </c>
      <c r="D10">
        <v>1600</v>
      </c>
      <c r="E10">
        <v>900</v>
      </c>
      <c r="F10" t="s">
        <v>79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30.554300000000001</v>
      </c>
      <c r="O10">
        <v>200</v>
      </c>
      <c r="P10">
        <v>0.46745300000000001</v>
      </c>
      <c r="Q10">
        <v>7.0367700000000005E-2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38</v>
      </c>
      <c r="C11" t="s">
        <v>80</v>
      </c>
      <c r="D11">
        <v>1920</v>
      </c>
      <c r="E11">
        <v>1080</v>
      </c>
      <c r="F11" t="s">
        <v>79</v>
      </c>
      <c r="G11" t="s">
        <v>1</v>
      </c>
      <c r="H11">
        <v>256</v>
      </c>
      <c r="I11">
        <v>1215</v>
      </c>
      <c r="J11">
        <v>13</v>
      </c>
      <c r="K11">
        <v>4294705152</v>
      </c>
      <c r="L11">
        <v>49152</v>
      </c>
      <c r="M11">
        <v>65536</v>
      </c>
      <c r="N11">
        <v>31.068300000000001</v>
      </c>
      <c r="O11">
        <v>154</v>
      </c>
      <c r="P11">
        <v>0.62205699999999997</v>
      </c>
      <c r="Q11">
        <v>9.3989799999999998E-2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38</v>
      </c>
      <c r="C12" t="s">
        <v>80</v>
      </c>
      <c r="D12">
        <v>1920</v>
      </c>
      <c r="E12">
        <v>1080</v>
      </c>
      <c r="F12" t="s">
        <v>79</v>
      </c>
      <c r="G12" t="s">
        <v>1</v>
      </c>
      <c r="H12">
        <v>256</v>
      </c>
      <c r="I12">
        <v>1215</v>
      </c>
      <c r="J12">
        <v>13</v>
      </c>
      <c r="K12">
        <v>4294705152</v>
      </c>
      <c r="L12">
        <v>49152</v>
      </c>
      <c r="M12">
        <v>65536</v>
      </c>
      <c r="N12">
        <v>31.104099999999999</v>
      </c>
      <c r="O12">
        <v>154</v>
      </c>
      <c r="P12">
        <v>0.62041599999999997</v>
      </c>
      <c r="Q12">
        <v>9.3679299999999993E-2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38</v>
      </c>
      <c r="C13" t="s">
        <v>80</v>
      </c>
      <c r="D13">
        <v>1920</v>
      </c>
      <c r="E13">
        <v>1080</v>
      </c>
      <c r="F13" t="s">
        <v>79</v>
      </c>
      <c r="G13" t="s">
        <v>1</v>
      </c>
      <c r="H13">
        <v>256</v>
      </c>
      <c r="I13">
        <v>1215</v>
      </c>
      <c r="J13">
        <v>13</v>
      </c>
      <c r="K13">
        <v>4294705152</v>
      </c>
      <c r="L13">
        <v>49152</v>
      </c>
      <c r="M13">
        <v>65536</v>
      </c>
      <c r="N13">
        <v>30.794799999999999</v>
      </c>
      <c r="O13">
        <v>153</v>
      </c>
      <c r="P13">
        <v>0.62309400000000004</v>
      </c>
      <c r="Q13">
        <v>9.36004E-2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38</v>
      </c>
      <c r="C14" t="s">
        <v>80</v>
      </c>
      <c r="D14">
        <v>2560</v>
      </c>
      <c r="E14">
        <v>1440</v>
      </c>
      <c r="F14" t="s">
        <v>79</v>
      </c>
      <c r="G14" t="s">
        <v>1</v>
      </c>
      <c r="H14">
        <v>256</v>
      </c>
      <c r="I14">
        <v>1215</v>
      </c>
      <c r="J14">
        <v>13</v>
      </c>
      <c r="K14">
        <v>4294705152</v>
      </c>
      <c r="L14">
        <v>49152</v>
      </c>
      <c r="M14">
        <v>65536</v>
      </c>
      <c r="N14">
        <v>31.4986</v>
      </c>
      <c r="O14">
        <v>102</v>
      </c>
      <c r="P14">
        <v>0.95162000000000002</v>
      </c>
      <c r="Q14">
        <v>0.14605099999999999</v>
      </c>
    </row>
    <row r="15" spans="1:39" x14ac:dyDescent="0.25">
      <c r="A15" t="str">
        <f t="shared" si="0"/>
        <v>2560x1440</v>
      </c>
      <c r="B15" t="s">
        <v>38</v>
      </c>
      <c r="C15" t="s">
        <v>80</v>
      </c>
      <c r="D15">
        <v>2560</v>
      </c>
      <c r="E15">
        <v>1440</v>
      </c>
      <c r="F15" t="s">
        <v>79</v>
      </c>
      <c r="G15" t="s">
        <v>1</v>
      </c>
      <c r="H15">
        <v>256</v>
      </c>
      <c r="I15">
        <v>1215</v>
      </c>
      <c r="J15">
        <v>13</v>
      </c>
      <c r="K15">
        <v>4294705152</v>
      </c>
      <c r="L15">
        <v>49152</v>
      </c>
      <c r="M15">
        <v>65536</v>
      </c>
      <c r="N15">
        <v>32.4893</v>
      </c>
      <c r="O15">
        <v>102</v>
      </c>
      <c r="P15">
        <v>1.94401</v>
      </c>
      <c r="Q15">
        <v>0.146314</v>
      </c>
    </row>
    <row r="16" spans="1:39" x14ac:dyDescent="0.25">
      <c r="A16" t="str">
        <f t="shared" si="0"/>
        <v>2560x1440</v>
      </c>
      <c r="B16" t="s">
        <v>38</v>
      </c>
      <c r="C16" t="s">
        <v>80</v>
      </c>
      <c r="D16">
        <v>2560</v>
      </c>
      <c r="E16">
        <v>1440</v>
      </c>
      <c r="F16" t="s">
        <v>79</v>
      </c>
      <c r="G16" t="s">
        <v>1</v>
      </c>
      <c r="H16">
        <v>256</v>
      </c>
      <c r="I16">
        <v>1215</v>
      </c>
      <c r="J16">
        <v>13</v>
      </c>
      <c r="K16">
        <v>4294705152</v>
      </c>
      <c r="L16">
        <v>49152</v>
      </c>
      <c r="M16">
        <v>65536</v>
      </c>
      <c r="N16">
        <v>31.549499999999998</v>
      </c>
      <c r="O16">
        <v>102</v>
      </c>
      <c r="P16">
        <v>0.953183</v>
      </c>
      <c r="Q16">
        <v>0.146534</v>
      </c>
    </row>
    <row r="17" spans="1:17" x14ac:dyDescent="0.25">
      <c r="A17" t="str">
        <f t="shared" si="0"/>
        <v>3840x2160</v>
      </c>
      <c r="B17" t="s">
        <v>38</v>
      </c>
      <c r="C17" t="s">
        <v>80</v>
      </c>
      <c r="D17">
        <v>3840</v>
      </c>
      <c r="E17">
        <v>2160</v>
      </c>
      <c r="F17" t="s">
        <v>79</v>
      </c>
      <c r="G17" t="s">
        <v>1</v>
      </c>
      <c r="H17">
        <v>256</v>
      </c>
      <c r="I17">
        <v>1215</v>
      </c>
      <c r="J17">
        <v>13</v>
      </c>
      <c r="K17">
        <v>4294705152</v>
      </c>
      <c r="L17">
        <v>49152</v>
      </c>
      <c r="M17">
        <v>65536</v>
      </c>
      <c r="N17">
        <v>31.535699999999999</v>
      </c>
      <c r="O17">
        <v>59</v>
      </c>
      <c r="P17">
        <v>1.0133799999999999</v>
      </c>
      <c r="Q17">
        <v>0.27085799999999999</v>
      </c>
    </row>
    <row r="18" spans="1:17" x14ac:dyDescent="0.25">
      <c r="A18" t="str">
        <f t="shared" si="0"/>
        <v>3840x2160</v>
      </c>
      <c r="B18" t="s">
        <v>38</v>
      </c>
      <c r="C18" t="s">
        <v>80</v>
      </c>
      <c r="D18">
        <v>3840</v>
      </c>
      <c r="E18">
        <v>2160</v>
      </c>
      <c r="F18" t="s">
        <v>79</v>
      </c>
      <c r="G18" t="s">
        <v>1</v>
      </c>
      <c r="H18">
        <v>256</v>
      </c>
      <c r="I18">
        <v>1215</v>
      </c>
      <c r="J18">
        <v>13</v>
      </c>
      <c r="K18">
        <v>4294705152</v>
      </c>
      <c r="L18">
        <v>49152</v>
      </c>
      <c r="M18">
        <v>65536</v>
      </c>
      <c r="N18">
        <v>31.491</v>
      </c>
      <c r="O18">
        <v>59</v>
      </c>
      <c r="P18">
        <v>1.0147200000000001</v>
      </c>
      <c r="Q18">
        <v>0.27144699999999999</v>
      </c>
    </row>
    <row r="19" spans="1:17" x14ac:dyDescent="0.25">
      <c r="A19" t="str">
        <f t="shared" si="0"/>
        <v>3840x2160</v>
      </c>
      <c r="B19" t="s">
        <v>38</v>
      </c>
      <c r="C19" t="s">
        <v>80</v>
      </c>
      <c r="D19">
        <v>3840</v>
      </c>
      <c r="E19">
        <v>2160</v>
      </c>
      <c r="F19" t="s">
        <v>79</v>
      </c>
      <c r="G19" t="s">
        <v>1</v>
      </c>
      <c r="H19">
        <v>256</v>
      </c>
      <c r="I19">
        <v>1215</v>
      </c>
      <c r="J19">
        <v>13</v>
      </c>
      <c r="K19">
        <v>4294705152</v>
      </c>
      <c r="L19">
        <v>49152</v>
      </c>
      <c r="M19">
        <v>65536</v>
      </c>
      <c r="N19">
        <v>31.496099999999998</v>
      </c>
      <c r="O19">
        <v>59</v>
      </c>
      <c r="P19">
        <v>1.0149999999999999</v>
      </c>
      <c r="Q19">
        <v>0.27168799999999999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A558-688E-43F1-9D27-FDF623F82362}">
  <dimension ref="A1:AM19"/>
  <sheetViews>
    <sheetView zoomScale="85" zoomScaleNormal="85"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81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38</v>
      </c>
      <c r="C2" t="s">
        <v>80</v>
      </c>
      <c r="D2">
        <v>1024</v>
      </c>
      <c r="E2">
        <v>576</v>
      </c>
      <c r="F2" t="s">
        <v>79</v>
      </c>
      <c r="G2" t="s">
        <v>1</v>
      </c>
      <c r="H2">
        <v>256</v>
      </c>
      <c r="I2">
        <v>1215</v>
      </c>
      <c r="J2">
        <v>13</v>
      </c>
      <c r="K2">
        <v>4294705152</v>
      </c>
      <c r="L2">
        <v>49152</v>
      </c>
      <c r="M2">
        <v>65536</v>
      </c>
      <c r="N2">
        <v>30.1357</v>
      </c>
      <c r="O2">
        <v>466</v>
      </c>
      <c r="P2">
        <v>0.12228899999999999</v>
      </c>
      <c r="Q2">
        <v>3.2056500000000002E-2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OFFSET($D$1,(ROW()-1)*$S$2,0) * OFFSET($E$1,(ROW()-1)*$S$2,0)</f>
        <v>589824</v>
      </c>
      <c r="X2">
        <f ca="1">OFFSET($J$1,(ROW()-1)*$S$2,0)</f>
        <v>13</v>
      </c>
      <c r="Y2" s="3">
        <f>K2/1000000000</f>
        <v>4.2947051519999997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90.543900000000008</v>
      </c>
      <c r="AC2" s="4">
        <f ca="1">SUM(OFFSET($O$2,(ROW()-ROW($AC$2))*$S$2,,$S$2,))</f>
        <v>1399</v>
      </c>
      <c r="AD2" s="4">
        <f ca="1">AC2/AB2</f>
        <v>15.451068487220009</v>
      </c>
      <c r="AE2" s="4">
        <f ca="1">1/MAX(OFFSET($Q$2,(ROW()-ROW($AE$2))*$S$2,,$S$2,))</f>
        <v>30.538920327010761</v>
      </c>
      <c r="AF2" s="4">
        <f ca="1">1/MIN(OFFSET($P$2,(ROW()-ROW($AF$2))*$S$2,,$S$2,))</f>
        <v>8.1773503749315157</v>
      </c>
      <c r="AG2">
        <f ca="1">AE2-AD2</f>
        <v>15.087851839790751</v>
      </c>
      <c r="AH2">
        <f ca="1">AE2-AF2</f>
        <v>22.361569952079243</v>
      </c>
    </row>
    <row r="3" spans="1:39" ht="15.75" x14ac:dyDescent="0.25">
      <c r="A3" t="str">
        <f t="shared" ref="A3:A19" si="0">_xlfn.CONCAT(D3,"x",E3)</f>
        <v>1024x576</v>
      </c>
      <c r="B3" t="s">
        <v>38</v>
      </c>
      <c r="C3" t="s">
        <v>80</v>
      </c>
      <c r="D3">
        <v>1024</v>
      </c>
      <c r="E3">
        <v>576</v>
      </c>
      <c r="F3" t="s">
        <v>79</v>
      </c>
      <c r="G3" t="s">
        <v>1</v>
      </c>
      <c r="H3">
        <v>256</v>
      </c>
      <c r="I3">
        <v>1215</v>
      </c>
      <c r="J3">
        <v>13</v>
      </c>
      <c r="K3">
        <v>4294705152</v>
      </c>
      <c r="L3">
        <v>49152</v>
      </c>
      <c r="M3">
        <v>65536</v>
      </c>
      <c r="N3">
        <v>30.221900000000002</v>
      </c>
      <c r="O3">
        <v>467</v>
      </c>
      <c r="P3">
        <v>0.123334</v>
      </c>
      <c r="Q3">
        <v>3.2557799999999998E-2</v>
      </c>
      <c r="V3" s="4" t="str">
        <f t="shared" ref="V3:V7" ca="1" si="1">INDEX(OFFSET($A$2,(ROW()-ROW($V$2))*$S$2,,$S$2,),1)</f>
        <v>1280x720</v>
      </c>
      <c r="W3">
        <f t="shared" ref="W3:W7" ca="1" si="2">OFFSET($D$1,(ROW()-1)*$S$2,0) * OFFSET($E$1,(ROW()-1)*$S$2,0)</f>
        <v>921600</v>
      </c>
      <c r="X3">
        <f t="shared" ref="X3:X7" ca="1" si="3">OFFSET($J$1,(ROW()-1)*$S$2,0)</f>
        <v>13</v>
      </c>
      <c r="Y3" s="3">
        <f t="shared" ref="Y3:Y7" si="4">K3/1000000000</f>
        <v>4.2947051519999997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90.828299999999999</v>
      </c>
      <c r="AC3" s="4">
        <f t="shared" ref="AC3:AC7" ca="1" si="7">SUM(OFFSET($O$2,(ROW()-ROW($AC$2))*$S$2,,$S$2,))</f>
        <v>983</v>
      </c>
      <c r="AD3" s="4">
        <f t="shared" ref="AD3:AD7" ca="1" si="8">AC3/AB3</f>
        <v>10.822618060670518</v>
      </c>
      <c r="AE3" s="4">
        <f t="shared" ref="AE3:AE7" ca="1" si="9">1/MAX(OFFSET($Q$2,(ROW()-ROW($AE$2))*$S$2,,$S$2,))</f>
        <v>21.540907259931974</v>
      </c>
      <c r="AF3" s="4">
        <f t="shared" ref="AF3:AF7" ca="1" si="10">1/MIN(OFFSET($P$2,(ROW()-ROW($AF$2))*$S$2,,$S$2,))</f>
        <v>5.737596750225201</v>
      </c>
      <c r="AG3">
        <f t="shared" ref="AG3:AG7" ca="1" si="11">AE3-AD3</f>
        <v>10.718289199261456</v>
      </c>
      <c r="AH3">
        <f t="shared" ref="AH3:AH7" ca="1" si="12">AE3-AF3</f>
        <v>15.803310509706773</v>
      </c>
    </row>
    <row r="4" spans="1:39" ht="15.75" x14ac:dyDescent="0.25">
      <c r="A4" t="str">
        <f t="shared" si="0"/>
        <v>1024x576</v>
      </c>
      <c r="B4" t="s">
        <v>38</v>
      </c>
      <c r="C4" t="s">
        <v>80</v>
      </c>
      <c r="D4">
        <v>1024</v>
      </c>
      <c r="E4">
        <v>576</v>
      </c>
      <c r="F4" t="s">
        <v>79</v>
      </c>
      <c r="G4" t="s">
        <v>1</v>
      </c>
      <c r="H4">
        <v>256</v>
      </c>
      <c r="I4">
        <v>1215</v>
      </c>
      <c r="J4">
        <v>13</v>
      </c>
      <c r="K4">
        <v>4294705152</v>
      </c>
      <c r="L4">
        <v>49152</v>
      </c>
      <c r="M4">
        <v>65536</v>
      </c>
      <c r="N4">
        <v>30.186299999999999</v>
      </c>
      <c r="O4">
        <v>466</v>
      </c>
      <c r="P4">
        <v>0.12288399999999999</v>
      </c>
      <c r="Q4">
        <v>3.2745099999999999E-2</v>
      </c>
      <c r="V4" s="4" t="str">
        <f t="shared" ca="1" si="1"/>
        <v>1600x900</v>
      </c>
      <c r="W4">
        <f t="shared" ca="1" si="2"/>
        <v>1440000</v>
      </c>
      <c r="X4">
        <f t="shared" ca="1" si="3"/>
        <v>13</v>
      </c>
      <c r="Y4" s="3">
        <f t="shared" si="4"/>
        <v>4.2947051519999997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91.203800000000001</v>
      </c>
      <c r="AC4" s="4">
        <f t="shared" ca="1" si="7"/>
        <v>690</v>
      </c>
      <c r="AD4" s="4">
        <f t="shared" ca="1" si="8"/>
        <v>7.5654742455906439</v>
      </c>
      <c r="AE4" s="4">
        <f t="shared" ca="1" si="9"/>
        <v>15.094954813252768</v>
      </c>
      <c r="AF4" s="4">
        <f t="shared" ca="1" si="10"/>
        <v>3.9262955793838072</v>
      </c>
      <c r="AG4">
        <f t="shared" ca="1" si="11"/>
        <v>7.5294805676621239</v>
      </c>
      <c r="AH4">
        <f t="shared" ca="1" si="12"/>
        <v>11.168659233868961</v>
      </c>
    </row>
    <row r="5" spans="1:39" ht="15.75" x14ac:dyDescent="0.25">
      <c r="A5" t="str">
        <f t="shared" si="0"/>
        <v>1280x720</v>
      </c>
      <c r="B5" t="s">
        <v>38</v>
      </c>
      <c r="C5" t="s">
        <v>80</v>
      </c>
      <c r="D5">
        <v>1280</v>
      </c>
      <c r="E5">
        <v>720</v>
      </c>
      <c r="F5" t="s">
        <v>79</v>
      </c>
      <c r="G5" t="s">
        <v>1</v>
      </c>
      <c r="H5">
        <v>256</v>
      </c>
      <c r="I5">
        <v>1215</v>
      </c>
      <c r="J5">
        <v>13</v>
      </c>
      <c r="K5">
        <v>4294705152</v>
      </c>
      <c r="L5">
        <v>49152</v>
      </c>
      <c r="M5">
        <v>65536</v>
      </c>
      <c r="N5">
        <v>30.314699999999998</v>
      </c>
      <c r="O5">
        <v>328</v>
      </c>
      <c r="P5">
        <v>0.17482</v>
      </c>
      <c r="Q5">
        <v>4.60531E-2</v>
      </c>
      <c r="V5" s="4" t="str">
        <f t="shared" ca="1" si="1"/>
        <v>1920x1080</v>
      </c>
      <c r="W5">
        <f t="shared" ca="1" si="2"/>
        <v>2073600</v>
      </c>
      <c r="X5">
        <f t="shared" ca="1" si="3"/>
        <v>13</v>
      </c>
      <c r="Y5" s="3">
        <f t="shared" si="4"/>
        <v>4.2947051519999997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91.49799999999999</v>
      </c>
      <c r="AC5" s="4">
        <f t="shared" ca="1" si="7"/>
        <v>522</v>
      </c>
      <c r="AD5" s="4">
        <f t="shared" ca="1" si="8"/>
        <v>5.705042733174496</v>
      </c>
      <c r="AE5" s="4">
        <f t="shared" ca="1" si="9"/>
        <v>11.481398985503585</v>
      </c>
      <c r="AF5" s="4">
        <f t="shared" ca="1" si="10"/>
        <v>2.9662412088026171</v>
      </c>
      <c r="AG5">
        <f t="shared" ca="1" si="11"/>
        <v>5.776356252329089</v>
      </c>
      <c r="AH5">
        <f t="shared" ca="1" si="12"/>
        <v>8.515157776700967</v>
      </c>
    </row>
    <row r="6" spans="1:39" ht="15.75" x14ac:dyDescent="0.25">
      <c r="A6" t="str">
        <f t="shared" si="0"/>
        <v>1280x720</v>
      </c>
      <c r="B6" t="s">
        <v>38</v>
      </c>
      <c r="C6" t="s">
        <v>80</v>
      </c>
      <c r="D6">
        <v>1280</v>
      </c>
      <c r="E6">
        <v>720</v>
      </c>
      <c r="F6" t="s">
        <v>79</v>
      </c>
      <c r="G6" t="s">
        <v>1</v>
      </c>
      <c r="H6">
        <v>256</v>
      </c>
      <c r="I6">
        <v>1215</v>
      </c>
      <c r="J6">
        <v>13</v>
      </c>
      <c r="K6">
        <v>4294705152</v>
      </c>
      <c r="L6">
        <v>49152</v>
      </c>
      <c r="M6">
        <v>65536</v>
      </c>
      <c r="N6">
        <v>30.3264</v>
      </c>
      <c r="O6">
        <v>328</v>
      </c>
      <c r="P6">
        <v>0.174289</v>
      </c>
      <c r="Q6">
        <v>4.6423300000000001E-2</v>
      </c>
      <c r="V6" s="4" t="str">
        <f t="shared" ca="1" si="1"/>
        <v>2560x1440</v>
      </c>
      <c r="W6">
        <f t="shared" ca="1" si="2"/>
        <v>3686400</v>
      </c>
      <c r="X6">
        <f t="shared" ca="1" si="3"/>
        <v>13</v>
      </c>
      <c r="Y6" s="3">
        <f t="shared" si="4"/>
        <v>4.2947051519999997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91.784800000000004</v>
      </c>
      <c r="AC6" s="4">
        <f t="shared" ca="1" si="7"/>
        <v>336</v>
      </c>
      <c r="AD6" s="4">
        <f t="shared" ca="1" si="8"/>
        <v>3.6607368540324758</v>
      </c>
      <c r="AE6" s="4">
        <f t="shared" ca="1" si="9"/>
        <v>7.3815991496397775</v>
      </c>
      <c r="AF6" s="4">
        <f t="shared" ca="1" si="10"/>
        <v>1.8786857465991094</v>
      </c>
      <c r="AG6">
        <f t="shared" ca="1" si="11"/>
        <v>3.7208622956073016</v>
      </c>
      <c r="AH6">
        <f t="shared" ca="1" si="12"/>
        <v>5.5029134030406679</v>
      </c>
    </row>
    <row r="7" spans="1:39" ht="15.75" x14ac:dyDescent="0.25">
      <c r="A7" t="str">
        <f t="shared" si="0"/>
        <v>1280x720</v>
      </c>
      <c r="B7" t="s">
        <v>38</v>
      </c>
      <c r="C7" t="s">
        <v>80</v>
      </c>
      <c r="D7">
        <v>1280</v>
      </c>
      <c r="E7">
        <v>720</v>
      </c>
      <c r="F7" t="s">
        <v>79</v>
      </c>
      <c r="G7" t="s">
        <v>1</v>
      </c>
      <c r="H7">
        <v>256</v>
      </c>
      <c r="I7">
        <v>1215</v>
      </c>
      <c r="J7">
        <v>13</v>
      </c>
      <c r="K7">
        <v>4294705152</v>
      </c>
      <c r="L7">
        <v>49152</v>
      </c>
      <c r="M7">
        <v>65536</v>
      </c>
      <c r="N7">
        <v>30.187200000000001</v>
      </c>
      <c r="O7">
        <v>327</v>
      </c>
      <c r="P7">
        <v>0.17492099999999999</v>
      </c>
      <c r="Q7">
        <v>4.6382E-2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13</v>
      </c>
      <c r="Y7" s="3">
        <f t="shared" si="4"/>
        <v>4.2947051519999997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97.433499999999995</v>
      </c>
      <c r="AC7" s="4">
        <f t="shared" ca="1" si="7"/>
        <v>181</v>
      </c>
      <c r="AD7" s="4">
        <f t="shared" ca="1" si="8"/>
        <v>1.857677287585892</v>
      </c>
      <c r="AE7" s="4">
        <f t="shared" ca="1" si="9"/>
        <v>3.995189791491045</v>
      </c>
      <c r="AF7" s="4">
        <f t="shared" ca="1" si="10"/>
        <v>0.50941137515600721</v>
      </c>
      <c r="AG7">
        <f t="shared" ca="1" si="11"/>
        <v>2.1375125039051532</v>
      </c>
      <c r="AH7">
        <f t="shared" ca="1" si="12"/>
        <v>3.4857784163350378</v>
      </c>
    </row>
    <row r="8" spans="1:39" ht="15.75" x14ac:dyDescent="0.25">
      <c r="A8" t="str">
        <f t="shared" si="0"/>
        <v>1600x900</v>
      </c>
      <c r="B8" t="s">
        <v>38</v>
      </c>
      <c r="C8" t="s">
        <v>80</v>
      </c>
      <c r="D8">
        <v>1600</v>
      </c>
      <c r="E8">
        <v>900</v>
      </c>
      <c r="F8" t="s">
        <v>79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30.407</v>
      </c>
      <c r="O8">
        <v>230</v>
      </c>
      <c r="P8">
        <v>0.25601600000000002</v>
      </c>
      <c r="Q8">
        <v>6.5621499999999999E-2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38</v>
      </c>
      <c r="C9" t="s">
        <v>80</v>
      </c>
      <c r="D9">
        <v>1600</v>
      </c>
      <c r="E9">
        <v>900</v>
      </c>
      <c r="F9" t="s">
        <v>79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30.392099999999999</v>
      </c>
      <c r="O9">
        <v>230</v>
      </c>
      <c r="P9">
        <v>0.254693</v>
      </c>
      <c r="Q9">
        <v>6.5855200000000003E-2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38</v>
      </c>
      <c r="C10" t="s">
        <v>80</v>
      </c>
      <c r="D10">
        <v>1600</v>
      </c>
      <c r="E10">
        <v>900</v>
      </c>
      <c r="F10" t="s">
        <v>79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30.404699999999998</v>
      </c>
      <c r="O10">
        <v>230</v>
      </c>
      <c r="P10">
        <v>0.25503300000000001</v>
      </c>
      <c r="Q10">
        <v>6.6247299999999995E-2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38</v>
      </c>
      <c r="C11" t="s">
        <v>80</v>
      </c>
      <c r="D11">
        <v>1920</v>
      </c>
      <c r="E11">
        <v>1080</v>
      </c>
      <c r="F11" t="s">
        <v>79</v>
      </c>
      <c r="G11" t="s">
        <v>1</v>
      </c>
      <c r="H11">
        <v>256</v>
      </c>
      <c r="I11">
        <v>1215</v>
      </c>
      <c r="J11">
        <v>13</v>
      </c>
      <c r="K11">
        <v>4294705152</v>
      </c>
      <c r="L11">
        <v>49152</v>
      </c>
      <c r="M11">
        <v>65536</v>
      </c>
      <c r="N11">
        <v>30.4834</v>
      </c>
      <c r="O11">
        <v>174</v>
      </c>
      <c r="P11">
        <v>0.33773900000000001</v>
      </c>
      <c r="Q11">
        <v>8.6323399999999995E-2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38</v>
      </c>
      <c r="C12" t="s">
        <v>80</v>
      </c>
      <c r="D12">
        <v>1920</v>
      </c>
      <c r="E12">
        <v>1080</v>
      </c>
      <c r="F12" t="s">
        <v>79</v>
      </c>
      <c r="G12" t="s">
        <v>1</v>
      </c>
      <c r="H12">
        <v>256</v>
      </c>
      <c r="I12">
        <v>1215</v>
      </c>
      <c r="J12">
        <v>13</v>
      </c>
      <c r="K12">
        <v>4294705152</v>
      </c>
      <c r="L12">
        <v>49152</v>
      </c>
      <c r="M12">
        <v>65536</v>
      </c>
      <c r="N12">
        <v>30.5002</v>
      </c>
      <c r="O12">
        <v>174</v>
      </c>
      <c r="P12">
        <v>0.33712700000000001</v>
      </c>
      <c r="Q12">
        <v>8.7097400000000005E-2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38</v>
      </c>
      <c r="C13" t="s">
        <v>80</v>
      </c>
      <c r="D13">
        <v>1920</v>
      </c>
      <c r="E13">
        <v>1080</v>
      </c>
      <c r="F13" t="s">
        <v>79</v>
      </c>
      <c r="G13" t="s">
        <v>1</v>
      </c>
      <c r="H13">
        <v>256</v>
      </c>
      <c r="I13">
        <v>1215</v>
      </c>
      <c r="J13">
        <v>13</v>
      </c>
      <c r="K13">
        <v>4294705152</v>
      </c>
      <c r="L13">
        <v>49152</v>
      </c>
      <c r="M13">
        <v>65536</v>
      </c>
      <c r="N13">
        <v>30.514399999999998</v>
      </c>
      <c r="O13">
        <v>174</v>
      </c>
      <c r="P13">
        <v>0.33893400000000001</v>
      </c>
      <c r="Q13">
        <v>8.6934999999999998E-2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38</v>
      </c>
      <c r="C14" t="s">
        <v>80</v>
      </c>
      <c r="D14">
        <v>2560</v>
      </c>
      <c r="E14">
        <v>1440</v>
      </c>
      <c r="F14" t="s">
        <v>79</v>
      </c>
      <c r="G14" t="s">
        <v>1</v>
      </c>
      <c r="H14">
        <v>256</v>
      </c>
      <c r="I14">
        <v>1215</v>
      </c>
      <c r="J14">
        <v>13</v>
      </c>
      <c r="K14">
        <v>4294705152</v>
      </c>
      <c r="L14">
        <v>49152</v>
      </c>
      <c r="M14">
        <v>65536</v>
      </c>
      <c r="N14">
        <v>30.5867</v>
      </c>
      <c r="O14">
        <v>112</v>
      </c>
      <c r="P14">
        <v>0.53243300000000005</v>
      </c>
      <c r="Q14">
        <v>0.13469500000000001</v>
      </c>
    </row>
    <row r="15" spans="1:39" x14ac:dyDescent="0.25">
      <c r="A15" t="str">
        <f t="shared" si="0"/>
        <v>2560x1440</v>
      </c>
      <c r="B15" t="s">
        <v>38</v>
      </c>
      <c r="C15" t="s">
        <v>80</v>
      </c>
      <c r="D15">
        <v>2560</v>
      </c>
      <c r="E15">
        <v>1440</v>
      </c>
      <c r="F15" t="s">
        <v>79</v>
      </c>
      <c r="G15" t="s">
        <v>1</v>
      </c>
      <c r="H15">
        <v>256</v>
      </c>
      <c r="I15">
        <v>1215</v>
      </c>
      <c r="J15">
        <v>13</v>
      </c>
      <c r="K15">
        <v>4294705152</v>
      </c>
      <c r="L15">
        <v>49152</v>
      </c>
      <c r="M15">
        <v>65536</v>
      </c>
      <c r="N15">
        <v>30.603200000000001</v>
      </c>
      <c r="O15">
        <v>112</v>
      </c>
      <c r="P15">
        <v>0.53381299999999998</v>
      </c>
      <c r="Q15">
        <v>0.13525699999999999</v>
      </c>
    </row>
    <row r="16" spans="1:39" x14ac:dyDescent="0.25">
      <c r="A16" t="str">
        <f t="shared" si="0"/>
        <v>2560x1440</v>
      </c>
      <c r="B16" t="s">
        <v>38</v>
      </c>
      <c r="C16" t="s">
        <v>80</v>
      </c>
      <c r="D16">
        <v>2560</v>
      </c>
      <c r="E16">
        <v>1440</v>
      </c>
      <c r="F16" t="s">
        <v>79</v>
      </c>
      <c r="G16" t="s">
        <v>1</v>
      </c>
      <c r="H16">
        <v>256</v>
      </c>
      <c r="I16">
        <v>1215</v>
      </c>
      <c r="J16">
        <v>13</v>
      </c>
      <c r="K16">
        <v>4294705152</v>
      </c>
      <c r="L16">
        <v>49152</v>
      </c>
      <c r="M16">
        <v>65536</v>
      </c>
      <c r="N16">
        <v>30.594899999999999</v>
      </c>
      <c r="O16">
        <v>112</v>
      </c>
      <c r="P16">
        <v>0.53228699999999995</v>
      </c>
      <c r="Q16">
        <v>0.13547200000000001</v>
      </c>
    </row>
    <row r="17" spans="1:17" x14ac:dyDescent="0.25">
      <c r="A17" t="str">
        <f t="shared" si="0"/>
        <v>3840x2160</v>
      </c>
      <c r="B17" t="s">
        <v>38</v>
      </c>
      <c r="C17" t="s">
        <v>80</v>
      </c>
      <c r="D17">
        <v>3840</v>
      </c>
      <c r="E17">
        <v>2160</v>
      </c>
      <c r="F17" t="s">
        <v>79</v>
      </c>
      <c r="G17" t="s">
        <v>1</v>
      </c>
      <c r="H17">
        <v>256</v>
      </c>
      <c r="I17">
        <v>1215</v>
      </c>
      <c r="J17">
        <v>13</v>
      </c>
      <c r="K17">
        <v>4294705152</v>
      </c>
      <c r="L17">
        <v>49152</v>
      </c>
      <c r="M17">
        <v>65536</v>
      </c>
      <c r="N17">
        <v>31.8764</v>
      </c>
      <c r="O17">
        <v>60</v>
      </c>
      <c r="P17">
        <v>1.9703999999999999</v>
      </c>
      <c r="Q17">
        <v>0.249779</v>
      </c>
    </row>
    <row r="18" spans="1:17" x14ac:dyDescent="0.25">
      <c r="A18" t="str">
        <f t="shared" si="0"/>
        <v>3840x2160</v>
      </c>
      <c r="B18" t="s">
        <v>38</v>
      </c>
      <c r="C18" t="s">
        <v>80</v>
      </c>
      <c r="D18">
        <v>3840</v>
      </c>
      <c r="E18">
        <v>2160</v>
      </c>
      <c r="F18" t="s">
        <v>79</v>
      </c>
      <c r="G18" t="s">
        <v>1</v>
      </c>
      <c r="H18">
        <v>256</v>
      </c>
      <c r="I18">
        <v>1215</v>
      </c>
      <c r="J18">
        <v>13</v>
      </c>
      <c r="K18">
        <v>4294705152</v>
      </c>
      <c r="L18">
        <v>49152</v>
      </c>
      <c r="M18">
        <v>65536</v>
      </c>
      <c r="N18">
        <v>32.8508</v>
      </c>
      <c r="O18">
        <v>60</v>
      </c>
      <c r="P18">
        <v>1.96305</v>
      </c>
      <c r="Q18">
        <v>0.25001000000000001</v>
      </c>
    </row>
    <row r="19" spans="1:17" x14ac:dyDescent="0.25">
      <c r="A19" t="str">
        <f t="shared" si="0"/>
        <v>3840x2160</v>
      </c>
      <c r="B19" t="s">
        <v>38</v>
      </c>
      <c r="C19" t="s">
        <v>80</v>
      </c>
      <c r="D19">
        <v>3840</v>
      </c>
      <c r="E19">
        <v>2160</v>
      </c>
      <c r="F19" t="s">
        <v>79</v>
      </c>
      <c r="G19" t="s">
        <v>1</v>
      </c>
      <c r="H19">
        <v>256</v>
      </c>
      <c r="I19">
        <v>1215</v>
      </c>
      <c r="J19">
        <v>13</v>
      </c>
      <c r="K19">
        <v>4294705152</v>
      </c>
      <c r="L19">
        <v>49152</v>
      </c>
      <c r="M19">
        <v>65536</v>
      </c>
      <c r="N19">
        <v>32.706299999999999</v>
      </c>
      <c r="O19">
        <v>61</v>
      </c>
      <c r="P19">
        <v>1.97346</v>
      </c>
      <c r="Q19">
        <v>0.250301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B349-2272-4985-8475-8A40B0359212}">
  <dimension ref="A1:AM16"/>
  <sheetViews>
    <sheetView zoomScale="85" zoomScaleNormal="85" workbookViewId="0">
      <selection activeCell="B20" sqref="B2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35</v>
      </c>
      <c r="C2" t="s">
        <v>61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30.139099999999999</v>
      </c>
      <c r="O2">
        <v>359</v>
      </c>
      <c r="P2">
        <v>0.122338</v>
      </c>
      <c r="Q2">
        <v>4.8074800000000001E-2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6" si="0">L2/1000</f>
        <v>49.152000000000001</v>
      </c>
      <c r="Z2" s="3">
        <f t="shared" si="0"/>
        <v>65.536000000000001</v>
      </c>
      <c r="AA2" s="4">
        <f ca="1">SUM(OFFSET($N$2,(ROW()-ROW($AA$2))*$S$2,,$S$2,))</f>
        <v>90.455199999999991</v>
      </c>
      <c r="AB2" s="4">
        <f ca="1">SUM(OFFSET($O$2,(ROW()-ROW($AB$2))*$S$2,,$S$2,))</f>
        <v>1081</v>
      </c>
      <c r="AC2" s="4">
        <f ca="1">AB2/AA2</f>
        <v>11.950667291653771</v>
      </c>
      <c r="AD2" s="4">
        <f ca="1">1/MAX(OFFSET($Q$2,(ROW()-ROW($AD$2))*$S$2,,$S$2,))</f>
        <v>20.800918568563986</v>
      </c>
      <c r="AE2" s="4">
        <f ca="1">1/MIN(OFFSET($P$2,(ROW()-ROW($AE$2))*$S$2,,$S$2,))</f>
        <v>8.26637569024237</v>
      </c>
      <c r="AF2">
        <f ca="1">AD2-AC2</f>
        <v>8.8502512769102157</v>
      </c>
      <c r="AG2">
        <f ca="1">AD2-AE2</f>
        <v>12.534542878321616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35</v>
      </c>
      <c r="C3" t="s">
        <v>61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30.1875</v>
      </c>
      <c r="O3">
        <v>361</v>
      </c>
      <c r="P3">
        <v>0.120972</v>
      </c>
      <c r="Q3">
        <v>4.7741400000000003E-2</v>
      </c>
      <c r="V3" s="4" t="str">
        <f ca="1">INDEX(OFFSET($A$2,(ROW()-ROW($V$2))*$S$2,,$S$2,),1)</f>
        <v>Linear Epsilon</v>
      </c>
      <c r="W3">
        <f>D3*E3</f>
        <v>2073600</v>
      </c>
      <c r="X3" s="3">
        <f>K3/1000000000</f>
        <v>8.5894103039999994</v>
      </c>
      <c r="Y3" s="3">
        <f t="shared" si="0"/>
        <v>49.152000000000001</v>
      </c>
      <c r="Z3" s="3">
        <f t="shared" si="0"/>
        <v>65.536000000000001</v>
      </c>
      <c r="AA3" s="4">
        <f ca="1">SUM(OFFSET($N$2,(ROW()-ROW($AA$2))*$S$2,,$S$2,))</f>
        <v>90.58</v>
      </c>
      <c r="AB3" s="4">
        <f ca="1">SUM(OFFSET($O$2,(ROW()-ROW($AB$2))*$S$2,,$S$2,))</f>
        <v>1208</v>
      </c>
      <c r="AC3" s="4">
        <f t="shared" ref="AC3:AC6" ca="1" si="1">AB3/AA3</f>
        <v>13.336277323912563</v>
      </c>
      <c r="AD3" s="4">
        <f t="shared" ref="AD3:AD6" ca="1" si="2">1/MAX(OFFSET($Q$2,(ROW()-ROW($AD$2))*$S$2,,$S$2,))</f>
        <v>25.215338995017447</v>
      </c>
      <c r="AE3" s="4">
        <f t="shared" ref="AE3:AE6" ca="1" si="3">1/MIN(OFFSET($P$2,(ROW()-ROW($AE$2))*$S$2,,$S$2,))</f>
        <v>7.5241147878952042</v>
      </c>
      <c r="AF3">
        <f t="shared" ref="AF3:AF6" ca="1" si="4">AD3-AC3</f>
        <v>11.879061671104884</v>
      </c>
      <c r="AG3">
        <f t="shared" ref="AG3:AG6" ca="1" si="5">AD3-AE3</f>
        <v>17.691224207122243</v>
      </c>
      <c r="AH3">
        <f t="shared" ref="AH3:AH6" ca="1" si="6">ROUND((AC3-$AC$2)/ABS($AC$2)*100, $T$2)</f>
        <v>11.6</v>
      </c>
    </row>
    <row r="4" spans="1:39" ht="15.75" x14ac:dyDescent="0.25">
      <c r="A4" t="s">
        <v>26</v>
      </c>
      <c r="B4" t="s">
        <v>35</v>
      </c>
      <c r="C4" t="s">
        <v>61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30.128599999999999</v>
      </c>
      <c r="O4">
        <v>361</v>
      </c>
      <c r="P4">
        <v>0.121068</v>
      </c>
      <c r="Q4">
        <v>4.7470100000000001E-2</v>
      </c>
      <c r="V4" s="4" t="str">
        <f ca="1">INDEX(OFFSET($A$2,(ROW()-ROW($V$2))*$S$2,,$S$2,),1)</f>
        <v>Bounding Volume</v>
      </c>
      <c r="W4">
        <f>D4*E4</f>
        <v>2073600</v>
      </c>
      <c r="X4" s="3">
        <f>K4/1000000000</f>
        <v>8.5894103039999994</v>
      </c>
      <c r="Y4" s="3">
        <f t="shared" si="0"/>
        <v>49.152000000000001</v>
      </c>
      <c r="Z4" s="3">
        <f t="shared" si="0"/>
        <v>65.536000000000001</v>
      </c>
      <c r="AA4" s="4">
        <f ca="1">SUM(OFFSET($N$2,(ROW()-ROW($AA$2))*$S$2,,$S$2,))</f>
        <v>90.479700000000008</v>
      </c>
      <c r="AB4" s="4">
        <f ca="1">SUM(OFFSET($O$2,(ROW()-ROW($AB$2))*$S$2,,$S$2,))</f>
        <v>1004</v>
      </c>
      <c r="AC4" s="4">
        <f t="shared" ca="1" si="1"/>
        <v>11.096411681294256</v>
      </c>
      <c r="AD4" s="4">
        <f t="shared" ca="1" si="2"/>
        <v>18.976952491199437</v>
      </c>
      <c r="AE4" s="4">
        <f t="shared" ca="1" si="3"/>
        <v>7.4938363196271061</v>
      </c>
      <c r="AF4">
        <f t="shared" ca="1" si="4"/>
        <v>7.880540809905181</v>
      </c>
      <c r="AG4">
        <f t="shared" ca="1" si="5"/>
        <v>11.48311617157233</v>
      </c>
      <c r="AH4">
        <f t="shared" ca="1" si="6"/>
        <v>-7.1</v>
      </c>
    </row>
    <row r="5" spans="1:39" ht="15.75" x14ac:dyDescent="0.25">
      <c r="A5" t="s">
        <v>25</v>
      </c>
      <c r="B5" t="s">
        <v>36</v>
      </c>
      <c r="C5" t="s">
        <v>61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30.184000000000001</v>
      </c>
      <c r="O5">
        <v>403</v>
      </c>
      <c r="P5">
        <v>0.132906</v>
      </c>
      <c r="Q5">
        <v>3.9449400000000003E-2</v>
      </c>
      <c r="V5" s="4" t="str">
        <f ca="1">INDEX(OFFSET($A$2,(ROW()-ROW($V$2))*$S$2,,$S$2,),1)</f>
        <v>Fast Maths</v>
      </c>
      <c r="W5">
        <f>D5*E5</f>
        <v>2073600</v>
      </c>
      <c r="X5" s="3">
        <f>K5/1000000000</f>
        <v>8.5894103039999994</v>
      </c>
      <c r="Y5" s="3">
        <f t="shared" si="0"/>
        <v>49.152000000000001</v>
      </c>
      <c r="Z5" s="3">
        <f t="shared" si="0"/>
        <v>65.536000000000001</v>
      </c>
      <c r="AA5" s="4">
        <f ca="1">SUM(OFFSET($N$2,(ROW()-ROW($AA$2))*$S$2,,$S$2,))</f>
        <v>90.226500000000001</v>
      </c>
      <c r="AB5" s="4">
        <f ca="1">SUM(OFFSET($O$2,(ROW()-ROW($AB$2))*$S$2,,$S$2,))</f>
        <v>2133</v>
      </c>
      <c r="AC5" s="4">
        <f t="shared" ca="1" si="1"/>
        <v>23.640504729763428</v>
      </c>
      <c r="AD5" s="4">
        <f t="shared" ca="1" si="2"/>
        <v>41.483620192566967</v>
      </c>
      <c r="AE5" s="4">
        <f t="shared" ca="1" si="3"/>
        <v>16.558703917126998</v>
      </c>
      <c r="AF5">
        <f t="shared" ca="1" si="4"/>
        <v>17.843115462803539</v>
      </c>
      <c r="AG5">
        <f t="shared" ca="1" si="5"/>
        <v>24.924916275439969</v>
      </c>
      <c r="AH5">
        <f t="shared" ca="1" si="6"/>
        <v>97.8</v>
      </c>
      <c r="AI5">
        <f ca="1">SUM(AH3:AH5)</f>
        <v>102.3</v>
      </c>
    </row>
    <row r="6" spans="1:39" ht="15.75" x14ac:dyDescent="0.25">
      <c r="A6" t="s">
        <v>25</v>
      </c>
      <c r="B6" t="s">
        <v>36</v>
      </c>
      <c r="C6" t="s">
        <v>61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30.206499999999998</v>
      </c>
      <c r="O6">
        <v>403</v>
      </c>
      <c r="P6">
        <v>0.132906</v>
      </c>
      <c r="Q6">
        <v>3.9496000000000003E-2</v>
      </c>
      <c r="V6" s="4" t="str">
        <f ca="1">INDEX(OFFSET($A$2,(ROW()-ROW($V$2))*$S$2,,$S$2,),1)</f>
        <v>All</v>
      </c>
      <c r="W6">
        <f>D6*E6</f>
        <v>2073600</v>
      </c>
      <c r="X6" s="3">
        <f>K6/1000000000</f>
        <v>8.5894103039999994</v>
      </c>
      <c r="Y6" s="3">
        <f t="shared" si="0"/>
        <v>49.152000000000001</v>
      </c>
      <c r="Z6" s="3">
        <f t="shared" si="0"/>
        <v>65.536000000000001</v>
      </c>
      <c r="AA6" s="4">
        <f ca="1">SUM(OFFSET($N$2,(ROW()-ROW($AA$2))*$S$2,,$S$2,))</f>
        <v>90.301299999999998</v>
      </c>
      <c r="AB6" s="4">
        <f ca="1">SUM(OFFSET($O$2,(ROW()-ROW($AB$2))*$S$2,,$S$2,))</f>
        <v>2299</v>
      </c>
      <c r="AC6" s="4">
        <f t="shared" ca="1" si="1"/>
        <v>25.459212658068047</v>
      </c>
      <c r="AD6" s="4">
        <f t="shared" ca="1" si="2"/>
        <v>44.980613355643719</v>
      </c>
      <c r="AE6" s="4">
        <f t="shared" ca="1" si="3"/>
        <v>15.809051946963791</v>
      </c>
      <c r="AF6">
        <f t="shared" ca="1" si="4"/>
        <v>19.521400697575672</v>
      </c>
      <c r="AG6">
        <f t="shared" ca="1" si="5"/>
        <v>29.171561408679928</v>
      </c>
      <c r="AH6">
        <f t="shared" ca="1" si="6"/>
        <v>113</v>
      </c>
      <c r="AI6">
        <f ca="1">AH6-AI5</f>
        <v>10.700000000000003</v>
      </c>
    </row>
    <row r="7" spans="1:39" ht="15.75" x14ac:dyDescent="0.25">
      <c r="A7" t="s">
        <v>25</v>
      </c>
      <c r="B7" t="s">
        <v>36</v>
      </c>
      <c r="C7" t="s">
        <v>61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30.189499999999999</v>
      </c>
      <c r="O7">
        <v>402</v>
      </c>
      <c r="P7">
        <v>0.132935</v>
      </c>
      <c r="Q7">
        <v>3.9658400000000003E-2</v>
      </c>
      <c r="T7" s="4"/>
      <c r="U7" s="4"/>
      <c r="AE7" s="3"/>
      <c r="AF7" s="3"/>
      <c r="AG7" s="3"/>
    </row>
    <row r="8" spans="1:39" ht="15.75" x14ac:dyDescent="0.25">
      <c r="A8" t="s">
        <v>24</v>
      </c>
      <c r="B8" t="s">
        <v>37</v>
      </c>
      <c r="C8" t="s">
        <v>61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30.152999999999999</v>
      </c>
      <c r="O8">
        <v>335</v>
      </c>
      <c r="P8">
        <v>0.13344300000000001</v>
      </c>
      <c r="Q8">
        <v>5.1631000000000003E-2</v>
      </c>
      <c r="T8" s="4"/>
      <c r="U8" s="4"/>
      <c r="V8" s="3"/>
    </row>
    <row r="9" spans="1:39" ht="15.75" x14ac:dyDescent="0.25">
      <c r="A9" t="s">
        <v>24</v>
      </c>
      <c r="B9" t="s">
        <v>37</v>
      </c>
      <c r="C9" t="s">
        <v>61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30.156500000000001</v>
      </c>
      <c r="O9">
        <v>335</v>
      </c>
      <c r="P9">
        <v>0.13349800000000001</v>
      </c>
      <c r="Q9">
        <v>5.1440300000000001E-2</v>
      </c>
      <c r="T9" s="4"/>
      <c r="U9" s="3"/>
      <c r="V9" s="3"/>
    </row>
    <row r="10" spans="1:39" ht="15.75" x14ac:dyDescent="0.25">
      <c r="A10" t="s">
        <v>24</v>
      </c>
      <c r="B10" t="s">
        <v>37</v>
      </c>
      <c r="C10" t="s">
        <v>61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30.170200000000001</v>
      </c>
      <c r="O10">
        <v>334</v>
      </c>
      <c r="P10">
        <v>0.13387399999999999</v>
      </c>
      <c r="Q10">
        <v>5.2695499999999999E-2</v>
      </c>
      <c r="T10" s="4"/>
      <c r="U10" s="3"/>
      <c r="V10" s="3"/>
    </row>
    <row r="11" spans="1:39" x14ac:dyDescent="0.25">
      <c r="A11" t="s">
        <v>56</v>
      </c>
      <c r="B11" t="s">
        <v>35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30.084800000000001</v>
      </c>
      <c r="O11">
        <v>711</v>
      </c>
      <c r="P11">
        <v>6.0391199999999999E-2</v>
      </c>
      <c r="Q11">
        <v>2.4014899999999999E-2</v>
      </c>
    </row>
    <row r="12" spans="1:39" x14ac:dyDescent="0.25">
      <c r="A12" t="s">
        <v>56</v>
      </c>
      <c r="B12" t="s">
        <v>35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30.078800000000001</v>
      </c>
      <c r="O12">
        <v>711</v>
      </c>
      <c r="P12">
        <v>6.0505400000000001E-2</v>
      </c>
      <c r="Q12">
        <v>2.41059E-2</v>
      </c>
    </row>
    <row r="13" spans="1:39" x14ac:dyDescent="0.25">
      <c r="A13" t="s">
        <v>56</v>
      </c>
      <c r="B13" t="s">
        <v>35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30.062899999999999</v>
      </c>
      <c r="O13">
        <v>711</v>
      </c>
      <c r="P13">
        <v>6.1225300000000003E-2</v>
      </c>
      <c r="Q13">
        <v>2.40631E-2</v>
      </c>
    </row>
    <row r="14" spans="1:39" x14ac:dyDescent="0.25">
      <c r="A14" t="s">
        <v>27</v>
      </c>
      <c r="B14" t="s">
        <v>38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30.118600000000001</v>
      </c>
      <c r="O14">
        <v>767</v>
      </c>
      <c r="P14">
        <v>6.3768199999999997E-2</v>
      </c>
      <c r="Q14">
        <v>2.2146800000000001E-2</v>
      </c>
    </row>
    <row r="15" spans="1:39" x14ac:dyDescent="0.25">
      <c r="A15" t="s">
        <v>27</v>
      </c>
      <c r="B15" t="s">
        <v>38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30.114799999999999</v>
      </c>
      <c r="O15">
        <v>766</v>
      </c>
      <c r="P15">
        <v>6.3348600000000005E-2</v>
      </c>
      <c r="Q15">
        <v>2.2231799999999999E-2</v>
      </c>
    </row>
    <row r="16" spans="1:39" x14ac:dyDescent="0.25">
      <c r="A16" t="s">
        <v>27</v>
      </c>
      <c r="B16" t="s">
        <v>38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30.067900000000002</v>
      </c>
      <c r="O16">
        <v>766</v>
      </c>
      <c r="P16">
        <v>6.3254900000000003E-2</v>
      </c>
      <c r="Q16">
        <v>2.2212599999999999E-2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3841-ECB5-4572-A470-D93688F263BB}">
  <dimension ref="A1:AM19"/>
  <sheetViews>
    <sheetView topLeftCell="P1" zoomScale="85" zoomScaleNormal="85" workbookViewId="0">
      <selection activeCell="R1" sqref="R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8.2851562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39</v>
      </c>
      <c r="C2" t="s">
        <v>60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30.047699999999999</v>
      </c>
      <c r="O2">
        <v>1896</v>
      </c>
      <c r="P2">
        <v>2.7557700000000001E-2</v>
      </c>
      <c r="Q2">
        <v>9.2128000000000002E-3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90.141400000000004</v>
      </c>
      <c r="AB2" s="4">
        <f ca="1">SUM(OFFSET($O$2,(ROW()-ROW($AB$2))*$S$2,,$S$2,))</f>
        <v>5680</v>
      </c>
      <c r="AC2" s="4">
        <f ca="1">AB2/AA2</f>
        <v>63.012112081684997</v>
      </c>
      <c r="AD2" s="4">
        <f ca="1">1/MAX(OFFSET($Q$2,(ROW()-ROW($AD$2))*$S$2,,$S$2,))</f>
        <v>107.16046207591248</v>
      </c>
      <c r="AE2" s="4">
        <f ca="1">1/MIN(OFFSET($P$2,(ROW()-ROW($AE$2))*$S$2,,$S$2,))</f>
        <v>36.369720025895241</v>
      </c>
      <c r="AF2">
        <f ca="1">AD2-AC2</f>
        <v>44.14834999422748</v>
      </c>
      <c r="AG2">
        <f ca="1">AD2-AE2</f>
        <v>70.790742050017229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39</v>
      </c>
      <c r="C3" t="s">
        <v>60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30.049199999999999</v>
      </c>
      <c r="O3">
        <v>1898</v>
      </c>
      <c r="P3">
        <v>2.7573299999999999E-2</v>
      </c>
      <c r="Q3">
        <v>9.2520999999999992E-3</v>
      </c>
      <c r="V3" s="4" t="str">
        <f t="shared" ref="V3:V7" ca="1" si="1">INDEX(OFFSET($A$2,(ROW()-ROW($V$2))*$S$2,,$S$2,),1)</f>
        <v>Phong</v>
      </c>
      <c r="W3">
        <f t="shared" ref="W3:W7" si="2">D3*E3</f>
        <v>2073600</v>
      </c>
      <c r="X3" s="3">
        <f t="shared" ref="X3:X7" si="3">K3/1000000000</f>
        <v>8.5894103039999994</v>
      </c>
      <c r="Y3" s="3">
        <f t="shared" ref="Y3:Z6" si="4">L3/1000</f>
        <v>49.152000000000001</v>
      </c>
      <c r="Z3" s="3">
        <f t="shared" si="4"/>
        <v>65.536000000000001</v>
      </c>
      <c r="AA3" s="4">
        <f t="shared" ref="AA3:AA7" ca="1" si="5">SUM(OFFSET($N$2,(ROW()-ROW($AA$2))*$S$2,,$S$2,))</f>
        <v>90.132100000000008</v>
      </c>
      <c r="AB3" s="4">
        <f t="shared" ref="AB3:AB7" ca="1" si="6">SUM(OFFSET($O$2,(ROW()-ROW($AB$2))*$S$2,,$S$2,))</f>
        <v>4803</v>
      </c>
      <c r="AC3" s="4">
        <f t="shared" ref="AC3:AC6" ca="1" si="7">AB3/AA3</f>
        <v>53.288451062385093</v>
      </c>
      <c r="AD3" s="4">
        <f t="shared" ref="AD3:AD7" ca="1" si="8">1/MAX(OFFSET($Q$2,(ROW()-ROW($AD$2))*$S$2,,$S$2,))</f>
        <v>93.560248121778017</v>
      </c>
      <c r="AE3" s="4">
        <f t="shared" ref="AE3:AE7" ca="1" si="9">1/MIN(OFFSET($P$2,(ROW()-ROW($AE$2))*$S$2,,$S$2,))</f>
        <v>29.294672177970995</v>
      </c>
      <c r="AF3">
        <f t="shared" ref="AF3:AF6" ca="1" si="10">AD3-AC3</f>
        <v>40.271797059392924</v>
      </c>
      <c r="AG3">
        <f t="shared" ref="AG3:AG6" ca="1" si="11">AD3-AE3</f>
        <v>64.265575943807022</v>
      </c>
      <c r="AH3">
        <f t="shared" ref="AH3:AH7" ca="1" si="12">ROUND((AC3-$AC$2)/ABS($AC$2)*100, $T$2)</f>
        <v>-15.4</v>
      </c>
    </row>
    <row r="4" spans="1:39" ht="15.75" x14ac:dyDescent="0.25">
      <c r="A4" t="s">
        <v>26</v>
      </c>
      <c r="B4" t="s">
        <v>39</v>
      </c>
      <c r="C4" t="s">
        <v>60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30.044499999999999</v>
      </c>
      <c r="O4">
        <v>1886</v>
      </c>
      <c r="P4">
        <v>2.74954E-2</v>
      </c>
      <c r="Q4">
        <v>9.3317999999999995E-3</v>
      </c>
      <c r="V4" s="4" t="str">
        <f t="shared" ca="1" si="1"/>
        <v>Glow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4"/>
        <v>65.536000000000001</v>
      </c>
      <c r="AA4" s="4">
        <f t="shared" ca="1" si="5"/>
        <v>90.104399999999998</v>
      </c>
      <c r="AB4" s="4">
        <f t="shared" ca="1" si="6"/>
        <v>5648</v>
      </c>
      <c r="AC4" s="4">
        <f t="shared" ca="1" si="7"/>
        <v>62.682843457145268</v>
      </c>
      <c r="AD4" s="4">
        <f t="shared" ca="1" si="8"/>
        <v>107.14209184220113</v>
      </c>
      <c r="AE4" s="4">
        <f t="shared" ca="1" si="9"/>
        <v>36.17094388078057</v>
      </c>
      <c r="AF4">
        <f t="shared" ca="1" si="10"/>
        <v>44.459248385055858</v>
      </c>
      <c r="AG4">
        <f t="shared" ca="1" si="11"/>
        <v>70.971147961420556</v>
      </c>
      <c r="AH4">
        <f t="shared" ca="1" si="12"/>
        <v>-0.5</v>
      </c>
    </row>
    <row r="5" spans="1:39" ht="15.75" x14ac:dyDescent="0.25">
      <c r="A5" t="s">
        <v>34</v>
      </c>
      <c r="B5" t="s">
        <v>40</v>
      </c>
      <c r="C5" t="s">
        <v>60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30.036799999999999</v>
      </c>
      <c r="O5">
        <v>1601</v>
      </c>
      <c r="P5">
        <v>3.4507000000000003E-2</v>
      </c>
      <c r="Q5">
        <v>1.0633200000000001E-2</v>
      </c>
      <c r="V5" s="4" t="str">
        <f t="shared" ca="1" si="1"/>
        <v>Hard Shadows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4"/>
        <v>65.536000000000001</v>
      </c>
      <c r="AA5" s="4">
        <f t="shared" ca="1" si="5"/>
        <v>90.194900000000004</v>
      </c>
      <c r="AB5" s="4">
        <f t="shared" ca="1" si="6"/>
        <v>2475</v>
      </c>
      <c r="AC5" s="4">
        <f t="shared" ca="1" si="7"/>
        <v>27.440575908393932</v>
      </c>
      <c r="AD5" s="4">
        <f t="shared" ca="1" si="8"/>
        <v>47.923016466348457</v>
      </c>
      <c r="AE5" s="4">
        <f t="shared" ca="1" si="9"/>
        <v>17.469415420951769</v>
      </c>
      <c r="AF5">
        <f t="shared" ca="1" si="10"/>
        <v>20.482440557954526</v>
      </c>
      <c r="AG5">
        <f t="shared" ca="1" si="11"/>
        <v>30.453601045396688</v>
      </c>
      <c r="AH5">
        <f t="shared" ca="1" si="12"/>
        <v>-56.5</v>
      </c>
    </row>
    <row r="6" spans="1:39" ht="15.75" x14ac:dyDescent="0.25">
      <c r="A6" t="s">
        <v>34</v>
      </c>
      <c r="B6" t="s">
        <v>40</v>
      </c>
      <c r="C6" t="s">
        <v>60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30.045400000000001</v>
      </c>
      <c r="O6">
        <v>1598</v>
      </c>
      <c r="P6">
        <v>3.5934599999999997E-2</v>
      </c>
      <c r="Q6">
        <v>1.06883E-2</v>
      </c>
      <c r="V6" s="4" t="str">
        <f t="shared" ca="1" si="1"/>
        <v>Soft Shadows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4"/>
        <v>65.536000000000001</v>
      </c>
      <c r="AA6" s="4">
        <f t="shared" ca="1" si="5"/>
        <v>90.2624</v>
      </c>
      <c r="AB6" s="4">
        <f t="shared" ca="1" si="6"/>
        <v>2297</v>
      </c>
      <c r="AC6" s="4">
        <f t="shared" ca="1" si="7"/>
        <v>25.448027085475236</v>
      </c>
      <c r="AD6" s="4">
        <f t="shared" ca="1" si="8"/>
        <v>44.961602791216301</v>
      </c>
      <c r="AE6" s="4">
        <f t="shared" ca="1" si="9"/>
        <v>15.725743041358706</v>
      </c>
      <c r="AF6">
        <f t="shared" ca="1" si="10"/>
        <v>19.513575705741065</v>
      </c>
      <c r="AG6">
        <f t="shared" ca="1" si="11"/>
        <v>29.235859749857596</v>
      </c>
      <c r="AH6">
        <f t="shared" ca="1" si="12"/>
        <v>-59.6</v>
      </c>
      <c r="AI6">
        <f ca="1">ABS(AH6)-ABS(AH5)</f>
        <v>3.1000000000000014</v>
      </c>
    </row>
    <row r="7" spans="1:39" ht="15.75" x14ac:dyDescent="0.25">
      <c r="A7" t="s">
        <v>34</v>
      </c>
      <c r="B7" t="s">
        <v>40</v>
      </c>
      <c r="C7" t="s">
        <v>60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30.049900000000001</v>
      </c>
      <c r="O7">
        <v>1604</v>
      </c>
      <c r="P7">
        <v>3.4135899999999997E-2</v>
      </c>
      <c r="Q7">
        <v>1.04352E-2</v>
      </c>
      <c r="T7" s="4"/>
      <c r="U7" s="4"/>
      <c r="V7" s="4" t="str">
        <f t="shared" ca="1" si="1"/>
        <v>All</v>
      </c>
      <c r="W7">
        <f t="shared" si="2"/>
        <v>2073600</v>
      </c>
      <c r="X7" s="3">
        <f t="shared" si="3"/>
        <v>8.5894103039999994</v>
      </c>
      <c r="Y7" s="3">
        <f t="shared" ref="Y7" si="13">L7/1000</f>
        <v>49.152000000000001</v>
      </c>
      <c r="Z7" s="3">
        <f t="shared" ref="Z7" si="14">M7/1000</f>
        <v>65.536000000000001</v>
      </c>
      <c r="AA7" s="4">
        <f t="shared" ca="1" si="5"/>
        <v>90.266300000000001</v>
      </c>
      <c r="AB7" s="4">
        <f t="shared" ca="1" si="6"/>
        <v>2297</v>
      </c>
      <c r="AC7" s="4">
        <f t="shared" ref="AC7" ca="1" si="15">AB7/AA7</f>
        <v>25.446927590917099</v>
      </c>
      <c r="AD7" s="4">
        <f t="shared" ca="1" si="8"/>
        <v>45.00571572589719</v>
      </c>
      <c r="AE7" s="4">
        <f t="shared" ca="1" si="9"/>
        <v>15.788135847436086</v>
      </c>
      <c r="AF7">
        <f t="shared" ref="AF7" ca="1" si="16">AD7-AC7</f>
        <v>19.558788134980091</v>
      </c>
      <c r="AG7">
        <f t="shared" ref="AG7" ca="1" si="17">AD7-AE7</f>
        <v>29.217579878461102</v>
      </c>
      <c r="AH7">
        <f t="shared" ca="1" si="12"/>
        <v>-59.6</v>
      </c>
    </row>
    <row r="8" spans="1:39" ht="15.75" x14ac:dyDescent="0.25">
      <c r="A8" t="s">
        <v>45</v>
      </c>
      <c r="B8" t="s">
        <v>41</v>
      </c>
      <c r="C8" t="s">
        <v>60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30.029</v>
      </c>
      <c r="O8">
        <v>1886</v>
      </c>
      <c r="P8">
        <v>2.7680099999999999E-2</v>
      </c>
      <c r="Q8">
        <v>9.3334000000000004E-3</v>
      </c>
      <c r="T8" s="4"/>
      <c r="U8" s="4"/>
      <c r="V8" s="3"/>
    </row>
    <row r="9" spans="1:39" ht="15.75" x14ac:dyDescent="0.25">
      <c r="A9" t="s">
        <v>45</v>
      </c>
      <c r="B9" t="s">
        <v>41</v>
      </c>
      <c r="C9" t="s">
        <v>60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30.0411</v>
      </c>
      <c r="O9">
        <v>1882</v>
      </c>
      <c r="P9">
        <v>2.7928000000000001E-2</v>
      </c>
      <c r="Q9">
        <v>8.7448999999999999E-3</v>
      </c>
      <c r="T9" s="4"/>
      <c r="U9" s="3"/>
      <c r="V9" s="3"/>
    </row>
    <row r="10" spans="1:39" ht="15.75" x14ac:dyDescent="0.25">
      <c r="A10" t="s">
        <v>45</v>
      </c>
      <c r="B10" t="s">
        <v>41</v>
      </c>
      <c r="C10" t="s">
        <v>60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30.034300000000002</v>
      </c>
      <c r="O10">
        <v>1880</v>
      </c>
      <c r="P10">
        <v>2.7646500000000001E-2</v>
      </c>
      <c r="Q10">
        <v>9.3220000000000004E-3</v>
      </c>
      <c r="T10" s="4"/>
      <c r="U10" s="3"/>
      <c r="V10" s="3"/>
    </row>
    <row r="11" spans="1:39" x14ac:dyDescent="0.25">
      <c r="A11" t="s">
        <v>33</v>
      </c>
      <c r="B11" t="s">
        <v>42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30.0838</v>
      </c>
      <c r="O11">
        <v>833</v>
      </c>
      <c r="P11">
        <v>5.7242899999999999E-2</v>
      </c>
      <c r="Q11">
        <v>2.07894E-2</v>
      </c>
    </row>
    <row r="12" spans="1:39" x14ac:dyDescent="0.25">
      <c r="A12" t="s">
        <v>33</v>
      </c>
      <c r="B12" t="s">
        <v>42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30.055900000000001</v>
      </c>
      <c r="O12">
        <v>819</v>
      </c>
      <c r="P12">
        <v>5.9266100000000002E-2</v>
      </c>
      <c r="Q12">
        <v>2.0866800000000001E-2</v>
      </c>
    </row>
    <row r="13" spans="1:39" x14ac:dyDescent="0.25">
      <c r="A13" t="s">
        <v>33</v>
      </c>
      <c r="B13" t="s">
        <v>42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30.055199999999999</v>
      </c>
      <c r="O13">
        <v>823</v>
      </c>
      <c r="P13">
        <v>5.8400899999999999E-2</v>
      </c>
      <c r="Q13">
        <v>2.0643600000000002E-2</v>
      </c>
    </row>
    <row r="14" spans="1:39" x14ac:dyDescent="0.25">
      <c r="A14" t="s">
        <v>46</v>
      </c>
      <c r="B14" t="s">
        <v>43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30.081</v>
      </c>
      <c r="O14">
        <v>765</v>
      </c>
      <c r="P14">
        <v>6.7343E-2</v>
      </c>
      <c r="Q14">
        <v>2.1960500000000001E-2</v>
      </c>
    </row>
    <row r="15" spans="1:39" x14ac:dyDescent="0.25">
      <c r="A15" t="s">
        <v>46</v>
      </c>
      <c r="B15" t="s">
        <v>43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30.115300000000001</v>
      </c>
      <c r="O15">
        <v>766</v>
      </c>
      <c r="P15">
        <v>6.3589999999999994E-2</v>
      </c>
      <c r="Q15">
        <v>2.1828400000000001E-2</v>
      </c>
    </row>
    <row r="16" spans="1:39" x14ac:dyDescent="0.25">
      <c r="A16" t="s">
        <v>46</v>
      </c>
      <c r="B16" t="s">
        <v>43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30.066099999999999</v>
      </c>
      <c r="O16">
        <v>766</v>
      </c>
      <c r="P16">
        <v>6.3647999999999996E-2</v>
      </c>
      <c r="Q16">
        <v>2.2241199999999999E-2</v>
      </c>
    </row>
    <row r="17" spans="1:17" x14ac:dyDescent="0.25">
      <c r="A17" t="s">
        <v>27</v>
      </c>
      <c r="B17" t="s">
        <v>44</v>
      </c>
      <c r="C17" t="s">
        <v>60</v>
      </c>
      <c r="D17">
        <v>1920</v>
      </c>
      <c r="E17">
        <v>1080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30.081</v>
      </c>
      <c r="O17">
        <v>765</v>
      </c>
      <c r="P17">
        <v>6.3338699999999998E-2</v>
      </c>
      <c r="Q17">
        <v>2.19209E-2</v>
      </c>
    </row>
    <row r="18" spans="1:17" x14ac:dyDescent="0.25">
      <c r="A18" t="s">
        <v>27</v>
      </c>
      <c r="B18" t="s">
        <v>44</v>
      </c>
      <c r="C18" t="s">
        <v>60</v>
      </c>
      <c r="D18">
        <v>1920</v>
      </c>
      <c r="E18">
        <v>1080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30.066400000000002</v>
      </c>
      <c r="O18">
        <v>765</v>
      </c>
      <c r="P18">
        <v>6.3428899999999996E-2</v>
      </c>
      <c r="Q18">
        <v>2.2172399999999998E-2</v>
      </c>
    </row>
    <row r="19" spans="1:17" x14ac:dyDescent="0.25">
      <c r="A19" t="s">
        <v>27</v>
      </c>
      <c r="B19" t="s">
        <v>44</v>
      </c>
      <c r="C19" t="s">
        <v>60</v>
      </c>
      <c r="D19">
        <v>1920</v>
      </c>
      <c r="E19">
        <v>1080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30.1189</v>
      </c>
      <c r="O19">
        <v>767</v>
      </c>
      <c r="P19">
        <v>6.3523499999999997E-2</v>
      </c>
      <c r="Q19">
        <v>2.22194E-2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F60E-5AC0-4D7C-8092-06DDEBA89CA5}">
  <dimension ref="A1:AH16"/>
  <sheetViews>
    <sheetView topLeftCell="O1" zoomScale="70" zoomScaleNormal="70" workbookViewId="0">
      <selection activeCell="A2" sqref="A2:A16"/>
    </sheetView>
  </sheetViews>
  <sheetFormatPr defaultRowHeight="15" x14ac:dyDescent="0.25"/>
  <cols>
    <col min="1" max="1" width="23" bestFit="1" customWidth="1"/>
    <col min="2" max="2" width="30.85546875" customWidth="1"/>
    <col min="3" max="3" width="27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1.7109375" bestFit="1" customWidth="1"/>
    <col min="23" max="23" width="22.42578125" bestFit="1" customWidth="1"/>
    <col min="24" max="24" width="20.140625" bestFit="1" customWidth="1"/>
    <col min="25" max="25" width="19.140625" bestFit="1" customWidth="1"/>
    <col min="26" max="26" width="22.5703125" bestFit="1" customWidth="1"/>
    <col min="27" max="27" width="14.28515625" bestFit="1" customWidth="1"/>
    <col min="28" max="28" width="13.42578125" bestFit="1" customWidth="1"/>
    <col min="29" max="31" width="15.5703125" bestFit="1" customWidth="1"/>
    <col min="32" max="33" width="14.85546875" bestFit="1" customWidth="1"/>
    <col min="34" max="34" width="24" bestFit="1" customWidth="1"/>
  </cols>
  <sheetData>
    <row r="1" spans="1:34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</row>
    <row r="2" spans="1:34" ht="15.75" x14ac:dyDescent="0.25">
      <c r="A2" t="s">
        <v>26</v>
      </c>
      <c r="B2" t="s">
        <v>66</v>
      </c>
      <c r="C2" t="s">
        <v>61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25.041</v>
      </c>
      <c r="O2">
        <v>964</v>
      </c>
      <c r="P2">
        <v>4.8334500000000002E-2</v>
      </c>
      <c r="Q2">
        <v>1.12446E-2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75.12700000000001</v>
      </c>
      <c r="AB2" s="4">
        <f ca="1">SUM(OFFSET($O$2,(ROW()-ROW($AB$2))*$S$2,,$S$2,))</f>
        <v>2890</v>
      </c>
      <c r="AC2" s="4">
        <f ca="1">AB2/AA2</f>
        <v>38.468193858399772</v>
      </c>
      <c r="AD2" s="4">
        <f ca="1">1/MAX(OFFSET($Q$2,(ROW()-ROW($AD$2))*$S$2,,$S$2,))</f>
        <v>88.931576045390671</v>
      </c>
      <c r="AE2" s="4">
        <f ca="1">1/MIN(OFFSET($P$2,(ROW()-ROW($AE$2))*$S$2,,$S$2,))</f>
        <v>20.689155778998437</v>
      </c>
      <c r="AF2">
        <f ca="1">AD2-AC2</f>
        <v>50.463382186990899</v>
      </c>
      <c r="AG2">
        <f ca="1">AD2-AE2</f>
        <v>68.24242026639223</v>
      </c>
      <c r="AH2">
        <f ca="1">ROUND((AC2-$AC$2)/ABS($AC$2)*100, $T$2)</f>
        <v>0</v>
      </c>
    </row>
    <row r="3" spans="1:34" ht="15.75" x14ac:dyDescent="0.25">
      <c r="A3" t="s">
        <v>26</v>
      </c>
      <c r="B3" t="s">
        <v>66</v>
      </c>
      <c r="C3" t="s">
        <v>61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25.046800000000001</v>
      </c>
      <c r="O3">
        <v>966</v>
      </c>
      <c r="P3">
        <v>4.8772200000000002E-2</v>
      </c>
      <c r="Q3">
        <v>1.09911E-2</v>
      </c>
      <c r="T3" s="3"/>
      <c r="U3" s="3"/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75.106999999999999</v>
      </c>
      <c r="AB3" s="4">
        <f t="shared" ref="AB3:AB6" ca="1" si="7">SUM(OFFSET($O$2,(ROW()-ROW($AB$2))*$S$2,,$S$2,))</f>
        <v>3001</v>
      </c>
      <c r="AC3" s="4">
        <f t="shared" ref="AC3:AC6" ca="1" si="8">AB3/AA3</f>
        <v>39.956328970668515</v>
      </c>
      <c r="AD3" s="4">
        <f t="shared" ref="AD3:AD6" ca="1" si="9">1/MAX(OFFSET($Q$2,(ROW()-ROW($AD$2))*$S$2,,$S$2,))</f>
        <v>95.506422806933756</v>
      </c>
      <c r="AE3" s="4">
        <f t="shared" ref="AE3:AE6" ca="1" si="10">1/MIN(OFFSET($P$2,(ROW()-ROW($AE$2))*$S$2,,$S$2,))</f>
        <v>18.394796479971745</v>
      </c>
      <c r="AF3">
        <f t="shared" ref="AF3:AF6" ca="1" si="11">AD3-AC3</f>
        <v>55.550093836265241</v>
      </c>
      <c r="AG3">
        <f t="shared" ref="AG3:AG6" ca="1" si="12">AD3-AE3</f>
        <v>77.111626326962011</v>
      </c>
      <c r="AH3">
        <f t="shared" ref="AH3:AH6" ca="1" si="13">ROUND((AC3-$AC$2)/ABS($AC$2)*100, $T$2)</f>
        <v>3.9</v>
      </c>
    </row>
    <row r="4" spans="1:34" ht="15.75" x14ac:dyDescent="0.25">
      <c r="A4" t="s">
        <v>26</v>
      </c>
      <c r="B4" t="s">
        <v>66</v>
      </c>
      <c r="C4" t="s">
        <v>61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25.039200000000001</v>
      </c>
      <c r="O4">
        <v>960</v>
      </c>
      <c r="P4">
        <v>4.8983699999999998E-2</v>
      </c>
      <c r="Q4">
        <v>1.1168600000000001E-2</v>
      </c>
      <c r="T4" s="3"/>
      <c r="U4" s="3"/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75.106400000000008</v>
      </c>
      <c r="AB4" s="4">
        <f t="shared" ca="1" si="7"/>
        <v>3433</v>
      </c>
      <c r="AC4" s="4">
        <f t="shared" ca="1" si="8"/>
        <v>45.708488224705214</v>
      </c>
      <c r="AD4" s="4">
        <f t="shared" ca="1" si="9"/>
        <v>117.58619067776679</v>
      </c>
      <c r="AE4" s="4">
        <f t="shared" ca="1" si="10"/>
        <v>20.77412707118047</v>
      </c>
      <c r="AF4">
        <f t="shared" ca="1" si="11"/>
        <v>71.877702453061573</v>
      </c>
      <c r="AG4">
        <f t="shared" ca="1" si="12"/>
        <v>96.812063606586321</v>
      </c>
      <c r="AH4">
        <f t="shared" ca="1" si="13"/>
        <v>18.8</v>
      </c>
    </row>
    <row r="5" spans="1:34" ht="15.75" x14ac:dyDescent="0.25">
      <c r="A5" t="s">
        <v>25</v>
      </c>
      <c r="B5" t="s">
        <v>67</v>
      </c>
      <c r="C5" t="s">
        <v>61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25.037700000000001</v>
      </c>
      <c r="O5">
        <v>1000</v>
      </c>
      <c r="P5">
        <v>5.43632E-2</v>
      </c>
      <c r="Q5">
        <v>1.03249E-2</v>
      </c>
      <c r="T5" s="3"/>
      <c r="U5" s="3"/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75.1023</v>
      </c>
      <c r="AB5" s="4">
        <f t="shared" ca="1" si="7"/>
        <v>3341</v>
      </c>
      <c r="AC5" s="4">
        <f t="shared" ca="1" si="8"/>
        <v>44.485987779335652</v>
      </c>
      <c r="AD5" s="4">
        <f t="shared" ca="1" si="9"/>
        <v>99.852218716299873</v>
      </c>
      <c r="AE5" s="4">
        <f t="shared" ca="1" si="10"/>
        <v>24.336170119563604</v>
      </c>
      <c r="AF5">
        <f t="shared" ca="1" si="11"/>
        <v>55.366230936964222</v>
      </c>
      <c r="AG5">
        <f t="shared" ca="1" si="12"/>
        <v>75.516048596736269</v>
      </c>
      <c r="AH5">
        <f t="shared" ca="1" si="13"/>
        <v>15.6</v>
      </c>
    </row>
    <row r="6" spans="1:34" ht="15.75" x14ac:dyDescent="0.25">
      <c r="A6" t="s">
        <v>25</v>
      </c>
      <c r="B6" t="s">
        <v>67</v>
      </c>
      <c r="C6" t="s">
        <v>61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25.029800000000002</v>
      </c>
      <c r="O6">
        <v>1001</v>
      </c>
      <c r="P6">
        <v>5.5033899999999997E-2</v>
      </c>
      <c r="Q6">
        <v>1.0470500000000001E-2</v>
      </c>
      <c r="T6" s="3"/>
      <c r="U6" s="3"/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75.080399999999997</v>
      </c>
      <c r="AB6" s="4">
        <f t="shared" ca="1" si="7"/>
        <v>4241</v>
      </c>
      <c r="AC6" s="4">
        <f t="shared" ca="1" si="8"/>
        <v>56.486113552937923</v>
      </c>
      <c r="AD6" s="4">
        <f t="shared" ca="1" si="9"/>
        <v>146.67488045997243</v>
      </c>
      <c r="AE6" s="4">
        <f t="shared" ca="1" si="10"/>
        <v>22.51851584965738</v>
      </c>
      <c r="AF6">
        <f t="shared" ca="1" si="11"/>
        <v>90.188766907034505</v>
      </c>
      <c r="AG6">
        <f t="shared" ca="1" si="12"/>
        <v>124.15636461031505</v>
      </c>
      <c r="AH6">
        <f t="shared" ca="1" si="13"/>
        <v>46.8</v>
      </c>
    </row>
    <row r="7" spans="1:34" ht="15.75" x14ac:dyDescent="0.25">
      <c r="A7" t="s">
        <v>25</v>
      </c>
      <c r="B7" t="s">
        <v>67</v>
      </c>
      <c r="C7" t="s">
        <v>61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25.0395</v>
      </c>
      <c r="O7">
        <v>1000</v>
      </c>
      <c r="P7">
        <v>5.5006199999999998E-2</v>
      </c>
      <c r="Q7">
        <v>1.02649E-2</v>
      </c>
      <c r="V7" s="4"/>
      <c r="X7" s="3"/>
      <c r="Y7" s="3"/>
      <c r="Z7" s="3"/>
      <c r="AA7" s="4"/>
      <c r="AB7" s="4"/>
      <c r="AC7" s="4"/>
      <c r="AD7" s="4"/>
      <c r="AE7" s="4"/>
    </row>
    <row r="8" spans="1:34" ht="15.75" x14ac:dyDescent="0.25">
      <c r="A8" t="s">
        <v>24</v>
      </c>
      <c r="B8" t="s">
        <v>68</v>
      </c>
      <c r="C8" t="s">
        <v>61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25.0242</v>
      </c>
      <c r="O8">
        <v>1145</v>
      </c>
      <c r="P8">
        <v>4.81368E-2</v>
      </c>
      <c r="Q8">
        <v>8.4527000000000005E-3</v>
      </c>
      <c r="V8" s="4"/>
      <c r="X8" s="3"/>
      <c r="Y8" s="3"/>
      <c r="Z8" s="3"/>
      <c r="AA8" s="4"/>
      <c r="AB8" s="4"/>
      <c r="AC8" s="4"/>
      <c r="AD8" s="4"/>
      <c r="AE8" s="4"/>
    </row>
    <row r="9" spans="1:34" x14ac:dyDescent="0.25">
      <c r="A9" t="s">
        <v>24</v>
      </c>
      <c r="B9" t="s">
        <v>68</v>
      </c>
      <c r="C9" t="s">
        <v>61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25.043900000000001</v>
      </c>
      <c r="O9">
        <v>1144</v>
      </c>
      <c r="P9">
        <v>4.8477600000000003E-2</v>
      </c>
      <c r="Q9">
        <v>8.3280000000000003E-3</v>
      </c>
    </row>
    <row r="10" spans="1:34" x14ac:dyDescent="0.25">
      <c r="A10" t="s">
        <v>24</v>
      </c>
      <c r="B10" t="s">
        <v>68</v>
      </c>
      <c r="C10" t="s">
        <v>61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25.0383</v>
      </c>
      <c r="O10">
        <v>1144</v>
      </c>
      <c r="P10">
        <v>4.8450500000000001E-2</v>
      </c>
      <c r="Q10">
        <v>8.5044000000000005E-3</v>
      </c>
    </row>
    <row r="11" spans="1:34" x14ac:dyDescent="0.25">
      <c r="A11" t="s">
        <v>56</v>
      </c>
      <c r="B11" t="s">
        <v>66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25.029699999999998</v>
      </c>
      <c r="O11">
        <v>1114</v>
      </c>
      <c r="P11">
        <v>4.11008E-2</v>
      </c>
      <c r="Q11">
        <v>9.8025000000000004E-3</v>
      </c>
    </row>
    <row r="12" spans="1:34" x14ac:dyDescent="0.25">
      <c r="A12" t="s">
        <v>56</v>
      </c>
      <c r="B12" t="s">
        <v>66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25.0322</v>
      </c>
      <c r="O12">
        <v>1113</v>
      </c>
      <c r="P12">
        <v>4.1091099999999998E-2</v>
      </c>
      <c r="Q12">
        <v>1.0014800000000001E-2</v>
      </c>
    </row>
    <row r="13" spans="1:34" x14ac:dyDescent="0.25">
      <c r="A13" t="s">
        <v>56</v>
      </c>
      <c r="B13" t="s">
        <v>66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25.040400000000002</v>
      </c>
      <c r="O13">
        <v>1114</v>
      </c>
      <c r="P13">
        <v>4.1141700000000003E-2</v>
      </c>
      <c r="Q13">
        <v>9.9526000000000007E-3</v>
      </c>
    </row>
    <row r="14" spans="1:34" x14ac:dyDescent="0.25">
      <c r="A14" t="s">
        <v>27</v>
      </c>
      <c r="B14" t="s">
        <v>58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25.023199999999999</v>
      </c>
      <c r="O14">
        <v>1410</v>
      </c>
      <c r="P14">
        <v>4.78161E-2</v>
      </c>
      <c r="Q14">
        <v>6.8177999999999997E-3</v>
      </c>
    </row>
    <row r="15" spans="1:34" x14ac:dyDescent="0.25">
      <c r="A15" t="s">
        <v>27</v>
      </c>
      <c r="B15" t="s">
        <v>58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25.033799999999999</v>
      </c>
      <c r="O15">
        <v>1405</v>
      </c>
      <c r="P15">
        <v>4.44079E-2</v>
      </c>
      <c r="Q15">
        <v>6.3718000000000004E-3</v>
      </c>
    </row>
    <row r="16" spans="1:34" x14ac:dyDescent="0.25">
      <c r="A16" t="s">
        <v>27</v>
      </c>
      <c r="B16" t="s">
        <v>58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25.023399999999999</v>
      </c>
      <c r="O16">
        <v>1426</v>
      </c>
      <c r="P16">
        <v>4.7047800000000001E-2</v>
      </c>
      <c r="Q16">
        <v>6.7350999999999999E-3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981F-7A17-4204-9BDB-78294BCDCCDC}">
  <dimension ref="A1:AH5"/>
  <sheetViews>
    <sheetView topLeftCell="E1" zoomScale="70" zoomScaleNormal="70" workbookViewId="0">
      <selection activeCell="R1" sqref="R1:AH2"/>
    </sheetView>
  </sheetViews>
  <sheetFormatPr defaultRowHeight="15" x14ac:dyDescent="0.25"/>
  <cols>
    <col min="1" max="1" width="18.85546875" bestFit="1" customWidth="1"/>
    <col min="2" max="2" width="57.140625" bestFit="1" customWidth="1"/>
    <col min="3" max="3" width="17.140625" customWidth="1"/>
    <col min="4" max="4" width="6.7109375" bestFit="1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2.5703125" bestFit="1" customWidth="1"/>
    <col min="23" max="23" width="20.7109375" bestFit="1" customWidth="1"/>
    <col min="24" max="25" width="14.85546875" bestFit="1" customWidth="1"/>
    <col min="26" max="26" width="14" bestFit="1" customWidth="1"/>
    <col min="27" max="28" width="14.85546875" bestFit="1" customWidth="1"/>
  </cols>
  <sheetData>
    <row r="1" spans="1:34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</row>
    <row r="2" spans="1:34" ht="15.75" x14ac:dyDescent="0.25">
      <c r="A2" t="s">
        <v>26</v>
      </c>
      <c r="B2" t="s">
        <v>29</v>
      </c>
      <c r="C2" t="s">
        <v>28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40.004800000000003</v>
      </c>
      <c r="O2">
        <v>4070</v>
      </c>
      <c r="P2">
        <v>2.3846200000000001E-2</v>
      </c>
      <c r="Q2">
        <v>4.6328999999999997E-3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120.01750000000001</v>
      </c>
      <c r="AB2" s="4">
        <f ca="1">SUM(OFFSET($O$2,(ROW()-ROW($AB$2))*$S$2,,$S$2,))</f>
        <v>9357</v>
      </c>
      <c r="AC2" s="4">
        <f ca="1">AB2/AA2</f>
        <v>77.963630303914002</v>
      </c>
      <c r="AD2" s="4">
        <f ca="1">1/MAX(OFFSET($Q$2,(ROW()-ROW($AD$2))*$S$2,,$S$2,))</f>
        <v>215.27598381124599</v>
      </c>
      <c r="AE2" s="4">
        <f ca="1">1/MIN(OFFSET($P$2,(ROW()-ROW($AE$2))*$S$2,,$S$2,))</f>
        <v>41.935402705672182</v>
      </c>
      <c r="AF2">
        <f ca="1">AD2-AC2</f>
        <v>137.31235350733198</v>
      </c>
      <c r="AG2">
        <f ca="1">AD2-AE2</f>
        <v>173.34058110557382</v>
      </c>
      <c r="AH2">
        <f ca="1">ROUND((AC2-$AC$2)/ABS($AC$2)*100, $T$2)</f>
        <v>0</v>
      </c>
    </row>
    <row r="3" spans="1:34" x14ac:dyDescent="0.25">
      <c r="A3" t="s">
        <v>33</v>
      </c>
      <c r="B3" t="s">
        <v>30</v>
      </c>
      <c r="C3" t="s">
        <v>28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40.006900000000002</v>
      </c>
      <c r="O3">
        <v>2195</v>
      </c>
      <c r="P3">
        <v>8.9050199999999996E-2</v>
      </c>
      <c r="Q3">
        <v>4.6327E-3</v>
      </c>
      <c r="T3" s="3"/>
      <c r="U3" s="3"/>
      <c r="V3" s="3"/>
    </row>
    <row r="4" spans="1:34" x14ac:dyDescent="0.25">
      <c r="A4" t="s">
        <v>34</v>
      </c>
      <c r="B4" t="s">
        <v>31</v>
      </c>
      <c r="C4" t="s">
        <v>28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40.005800000000001</v>
      </c>
      <c r="O4">
        <v>3092</v>
      </c>
      <c r="P4">
        <v>4.0886400000000003E-2</v>
      </c>
      <c r="Q4">
        <v>4.6452000000000004E-3</v>
      </c>
      <c r="T4" s="3"/>
      <c r="U4" s="3"/>
      <c r="V4" s="3"/>
    </row>
    <row r="5" spans="1:34" x14ac:dyDescent="0.25">
      <c r="A5" t="s">
        <v>27</v>
      </c>
      <c r="B5" t="s">
        <v>32</v>
      </c>
      <c r="C5" t="s">
        <v>28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40.0092</v>
      </c>
      <c r="O5">
        <v>1956</v>
      </c>
      <c r="P5">
        <v>0.102465</v>
      </c>
      <c r="Q5">
        <v>4.6502000000000002E-3</v>
      </c>
      <c r="T5" s="3"/>
      <c r="U5" s="3"/>
      <c r="V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8CC2-18C8-49A6-8CDC-434ADB535DDB}">
  <dimension ref="A1:AM16"/>
  <sheetViews>
    <sheetView topLeftCell="S1" zoomScale="85" zoomScaleNormal="85" workbookViewId="0">
      <selection activeCell="AH5" sqref="AH5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62</v>
      </c>
      <c r="C2" t="s">
        <v>61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20.023599999999998</v>
      </c>
      <c r="O2">
        <v>863</v>
      </c>
      <c r="P2">
        <v>2.9412199999999999E-2</v>
      </c>
      <c r="Q2">
        <v>1.8715200000000001E-2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60.093899999999998</v>
      </c>
      <c r="AB2" s="4">
        <f ca="1">SUM(OFFSET($O$2,(ROW()-ROW($AB$2))*$S$2,,$S$2,))</f>
        <v>2603</v>
      </c>
      <c r="AC2" s="4">
        <f ca="1">AB2/AA2</f>
        <v>43.315544506181162</v>
      </c>
      <c r="AD2" s="4">
        <f ca="1">1/MAX(OFFSET($Q$2,(ROW()-ROW($AD$2))*$S$2,,$S$2,))</f>
        <v>53.432504060870308</v>
      </c>
      <c r="AE2" s="4">
        <f ca="1">1/MIN(OFFSET($P$2,(ROW()-ROW($AE$2))*$S$2,,$S$2,))</f>
        <v>34.476695477691855</v>
      </c>
      <c r="AF2">
        <f ca="1">AD2-AC2</f>
        <v>10.116959554689146</v>
      </c>
      <c r="AG2">
        <f ca="1">AD2-AE2</f>
        <v>18.955808583178452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62</v>
      </c>
      <c r="C3" t="s">
        <v>61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20.035</v>
      </c>
      <c r="O3">
        <v>870</v>
      </c>
      <c r="P3">
        <v>2.90446E-2</v>
      </c>
      <c r="Q3">
        <v>1.87049E-2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60.061400000000006</v>
      </c>
      <c r="AB3" s="4">
        <f t="shared" ref="AB3:AB6" ca="1" si="7">SUM(OFFSET($O$2,(ROW()-ROW($AB$2))*$S$2,,$S$2,))</f>
        <v>3426</v>
      </c>
      <c r="AC3" s="4">
        <f t="shared" ref="AC3:AC6" ca="1" si="8">AB3/AA3</f>
        <v>57.041627401292672</v>
      </c>
      <c r="AD3" s="4">
        <f t="shared" ref="AD3:AD6" ca="1" si="9">1/MAX(OFFSET($Q$2,(ROW()-ROW($AD$2))*$S$2,,$S$2,))</f>
        <v>70.663887220435996</v>
      </c>
      <c r="AE3" s="4">
        <f t="shared" ref="AE3:AE6" ca="1" si="10">1/MIN(OFFSET($P$2,(ROW()-ROW($AE$2))*$S$2,,$S$2,))</f>
        <v>43.963194013971503</v>
      </c>
      <c r="AF3">
        <f t="shared" ref="AF3:AF6" ca="1" si="11">AD3-AC3</f>
        <v>13.622259819143324</v>
      </c>
      <c r="AG3">
        <f t="shared" ref="AG3:AG6" ca="1" si="12">AD3-AE3</f>
        <v>26.700693206464493</v>
      </c>
      <c r="AH3">
        <f t="shared" ref="AH3:AH6" ca="1" si="13">ROUND((AC3-$AC$2)/ABS($AC$2)*100, $T$2)</f>
        <v>31.7</v>
      </c>
    </row>
    <row r="4" spans="1:39" ht="15.75" x14ac:dyDescent="0.25">
      <c r="A4" t="s">
        <v>26</v>
      </c>
      <c r="B4" t="s">
        <v>62</v>
      </c>
      <c r="C4" t="s">
        <v>61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20.035299999999999</v>
      </c>
      <c r="O4">
        <v>870</v>
      </c>
      <c r="P4">
        <v>2.9005099999999999E-2</v>
      </c>
      <c r="Q4">
        <v>1.86156E-2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60.117500000000007</v>
      </c>
      <c r="AB4" s="4">
        <f t="shared" ca="1" si="7"/>
        <v>2521</v>
      </c>
      <c r="AC4" s="4">
        <f t="shared" ca="1" si="8"/>
        <v>41.934544849669393</v>
      </c>
      <c r="AD4" s="4">
        <f t="shared" ca="1" si="9"/>
        <v>51.351309715154287</v>
      </c>
      <c r="AE4" s="4">
        <f t="shared" ca="1" si="10"/>
        <v>34.366505029538011</v>
      </c>
      <c r="AF4">
        <f t="shared" ca="1" si="11"/>
        <v>9.4167648654848932</v>
      </c>
      <c r="AG4">
        <f t="shared" ca="1" si="12"/>
        <v>16.984804685616275</v>
      </c>
      <c r="AH4">
        <f t="shared" ca="1" si="13"/>
        <v>-3.2</v>
      </c>
    </row>
    <row r="5" spans="1:39" ht="15.75" x14ac:dyDescent="0.25">
      <c r="A5" t="s">
        <v>25</v>
      </c>
      <c r="B5" t="s">
        <v>63</v>
      </c>
      <c r="C5" t="s">
        <v>61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20.021000000000001</v>
      </c>
      <c r="O5">
        <v>1143</v>
      </c>
      <c r="P5">
        <v>2.2746300000000001E-2</v>
      </c>
      <c r="Q5">
        <v>1.3996400000000001E-2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60.063100000000006</v>
      </c>
      <c r="AB5" s="4">
        <f t="shared" ca="1" si="7"/>
        <v>4258</v>
      </c>
      <c r="AC5" s="4">
        <f t="shared" ca="1" si="8"/>
        <v>70.892111795761451</v>
      </c>
      <c r="AD5" s="4">
        <f t="shared" ca="1" si="9"/>
        <v>94.111446775271276</v>
      </c>
      <c r="AE5" s="4">
        <f t="shared" ca="1" si="10"/>
        <v>53.232546378856036</v>
      </c>
      <c r="AF5">
        <f t="shared" ca="1" si="11"/>
        <v>23.219334979509824</v>
      </c>
      <c r="AG5">
        <f t="shared" ca="1" si="12"/>
        <v>40.87890039641524</v>
      </c>
      <c r="AH5">
        <f t="shared" ca="1" si="13"/>
        <v>63.7</v>
      </c>
    </row>
    <row r="6" spans="1:39" ht="15.75" x14ac:dyDescent="0.25">
      <c r="A6" t="s">
        <v>25</v>
      </c>
      <c r="B6" t="s">
        <v>63</v>
      </c>
      <c r="C6" t="s">
        <v>61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20.017600000000002</v>
      </c>
      <c r="O6">
        <v>1142</v>
      </c>
      <c r="P6">
        <v>2.3170799999999998E-2</v>
      </c>
      <c r="Q6">
        <v>1.40026E-2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60.053200000000004</v>
      </c>
      <c r="AB6" s="4">
        <f t="shared" ca="1" si="7"/>
        <v>5163</v>
      </c>
      <c r="AC6" s="4">
        <f t="shared" ca="1" si="8"/>
        <v>85.97376992400072</v>
      </c>
      <c r="AD6" s="4">
        <f t="shared" ca="1" si="9"/>
        <v>102.8669005174205</v>
      </c>
      <c r="AE6" s="4">
        <f t="shared" ca="1" si="10"/>
        <v>57.397702943928181</v>
      </c>
      <c r="AF6">
        <f t="shared" ca="1" si="11"/>
        <v>16.893130593419784</v>
      </c>
      <c r="AG6">
        <f t="shared" ca="1" si="12"/>
        <v>45.469197573492323</v>
      </c>
      <c r="AH6">
        <f t="shared" ca="1" si="13"/>
        <v>98.5</v>
      </c>
    </row>
    <row r="7" spans="1:39" ht="15.75" x14ac:dyDescent="0.25">
      <c r="A7" t="s">
        <v>25</v>
      </c>
      <c r="B7" t="s">
        <v>63</v>
      </c>
      <c r="C7" t="s">
        <v>61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20.0228</v>
      </c>
      <c r="O7">
        <v>1141</v>
      </c>
      <c r="P7">
        <v>2.31401E-2</v>
      </c>
      <c r="Q7">
        <v>1.4151499999999999E-2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64</v>
      </c>
      <c r="C8" t="s">
        <v>61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20.033300000000001</v>
      </c>
      <c r="O8">
        <v>841</v>
      </c>
      <c r="P8">
        <v>2.9695200000000001E-2</v>
      </c>
      <c r="Q8">
        <v>1.94737E-2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64</v>
      </c>
      <c r="C9" t="s">
        <v>61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20.048200000000001</v>
      </c>
      <c r="O9">
        <v>841</v>
      </c>
      <c r="P9">
        <v>2.9098099999999998E-2</v>
      </c>
      <c r="Q9">
        <v>1.9415600000000002E-2</v>
      </c>
      <c r="T9" s="4"/>
      <c r="U9" s="3"/>
      <c r="V9" s="4"/>
      <c r="X9" s="3"/>
      <c r="Y9" s="3"/>
      <c r="Z9" s="3"/>
      <c r="AA9" s="4"/>
      <c r="AB9" s="4"/>
      <c r="AC9" s="4"/>
      <c r="AD9" s="4"/>
      <c r="AE9" s="4"/>
    </row>
    <row r="10" spans="1:39" ht="15.75" x14ac:dyDescent="0.25">
      <c r="A10" t="s">
        <v>24</v>
      </c>
      <c r="B10" t="s">
        <v>64</v>
      </c>
      <c r="C10" t="s">
        <v>61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20.036000000000001</v>
      </c>
      <c r="O10">
        <v>839</v>
      </c>
      <c r="P10">
        <v>2.9440999999999998E-2</v>
      </c>
      <c r="Q10">
        <v>1.9463000000000001E-2</v>
      </c>
      <c r="T10" s="4"/>
      <c r="U10" s="3"/>
      <c r="V10" s="4"/>
      <c r="X10" s="3"/>
      <c r="Y10" s="3"/>
      <c r="Z10" s="3"/>
      <c r="AA10" s="4"/>
      <c r="AB10" s="4"/>
      <c r="AC10" s="4"/>
      <c r="AD10" s="4"/>
      <c r="AE10" s="4"/>
    </row>
    <row r="11" spans="1:39" ht="15.75" x14ac:dyDescent="0.25">
      <c r="A11" t="s">
        <v>56</v>
      </c>
      <c r="B11" t="s">
        <v>62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20.019500000000001</v>
      </c>
      <c r="O11">
        <v>1419</v>
      </c>
      <c r="P11">
        <v>1.87855E-2</v>
      </c>
      <c r="Q11">
        <v>1.06257E-2</v>
      </c>
      <c r="V11" s="4"/>
      <c r="X11" s="3"/>
      <c r="Y11" s="3"/>
      <c r="Z11" s="3"/>
      <c r="AA11" s="4"/>
      <c r="AB11" s="4"/>
      <c r="AC11" s="4"/>
      <c r="AD11" s="4"/>
      <c r="AE11" s="4"/>
    </row>
    <row r="12" spans="1:39" ht="15.75" x14ac:dyDescent="0.25">
      <c r="A12" t="s">
        <v>56</v>
      </c>
      <c r="B12" t="s">
        <v>62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20.019500000000001</v>
      </c>
      <c r="O12">
        <v>1419</v>
      </c>
      <c r="P12">
        <v>1.8907899999999998E-2</v>
      </c>
      <c r="Q12">
        <v>1.06049E-2</v>
      </c>
      <c r="V12" s="4"/>
      <c r="X12" s="3"/>
      <c r="Y12" s="3"/>
      <c r="Z12" s="3"/>
      <c r="AA12" s="4"/>
      <c r="AB12" s="4"/>
      <c r="AC12" s="4"/>
      <c r="AD12" s="4"/>
      <c r="AE12" s="4"/>
    </row>
    <row r="13" spans="1:39" ht="15.75" x14ac:dyDescent="0.25">
      <c r="A13" t="s">
        <v>56</v>
      </c>
      <c r="B13" t="s">
        <v>62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20.024100000000001</v>
      </c>
      <c r="O13">
        <v>1420</v>
      </c>
      <c r="P13">
        <v>1.8825999999999999E-2</v>
      </c>
      <c r="Q13">
        <v>1.0565099999999999E-2</v>
      </c>
      <c r="V13" s="4"/>
      <c r="X13" s="3"/>
      <c r="Y13" s="3"/>
      <c r="Z13" s="3"/>
      <c r="AA13" s="4"/>
      <c r="AB13" s="4"/>
      <c r="AC13" s="4"/>
      <c r="AD13" s="4"/>
      <c r="AE13" s="4"/>
    </row>
    <row r="14" spans="1:39" ht="15.75" x14ac:dyDescent="0.25">
      <c r="A14" t="s">
        <v>27</v>
      </c>
      <c r="B14" t="s">
        <v>65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20.0168</v>
      </c>
      <c r="O14">
        <v>1728</v>
      </c>
      <c r="P14">
        <v>1.7422300000000002E-2</v>
      </c>
      <c r="Q14">
        <v>9.5297999999999997E-3</v>
      </c>
      <c r="V14" s="4"/>
      <c r="X14" s="3"/>
      <c r="Y14" s="3"/>
      <c r="Z14" s="3"/>
      <c r="AA14" s="4"/>
      <c r="AB14" s="4"/>
      <c r="AC14" s="4"/>
      <c r="AD14" s="4"/>
      <c r="AE14" s="4"/>
    </row>
    <row r="15" spans="1:39" ht="15.75" x14ac:dyDescent="0.25">
      <c r="A15" t="s">
        <v>27</v>
      </c>
      <c r="B15" t="s">
        <v>65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20.02</v>
      </c>
      <c r="O15">
        <v>1715</v>
      </c>
      <c r="P15">
        <v>1.7638999999999998E-2</v>
      </c>
      <c r="Q15">
        <v>9.6520000000000009E-3</v>
      </c>
      <c r="V15" s="4"/>
      <c r="X15" s="3"/>
      <c r="Y15" s="3"/>
      <c r="Z15" s="3"/>
      <c r="AA15" s="4"/>
      <c r="AB15" s="4"/>
      <c r="AC15" s="4"/>
      <c r="AD15" s="4"/>
      <c r="AE15" s="4"/>
    </row>
    <row r="16" spans="1:39" ht="15.75" x14ac:dyDescent="0.25">
      <c r="A16" t="s">
        <v>27</v>
      </c>
      <c r="B16" t="s">
        <v>65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20.016400000000001</v>
      </c>
      <c r="O16">
        <v>1720</v>
      </c>
      <c r="P16">
        <v>1.77054E-2</v>
      </c>
      <c r="Q16">
        <v>9.7213000000000004E-3</v>
      </c>
      <c r="V16" s="4"/>
      <c r="X16" s="3"/>
      <c r="Y16" s="3"/>
      <c r="Z16" s="3"/>
      <c r="AA16" s="4"/>
      <c r="AB16" s="4"/>
      <c r="AC16" s="4"/>
      <c r="AD16" s="4"/>
      <c r="AE16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F9DE-D528-434B-B805-D6364E417ED6}">
  <dimension ref="A1:AM16"/>
  <sheetViews>
    <sheetView topLeftCell="S1" zoomScale="85" zoomScaleNormal="85" workbookViewId="0">
      <selection activeCell="AC5" sqref="AC5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69</v>
      </c>
      <c r="C2" t="s">
        <v>61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20.049099999999999</v>
      </c>
      <c r="O2">
        <v>1042</v>
      </c>
      <c r="P2">
        <v>3.2215000000000001E-2</v>
      </c>
      <c r="Q2">
        <v>1.40696E-2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60.1267</v>
      </c>
      <c r="AB2" s="4">
        <f ca="1">SUM(OFFSET($O$2,(ROW()-ROW($AB$2))*$S$2,,$S$2,))</f>
        <v>3116</v>
      </c>
      <c r="AC2" s="4">
        <f ca="1">AB2/AA2</f>
        <v>51.823898534261815</v>
      </c>
      <c r="AD2" s="4">
        <f ca="1">1/MAX(OFFSET($Q$2,(ROW()-ROW($AD$2))*$S$2,,$S$2,))</f>
        <v>71.075226019218746</v>
      </c>
      <c r="AE2" s="4">
        <f ca="1">1/MIN(OFFSET($P$2,(ROW()-ROW($AE$2))*$S$2,,$S$2,))</f>
        <v>31.390570900312962</v>
      </c>
      <c r="AF2">
        <f ca="1">AD2-AC2</f>
        <v>19.251327484956931</v>
      </c>
      <c r="AG2">
        <f ca="1">AD2-AE2</f>
        <v>39.684655118905781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69</v>
      </c>
      <c r="C3" t="s">
        <v>61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20.029499999999999</v>
      </c>
      <c r="O3">
        <v>1046</v>
      </c>
      <c r="P3">
        <v>3.1856700000000002E-2</v>
      </c>
      <c r="Q3">
        <v>1.40655E-2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60.118800000000007</v>
      </c>
      <c r="AB3" s="4">
        <f t="shared" ref="AB3:AB6" ca="1" si="7">SUM(OFFSET($O$2,(ROW()-ROW($AB$2))*$S$2,,$S$2,))</f>
        <v>3458</v>
      </c>
      <c r="AC3" s="4">
        <f t="shared" ref="AC3:AC6" ca="1" si="8">AB3/AA3</f>
        <v>57.519444832564851</v>
      </c>
      <c r="AD3" s="4">
        <f t="shared" ref="AD3:AD6" ca="1" si="9">1/MAX(OFFSET($Q$2,(ROW()-ROW($AD$2))*$S$2,,$S$2,))</f>
        <v>76.983479345332498</v>
      </c>
      <c r="AE3" s="4">
        <f t="shared" ref="AE3:AE6" ca="1" si="10">1/MIN(OFFSET($P$2,(ROW()-ROW($AE$2))*$S$2,,$S$2,))</f>
        <v>39.767914451262435</v>
      </c>
      <c r="AF3">
        <f t="shared" ref="AF3:AF6" ca="1" si="11">AD3-AC3</f>
        <v>19.464034512767647</v>
      </c>
      <c r="AG3">
        <f t="shared" ref="AG3:AG6" ca="1" si="12">AD3-AE3</f>
        <v>37.215564894070063</v>
      </c>
      <c r="AH3">
        <f t="shared" ref="AH3:AH6" ca="1" si="13">ROUND((AC3-$AC$2)/ABS($AC$2)*100, $T$2)</f>
        <v>11</v>
      </c>
    </row>
    <row r="4" spans="1:39" ht="15.75" x14ac:dyDescent="0.25">
      <c r="A4" t="s">
        <v>26</v>
      </c>
      <c r="B4" t="s">
        <v>69</v>
      </c>
      <c r="C4" t="s">
        <v>61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20.048100000000002</v>
      </c>
      <c r="O4">
        <v>1028</v>
      </c>
      <c r="P4">
        <v>3.29787E-2</v>
      </c>
      <c r="Q4">
        <v>1.3931000000000001E-2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60.091800000000006</v>
      </c>
      <c r="AB4" s="4">
        <f t="shared" ca="1" si="7"/>
        <v>4299</v>
      </c>
      <c r="AC4" s="4">
        <f t="shared" ca="1" si="8"/>
        <v>71.540542969257032</v>
      </c>
      <c r="AD4" s="4">
        <f t="shared" ca="1" si="9"/>
        <v>102.8679586882278</v>
      </c>
      <c r="AE4" s="4">
        <f t="shared" ca="1" si="10"/>
        <v>45.135723119420099</v>
      </c>
      <c r="AF4">
        <f t="shared" ca="1" si="11"/>
        <v>31.327415718970769</v>
      </c>
      <c r="AG4">
        <f t="shared" ca="1" si="12"/>
        <v>57.732235568807702</v>
      </c>
      <c r="AH4">
        <f t="shared" ca="1" si="13"/>
        <v>38</v>
      </c>
    </row>
    <row r="5" spans="1:39" ht="15.75" x14ac:dyDescent="0.25">
      <c r="A5" t="s">
        <v>25</v>
      </c>
      <c r="B5" t="s">
        <v>70</v>
      </c>
      <c r="C5" t="s">
        <v>61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20.043700000000001</v>
      </c>
      <c r="O5">
        <v>1136</v>
      </c>
      <c r="P5">
        <v>2.5145899999999999E-2</v>
      </c>
      <c r="Q5">
        <v>1.26502E-2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60.177999999999997</v>
      </c>
      <c r="AB5" s="4">
        <f t="shared" ca="1" si="7"/>
        <v>2475</v>
      </c>
      <c r="AC5" s="4">
        <f t="shared" ca="1" si="8"/>
        <v>41.12798697198312</v>
      </c>
      <c r="AD5" s="4">
        <f t="shared" ca="1" si="9"/>
        <v>55.642109948809264</v>
      </c>
      <c r="AE5" s="4">
        <f t="shared" ca="1" si="10"/>
        <v>27.627285812559915</v>
      </c>
      <c r="AF5">
        <f t="shared" ca="1" si="11"/>
        <v>14.514122976826144</v>
      </c>
      <c r="AG5">
        <f t="shared" ca="1" si="12"/>
        <v>28.014824136249349</v>
      </c>
      <c r="AH5">
        <f t="shared" ca="1" si="13"/>
        <v>-20.6</v>
      </c>
    </row>
    <row r="6" spans="1:39" ht="15.75" x14ac:dyDescent="0.25">
      <c r="A6" t="s">
        <v>25</v>
      </c>
      <c r="B6" t="s">
        <v>70</v>
      </c>
      <c r="C6" t="s">
        <v>61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20.040400000000002</v>
      </c>
      <c r="O6">
        <v>1161</v>
      </c>
      <c r="P6">
        <v>2.5466200000000001E-2</v>
      </c>
      <c r="Q6">
        <v>1.2989799999999999E-2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60.102199999999996</v>
      </c>
      <c r="AB6" s="4">
        <f t="shared" ca="1" si="7"/>
        <v>4180</v>
      </c>
      <c r="AC6" s="4">
        <f t="shared" ca="1" si="8"/>
        <v>69.548202894403204</v>
      </c>
      <c r="AD6" s="4">
        <f t="shared" ca="1" si="9"/>
        <v>102.56515451440526</v>
      </c>
      <c r="AE6" s="4">
        <f t="shared" ca="1" si="10"/>
        <v>38.766601797219657</v>
      </c>
      <c r="AF6">
        <f t="shared" ca="1" si="11"/>
        <v>33.016951620002061</v>
      </c>
      <c r="AG6">
        <f t="shared" ca="1" si="12"/>
        <v>63.798552717185608</v>
      </c>
      <c r="AH6">
        <f t="shared" ca="1" si="13"/>
        <v>34.200000000000003</v>
      </c>
    </row>
    <row r="7" spans="1:39" ht="15.75" x14ac:dyDescent="0.25">
      <c r="A7" t="s">
        <v>25</v>
      </c>
      <c r="B7" t="s">
        <v>70</v>
      </c>
      <c r="C7" t="s">
        <v>61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20.034700000000001</v>
      </c>
      <c r="O7">
        <v>1161</v>
      </c>
      <c r="P7">
        <v>2.5319700000000001E-2</v>
      </c>
      <c r="Q7">
        <v>1.25392E-2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71</v>
      </c>
      <c r="C8" t="s">
        <v>61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20.028300000000002</v>
      </c>
      <c r="O8">
        <v>1439</v>
      </c>
      <c r="P8">
        <v>2.2155399999999999E-2</v>
      </c>
      <c r="Q8">
        <v>9.7211999999999993E-3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71</v>
      </c>
      <c r="C9" t="s">
        <v>61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20.034800000000001</v>
      </c>
      <c r="O9">
        <v>1429</v>
      </c>
      <c r="P9">
        <v>2.52555E-2</v>
      </c>
      <c r="Q9">
        <v>9.7164E-3</v>
      </c>
      <c r="T9" s="4"/>
      <c r="U9" s="3"/>
      <c r="V9" s="3"/>
    </row>
    <row r="10" spans="1:39" ht="15.75" x14ac:dyDescent="0.25">
      <c r="A10" t="s">
        <v>24</v>
      </c>
      <c r="B10" t="s">
        <v>71</v>
      </c>
      <c r="C10" t="s">
        <v>61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20.028700000000001</v>
      </c>
      <c r="O10">
        <v>1431</v>
      </c>
      <c r="P10">
        <v>2.5724199999999999E-2</v>
      </c>
      <c r="Q10">
        <v>9.6579999999999999E-3</v>
      </c>
      <c r="T10" s="4"/>
      <c r="U10" s="3"/>
      <c r="V10" s="3"/>
    </row>
    <row r="11" spans="1:39" x14ac:dyDescent="0.25">
      <c r="A11" t="s">
        <v>56</v>
      </c>
      <c r="B11" t="s">
        <v>69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20.060199999999998</v>
      </c>
      <c r="O11">
        <v>825</v>
      </c>
      <c r="P11">
        <v>3.6196100000000002E-2</v>
      </c>
      <c r="Q11">
        <v>1.7971999999999998E-2</v>
      </c>
    </row>
    <row r="12" spans="1:39" x14ac:dyDescent="0.25">
      <c r="A12" t="s">
        <v>56</v>
      </c>
      <c r="B12" t="s">
        <v>69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20.055</v>
      </c>
      <c r="O12">
        <v>831</v>
      </c>
      <c r="P12">
        <v>4.30812E-2</v>
      </c>
      <c r="Q12">
        <v>1.7894899999999998E-2</v>
      </c>
    </row>
    <row r="13" spans="1:39" x14ac:dyDescent="0.25">
      <c r="A13" t="s">
        <v>56</v>
      </c>
      <c r="B13" t="s">
        <v>69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20.062799999999999</v>
      </c>
      <c r="O13">
        <v>819</v>
      </c>
      <c r="P13">
        <v>4.2746399999999997E-2</v>
      </c>
      <c r="Q13">
        <v>1.79156E-2</v>
      </c>
    </row>
    <row r="14" spans="1:39" x14ac:dyDescent="0.25">
      <c r="A14" t="s">
        <v>27</v>
      </c>
      <c r="B14" t="s">
        <v>57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20.033999999999999</v>
      </c>
      <c r="O14">
        <v>1385</v>
      </c>
      <c r="P14">
        <v>2.6106500000000001E-2</v>
      </c>
      <c r="Q14">
        <v>9.5957999999999998E-3</v>
      </c>
    </row>
    <row r="15" spans="1:39" x14ac:dyDescent="0.25">
      <c r="A15" t="s">
        <v>27</v>
      </c>
      <c r="B15" t="s">
        <v>57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20.032800000000002</v>
      </c>
      <c r="O15">
        <v>1393</v>
      </c>
      <c r="P15">
        <v>2.57954E-2</v>
      </c>
      <c r="Q15">
        <v>9.7132E-3</v>
      </c>
    </row>
    <row r="16" spans="1:39" x14ac:dyDescent="0.25">
      <c r="A16" t="s">
        <v>27</v>
      </c>
      <c r="B16" t="s">
        <v>57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20.035399999999999</v>
      </c>
      <c r="O16">
        <v>1402</v>
      </c>
      <c r="P16">
        <v>2.6045700000000001E-2</v>
      </c>
      <c r="Q16">
        <v>9.7499000000000006E-3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0FD4-FA27-4F55-875C-776A875C0DAC}">
  <dimension ref="A1:AM10"/>
  <sheetViews>
    <sheetView zoomScale="70" zoomScaleNormal="70" workbookViewId="0">
      <selection activeCell="B8" sqref="B8:Q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B2" t="s">
        <v>38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30.102399999999999</v>
      </c>
      <c r="O2">
        <v>763</v>
      </c>
      <c r="P2">
        <v>6.44174E-2</v>
      </c>
      <c r="Q2">
        <v>2.2689299999999999E-2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90.300000000000011</v>
      </c>
      <c r="AC2" s="4">
        <f ca="1">SUM(OFFSET($O$2,(ROW()-ROW($AC$2))*$S$2,,$S$2,))</f>
        <v>2294</v>
      </c>
      <c r="AD2" s="4">
        <f ca="1">AC2/AB2</f>
        <v>25.404208194905866</v>
      </c>
      <c r="AE2" s="4">
        <f ca="1">1/MAX(OFFSET($Q$2,(ROW()-ROW($AE$2))*$S$2,,$S$2,))</f>
        <v>44.07363823476264</v>
      </c>
      <c r="AF2" s="4">
        <f ca="1">1/MIN(OFFSET($P$2,(ROW()-ROW($AF$2))*$S$2,,$S$2,))</f>
        <v>15.86885974308316</v>
      </c>
      <c r="AG2">
        <f ca="1">AE2-AD2</f>
        <v>18.669430039856774</v>
      </c>
      <c r="AH2">
        <f ca="1">AE2-AF2</f>
        <v>28.20477849167948</v>
      </c>
    </row>
    <row r="3" spans="1:39" ht="15.75" x14ac:dyDescent="0.25">
      <c r="B3" t="s">
        <v>38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30.0839</v>
      </c>
      <c r="O3">
        <v>763</v>
      </c>
      <c r="P3">
        <v>6.3299099999999997E-2</v>
      </c>
      <c r="Q3">
        <v>2.2150300000000001E-2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90.823399999999992</v>
      </c>
      <c r="AC3" s="4">
        <f ca="1">SUM(OFFSET($O$2,(ROW()-ROW($AC$2))*$S$2,,$S$2,))</f>
        <v>950</v>
      </c>
      <c r="AD3" s="4">
        <f t="shared" ref="AD3" ca="1" si="3">AC3/AB3</f>
        <v>10.459859463530325</v>
      </c>
      <c r="AE3" s="4">
        <f ca="1">1/MAX(OFFSET($Q$2,(ROW()-ROW($AE$2))*$S$2,,$S$2,))</f>
        <v>20.410079313568211</v>
      </c>
      <c r="AF3" s="4">
        <f ca="1">1/MIN(OFFSET($P$2,(ROW()-ROW($AF$2))*$S$2,,$S$2,))</f>
        <v>5.4021932904759336</v>
      </c>
      <c r="AG3">
        <f t="shared" ref="AG3" ca="1" si="4">AE3-AD3</f>
        <v>9.950219850037886</v>
      </c>
      <c r="AH3">
        <f t="shared" ref="AH3" ca="1" si="5">AE3-AF3</f>
        <v>15.007886023092277</v>
      </c>
    </row>
    <row r="4" spans="1:39" ht="15.75" x14ac:dyDescent="0.25">
      <c r="B4" t="s">
        <v>38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30.113700000000001</v>
      </c>
      <c r="O4">
        <v>768</v>
      </c>
      <c r="P4">
        <v>6.3016500000000003E-2</v>
      </c>
      <c r="Q4">
        <v>2.1803599999999999E-2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91.798000000000002</v>
      </c>
      <c r="AC4" s="4">
        <f ca="1">SUM(OFFSET($O$2,(ROW()-ROW($AC$2))*$S$2,,$S$2,))</f>
        <v>504</v>
      </c>
      <c r="AD4" s="4">
        <f t="shared" ref="AD4" ca="1" si="8">AC4/AB4</f>
        <v>5.4903156931523558</v>
      </c>
      <c r="AE4" s="4">
        <f ca="1">1/MAX(OFFSET($Q$2,(ROW()-ROW($AE$2))*$S$2,,$S$2,))</f>
        <v>10.617852857795096</v>
      </c>
      <c r="AF4" s="4">
        <f ca="1">1/MIN(OFFSET($P$2,(ROW()-ROW($AF$2))*$S$2,,$S$2,))</f>
        <v>2.9209105062229996</v>
      </c>
      <c r="AG4">
        <f t="shared" ref="AG4" ca="1" si="9">AE4-AD4</f>
        <v>5.1275371646427406</v>
      </c>
      <c r="AH4">
        <f t="shared" ref="AH4" ca="1" si="10">AE4-AF4</f>
        <v>7.6969423515720967</v>
      </c>
    </row>
    <row r="5" spans="1:39" ht="15.75" x14ac:dyDescent="0.25">
      <c r="B5" t="s">
        <v>38</v>
      </c>
      <c r="C5" t="s">
        <v>77</v>
      </c>
      <c r="D5">
        <v>1920</v>
      </c>
      <c r="E5">
        <v>1080</v>
      </c>
      <c r="F5" t="s">
        <v>78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30.2026</v>
      </c>
      <c r="O5">
        <v>317</v>
      </c>
      <c r="P5">
        <v>0.18511</v>
      </c>
      <c r="Q5">
        <v>4.8054100000000002E-2</v>
      </c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B6" t="s">
        <v>38</v>
      </c>
      <c r="C6" t="s">
        <v>77</v>
      </c>
      <c r="D6">
        <v>1920</v>
      </c>
      <c r="E6">
        <v>1080</v>
      </c>
      <c r="F6" t="s">
        <v>78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30.331499999999998</v>
      </c>
      <c r="O6">
        <v>318</v>
      </c>
      <c r="P6">
        <v>0.18954199999999999</v>
      </c>
      <c r="Q6">
        <v>4.8645500000000001E-2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38</v>
      </c>
      <c r="C7" t="s">
        <v>77</v>
      </c>
      <c r="D7">
        <v>1920</v>
      </c>
      <c r="E7">
        <v>1080</v>
      </c>
      <c r="F7" t="s">
        <v>78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30.289300000000001</v>
      </c>
      <c r="O7">
        <v>315</v>
      </c>
      <c r="P7">
        <v>0.186718</v>
      </c>
      <c r="Q7">
        <v>4.8995400000000001E-2</v>
      </c>
      <c r="T7" s="4"/>
      <c r="U7" s="4"/>
      <c r="AE7" s="3"/>
      <c r="AF7" s="3"/>
      <c r="AG7" s="3"/>
    </row>
    <row r="8" spans="1:39" ht="15.75" x14ac:dyDescent="0.25">
      <c r="B8" t="s">
        <v>38</v>
      </c>
      <c r="C8" t="s">
        <v>82</v>
      </c>
      <c r="D8">
        <v>1920</v>
      </c>
      <c r="E8">
        <v>1080</v>
      </c>
      <c r="F8" t="s">
        <v>79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30.593800000000002</v>
      </c>
      <c r="O8">
        <v>168</v>
      </c>
      <c r="P8">
        <v>0.34286499999999998</v>
      </c>
      <c r="Q8">
        <v>9.4181000000000001E-2</v>
      </c>
      <c r="T8" s="4"/>
      <c r="U8" s="4"/>
      <c r="V8" s="3"/>
    </row>
    <row r="9" spans="1:39" ht="15.75" x14ac:dyDescent="0.25">
      <c r="B9" t="s">
        <v>38</v>
      </c>
      <c r="C9" t="s">
        <v>82</v>
      </c>
      <c r="D9">
        <v>1920</v>
      </c>
      <c r="E9">
        <v>1080</v>
      </c>
      <c r="F9" t="s">
        <v>79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30.572600000000001</v>
      </c>
      <c r="O9">
        <v>168</v>
      </c>
      <c r="P9">
        <v>0.34235900000000002</v>
      </c>
      <c r="Q9">
        <v>9.4072100000000006E-2</v>
      </c>
      <c r="T9" s="4"/>
      <c r="U9" s="3"/>
      <c r="V9" s="3"/>
    </row>
    <row r="10" spans="1:39" ht="15.75" x14ac:dyDescent="0.25">
      <c r="B10" t="s">
        <v>38</v>
      </c>
      <c r="C10" t="s">
        <v>82</v>
      </c>
      <c r="D10">
        <v>1920</v>
      </c>
      <c r="E10">
        <v>1080</v>
      </c>
      <c r="F10" t="s">
        <v>79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30.631599999999999</v>
      </c>
      <c r="O10">
        <v>168</v>
      </c>
      <c r="P10">
        <v>0.34285399999999999</v>
      </c>
      <c r="Q10">
        <v>9.3909099999999995E-2</v>
      </c>
      <c r="T10" s="4"/>
      <c r="U10" s="3"/>
      <c r="V10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EF4F-454C-4020-BCA1-EF8461693D0D}">
  <dimension ref="A1:AM10"/>
  <sheetViews>
    <sheetView zoomScale="70" zoomScaleNormal="70" workbookViewId="0">
      <selection activeCell="B8" sqref="B8:Q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B2" t="s">
        <v>58</v>
      </c>
      <c r="C2" t="s">
        <v>77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25.031199999999998</v>
      </c>
      <c r="O2">
        <v>1436</v>
      </c>
      <c r="P2">
        <v>4.3578800000000001E-2</v>
      </c>
      <c r="Q2">
        <v>6.6847E-3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75.072699999999998</v>
      </c>
      <c r="AC2" s="4">
        <f ca="1">SUM(OFFSET($O$2,(ROW()-ROW($AC$2))*$S$2,,$S$2,))</f>
        <v>4312</v>
      </c>
      <c r="AD2" s="4">
        <f ca="1">AC2/AB2</f>
        <v>57.437657097719942</v>
      </c>
      <c r="AE2" s="4">
        <f ca="1">1/MAX(OFFSET($Q$2,(ROW()-ROW($AE$2))*$S$2,,$S$2,))</f>
        <v>149.24927614101071</v>
      </c>
      <c r="AF2" s="4">
        <f ca="1">1/MIN(OFFSET($P$2,(ROW()-ROW($AF$2))*$S$2,,$S$2,))</f>
        <v>23.224272151310778</v>
      </c>
      <c r="AG2">
        <f ca="1">AE2-AD2</f>
        <v>91.811619043290762</v>
      </c>
      <c r="AH2">
        <f ca="1">AE2-AF2</f>
        <v>126.02500398969994</v>
      </c>
    </row>
    <row r="3" spans="1:39" ht="15.75" x14ac:dyDescent="0.25">
      <c r="B3" t="s">
        <v>58</v>
      </c>
      <c r="C3" t="s">
        <v>77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25.024100000000001</v>
      </c>
      <c r="O3">
        <v>1438</v>
      </c>
      <c r="P3">
        <v>4.3058399999999997E-2</v>
      </c>
      <c r="Q3">
        <v>6.5182E-3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75.158699999999996</v>
      </c>
      <c r="AC3" s="4">
        <f ca="1">SUM(OFFSET($O$2,(ROW()-ROW($AC$2))*$S$2,,$S$2,))</f>
        <v>2361</v>
      </c>
      <c r="AD3" s="4">
        <f t="shared" ref="AD3" ca="1" si="3">AC3/AB3</f>
        <v>31.413528972693783</v>
      </c>
      <c r="AE3" s="4">
        <f ca="1">1/MAX(OFFSET($Q$2,(ROW()-ROW($AE$2))*$S$2,,$S$2,))</f>
        <v>98.257887651931256</v>
      </c>
      <c r="AF3" s="4">
        <f ca="1">1/MIN(OFFSET($P$2,(ROW()-ROW($AF$2))*$S$2,,$S$2,))</f>
        <v>8.7342347063550303</v>
      </c>
      <c r="AG3">
        <f t="shared" ref="AG3" ca="1" si="4">AE3-AD3</f>
        <v>66.844358679237473</v>
      </c>
      <c r="AH3">
        <f t="shared" ref="AH3" ca="1" si="5">AE3-AF3</f>
        <v>89.523652945576231</v>
      </c>
    </row>
    <row r="4" spans="1:39" ht="15.75" x14ac:dyDescent="0.25">
      <c r="B4" t="s">
        <v>58</v>
      </c>
      <c r="C4" t="s">
        <v>77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25.017399999999999</v>
      </c>
      <c r="O4">
        <v>1438</v>
      </c>
      <c r="P4">
        <v>4.3473999999999999E-2</v>
      </c>
      <c r="Q4">
        <v>6.7001999999999999E-3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75.328500000000005</v>
      </c>
      <c r="AC4" s="4">
        <f ca="1">SUM(OFFSET($O$2,(ROW()-ROW($AC$2))*$S$2,,$S$2,))</f>
        <v>1144</v>
      </c>
      <c r="AD4" s="4">
        <f t="shared" ref="AD4" ca="1" si="8">AC4/AB4</f>
        <v>15.186815083268616</v>
      </c>
      <c r="AE4" s="4">
        <f ca="1">1/MAX(OFFSET($Q$2,(ROW()-ROW($AE$2))*$S$2,,$S$2,))</f>
        <v>50.677045325549336</v>
      </c>
      <c r="AF4" s="4">
        <f ca="1">1/MIN(OFFSET($P$2,(ROW()-ROW($AF$2))*$S$2,,$S$2,))</f>
        <v>3.9308485129600075</v>
      </c>
      <c r="AG4">
        <f t="shared" ref="AG4" ca="1" si="9">AE4-AD4</f>
        <v>35.490230242280717</v>
      </c>
      <c r="AH4">
        <f t="shared" ref="AH4" ca="1" si="10">AE4-AF4</f>
        <v>46.746196812589332</v>
      </c>
    </row>
    <row r="5" spans="1:39" ht="15.75" x14ac:dyDescent="0.25">
      <c r="B5" t="s">
        <v>58</v>
      </c>
      <c r="C5" t="s">
        <v>77</v>
      </c>
      <c r="D5">
        <v>1920</v>
      </c>
      <c r="E5">
        <v>1080</v>
      </c>
      <c r="F5" t="s">
        <v>78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25.064499999999999</v>
      </c>
      <c r="O5">
        <v>788</v>
      </c>
      <c r="P5">
        <v>0.11497300000000001</v>
      </c>
      <c r="Q5">
        <v>1.01773E-2</v>
      </c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B6" t="s">
        <v>58</v>
      </c>
      <c r="C6" t="s">
        <v>77</v>
      </c>
      <c r="D6">
        <v>1920</v>
      </c>
      <c r="E6">
        <v>1080</v>
      </c>
      <c r="F6" t="s">
        <v>78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25.0581</v>
      </c>
      <c r="O6">
        <v>787</v>
      </c>
      <c r="P6">
        <v>0.114492</v>
      </c>
      <c r="Q6">
        <v>1.01262E-2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58</v>
      </c>
      <c r="C7" t="s">
        <v>77</v>
      </c>
      <c r="D7">
        <v>1920</v>
      </c>
      <c r="E7">
        <v>1080</v>
      </c>
      <c r="F7" t="s">
        <v>78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25.036100000000001</v>
      </c>
      <c r="O7">
        <v>786</v>
      </c>
      <c r="P7">
        <v>0.114955</v>
      </c>
      <c r="Q7">
        <v>1.01447E-2</v>
      </c>
      <c r="T7" s="4"/>
      <c r="U7" s="4"/>
      <c r="AE7" s="3"/>
      <c r="AF7" s="3"/>
      <c r="AG7" s="3"/>
    </row>
    <row r="8" spans="1:39" ht="15.75" x14ac:dyDescent="0.25">
      <c r="B8" t="s">
        <v>58</v>
      </c>
      <c r="C8" t="s">
        <v>82</v>
      </c>
      <c r="D8">
        <v>1920</v>
      </c>
      <c r="E8">
        <v>1080</v>
      </c>
      <c r="F8" t="s">
        <v>79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25.092700000000001</v>
      </c>
      <c r="O8">
        <v>381</v>
      </c>
      <c r="P8">
        <v>0.25439800000000001</v>
      </c>
      <c r="Q8">
        <v>1.9732800000000002E-2</v>
      </c>
      <c r="T8" s="4"/>
      <c r="U8" s="4"/>
      <c r="V8" s="3"/>
    </row>
    <row r="9" spans="1:39" ht="15.75" x14ac:dyDescent="0.25">
      <c r="B9" t="s">
        <v>58</v>
      </c>
      <c r="C9" t="s">
        <v>82</v>
      </c>
      <c r="D9">
        <v>1920</v>
      </c>
      <c r="E9">
        <v>1080</v>
      </c>
      <c r="F9" t="s">
        <v>79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25.090599999999998</v>
      </c>
      <c r="O9">
        <v>381</v>
      </c>
      <c r="P9">
        <v>0.25595499999999999</v>
      </c>
      <c r="Q9">
        <v>1.9603499999999999E-2</v>
      </c>
      <c r="T9" s="4"/>
      <c r="U9" s="3"/>
      <c r="V9" s="3"/>
    </row>
    <row r="10" spans="1:39" ht="15.75" x14ac:dyDescent="0.25">
      <c r="B10" t="s">
        <v>58</v>
      </c>
      <c r="C10" t="s">
        <v>82</v>
      </c>
      <c r="D10">
        <v>1920</v>
      </c>
      <c r="E10">
        <v>1080</v>
      </c>
      <c r="F10" t="s">
        <v>79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25.145199999999999</v>
      </c>
      <c r="O10">
        <v>382</v>
      </c>
      <c r="P10">
        <v>0.25457200000000002</v>
      </c>
      <c r="Q10">
        <v>1.96349E-2</v>
      </c>
      <c r="T10" s="4"/>
      <c r="U10" s="3"/>
      <c r="V1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Graphs</vt:lpstr>
      <vt:lpstr>Mandelbulb Optimisations</vt:lpstr>
      <vt:lpstr>Mandelbulb Features</vt:lpstr>
      <vt:lpstr>Sierpinski Optimisations</vt:lpstr>
      <vt:lpstr>Sierpinski Features</vt:lpstr>
      <vt:lpstr>Stationary Optimisations</vt:lpstr>
      <vt:lpstr>Planet Optimisations</vt:lpstr>
      <vt:lpstr>Devices Mandelbulb</vt:lpstr>
      <vt:lpstr>Devices Sierpinski</vt:lpstr>
      <vt:lpstr>Devices Planet</vt:lpstr>
      <vt:lpstr>Devices Trivial</vt:lpstr>
      <vt:lpstr>Resolutions Mandelbulb</vt:lpstr>
      <vt:lpstr>Resolutions Sierpinski</vt:lpstr>
      <vt:lpstr>Resolutions Planet</vt:lpstr>
      <vt:lpstr>Resolutions Trivial</vt:lpstr>
      <vt:lpstr>Resolutions 1660TI</vt:lpstr>
      <vt:lpstr>Resolutions 970 ME</vt:lpstr>
      <vt:lpstr>Resolutions 970 ME NO GUI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Baarda</dc:creator>
  <cp:lastModifiedBy>Solomon Baarda</cp:lastModifiedBy>
  <dcterms:created xsi:type="dcterms:W3CDTF">2015-06-05T18:17:20Z</dcterms:created>
  <dcterms:modified xsi:type="dcterms:W3CDTF">2022-03-22T14:52:12Z</dcterms:modified>
</cp:coreProperties>
</file>