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Repos\dissertation\Deliverable 2\"/>
    </mc:Choice>
  </mc:AlternateContent>
  <xr:revisionPtr revIDLastSave="0" documentId="13_ncr:1_{E79197FD-04EC-491B-ABAB-B20AEBDB1431}" xr6:coauthVersionLast="47" xr6:coauthVersionMax="47" xr10:uidLastSave="{00000000-0000-0000-0000-000000000000}"/>
  <bookViews>
    <workbookView xWindow="-120" yWindow="-120" windowWidth="38640" windowHeight="21240" tabRatio="801" activeTab="6" xr2:uid="{00000000-000D-0000-FFFF-FFFF00000000}"/>
  </bookViews>
  <sheets>
    <sheet name="Graphs" sheetId="2" r:id="rId1"/>
    <sheet name="Mandelbulb Optimisations" sheetId="8" r:id="rId2"/>
    <sheet name="Mandelbulb Features" sheetId="9" r:id="rId3"/>
    <sheet name="Stationary Optimisations" sheetId="10" r:id="rId4"/>
    <sheet name="Sierpinski Optimisations" sheetId="7" r:id="rId5"/>
    <sheet name="Planet Optimisations" sheetId="11" r:id="rId6"/>
    <sheet name="Planet Optimisations OpenCL C" sheetId="23" r:id="rId7"/>
    <sheet name="Devices Mandelbulb" sheetId="12" r:id="rId8"/>
    <sheet name="Devices Sierpinski" sheetId="14" r:id="rId9"/>
    <sheet name="Devices Planet" sheetId="15" r:id="rId10"/>
    <sheet name="Devices Trivial" sheetId="20" r:id="rId11"/>
    <sheet name="Resolutions Mandelbulb" sheetId="13" r:id="rId12"/>
    <sheet name="Resolutions Sierpinski" sheetId="21" r:id="rId13"/>
    <sheet name="Resolutions Planet" sheetId="22" r:id="rId14"/>
    <sheet name="Resolutions Trivial" sheetId="19" r:id="rId15"/>
    <sheet name="Resolutions 970 ME NO GUI" sheetId="1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6" i="23" l="1"/>
  <c r="AD6" i="23"/>
  <c r="AB6" i="23"/>
  <c r="AA6" i="23"/>
  <c r="Z6" i="23"/>
  <c r="Y6" i="23"/>
  <c r="X6" i="23"/>
  <c r="W6" i="23"/>
  <c r="V6" i="23"/>
  <c r="AE5" i="23"/>
  <c r="AD5" i="23"/>
  <c r="AB5" i="23"/>
  <c r="AA5" i="23"/>
  <c r="Z5" i="23"/>
  <c r="Y5" i="23"/>
  <c r="X5" i="23"/>
  <c r="W5" i="23"/>
  <c r="V5" i="23"/>
  <c r="AE4" i="23"/>
  <c r="AD4" i="23"/>
  <c r="AB4" i="23"/>
  <c r="AA4" i="23"/>
  <c r="Z4" i="23"/>
  <c r="Y4" i="23"/>
  <c r="X4" i="23"/>
  <c r="W4" i="23"/>
  <c r="V4" i="23"/>
  <c r="AE3" i="23"/>
  <c r="AD3" i="23"/>
  <c r="AB3" i="23"/>
  <c r="AA3" i="23"/>
  <c r="Z3" i="23"/>
  <c r="Y3" i="23"/>
  <c r="X3" i="23"/>
  <c r="W3" i="23"/>
  <c r="V3" i="23"/>
  <c r="AE2" i="23"/>
  <c r="AD2" i="23"/>
  <c r="AB2" i="23"/>
  <c r="AA2" i="23"/>
  <c r="Z2" i="23"/>
  <c r="Y2" i="23"/>
  <c r="X2" i="23"/>
  <c r="W2" i="23"/>
  <c r="V2" i="23"/>
  <c r="BG79" i="2"/>
  <c r="BG80" i="2"/>
  <c r="BG81" i="2"/>
  <c r="BG82" i="2"/>
  <c r="BG78" i="2"/>
  <c r="AO216" i="2"/>
  <c r="AO217" i="2" s="1"/>
  <c r="AO218" i="2" s="1"/>
  <c r="AO215" i="2"/>
  <c r="AO214" i="2"/>
  <c r="AN216" i="2"/>
  <c r="AN217" i="2"/>
  <c r="AN218" i="2"/>
  <c r="AN215" i="2"/>
  <c r="A79" i="19"/>
  <c r="A78" i="19"/>
  <c r="A77" i="19"/>
  <c r="A76" i="19"/>
  <c r="A75" i="19"/>
  <c r="A74" i="19"/>
  <c r="A73" i="19"/>
  <c r="A72" i="19"/>
  <c r="A71" i="19"/>
  <c r="A70" i="19"/>
  <c r="A69" i="19"/>
  <c r="A68" i="19"/>
  <c r="V24" i="19" s="1"/>
  <c r="AF67" i="19"/>
  <c r="AE67" i="19"/>
  <c r="AC67" i="19"/>
  <c r="AB67" i="19"/>
  <c r="AA67" i="19"/>
  <c r="Z67" i="19"/>
  <c r="Y67" i="19"/>
  <c r="X67" i="19"/>
  <c r="W67" i="19"/>
  <c r="V67" i="19"/>
  <c r="A67" i="19"/>
  <c r="AF66" i="19"/>
  <c r="AE66" i="19"/>
  <c r="AC66" i="19"/>
  <c r="AB66" i="19"/>
  <c r="AA66" i="19"/>
  <c r="Z66" i="19"/>
  <c r="Y66" i="19"/>
  <c r="X66" i="19"/>
  <c r="W66" i="19"/>
  <c r="V66" i="19"/>
  <c r="A66" i="19"/>
  <c r="AF65" i="19"/>
  <c r="AE65" i="19"/>
  <c r="AC65" i="19"/>
  <c r="AB65" i="19"/>
  <c r="AA65" i="19"/>
  <c r="Z65" i="19"/>
  <c r="Y65" i="19"/>
  <c r="X65" i="19"/>
  <c r="W65" i="19"/>
  <c r="V65" i="19"/>
  <c r="A65" i="19"/>
  <c r="V63" i="19" s="1"/>
  <c r="AF64" i="19"/>
  <c r="AE64" i="19"/>
  <c r="AC64" i="19"/>
  <c r="AB64" i="19"/>
  <c r="AA64" i="19"/>
  <c r="Z64" i="19"/>
  <c r="Y64" i="19"/>
  <c r="X64" i="19"/>
  <c r="W64" i="19"/>
  <c r="A64" i="19"/>
  <c r="AF63" i="19"/>
  <c r="AE63" i="19"/>
  <c r="AC63" i="19"/>
  <c r="AB63" i="19"/>
  <c r="AA63" i="19"/>
  <c r="Z63" i="19"/>
  <c r="Y63" i="19"/>
  <c r="X63" i="19"/>
  <c r="W63" i="19"/>
  <c r="A63" i="19"/>
  <c r="AF62" i="19"/>
  <c r="AE62" i="19"/>
  <c r="AC62" i="19"/>
  <c r="AB62" i="19"/>
  <c r="AA62" i="19"/>
  <c r="Z62" i="19"/>
  <c r="Y62" i="19"/>
  <c r="X62" i="19"/>
  <c r="W62" i="19"/>
  <c r="A62" i="19"/>
  <c r="V62" i="19" s="1"/>
  <c r="A79" i="22"/>
  <c r="A78" i="22"/>
  <c r="A77" i="22"/>
  <c r="V67" i="22" s="1"/>
  <c r="A76" i="22"/>
  <c r="A75" i="22"/>
  <c r="A74" i="22"/>
  <c r="A73" i="22"/>
  <c r="A72" i="22"/>
  <c r="A71" i="22"/>
  <c r="A70" i="22"/>
  <c r="A69" i="22"/>
  <c r="A68" i="22"/>
  <c r="AF67" i="22"/>
  <c r="AE67" i="22"/>
  <c r="AC67" i="22"/>
  <c r="AB67" i="22"/>
  <c r="AA67" i="22"/>
  <c r="Z67" i="22"/>
  <c r="Y67" i="22"/>
  <c r="X67" i="22"/>
  <c r="W67" i="22"/>
  <c r="A67" i="22"/>
  <c r="AF66" i="22"/>
  <c r="AE66" i="22"/>
  <c r="AC66" i="22"/>
  <c r="AB66" i="22"/>
  <c r="AA66" i="22"/>
  <c r="Z66" i="22"/>
  <c r="Y66" i="22"/>
  <c r="X66" i="22"/>
  <c r="W66" i="22"/>
  <c r="V66" i="22"/>
  <c r="A66" i="22"/>
  <c r="AF65" i="22"/>
  <c r="AE65" i="22"/>
  <c r="AC65" i="22"/>
  <c r="AB65" i="22"/>
  <c r="AA65" i="22"/>
  <c r="Z65" i="22"/>
  <c r="Y65" i="22"/>
  <c r="X65" i="22"/>
  <c r="W65" i="22"/>
  <c r="V65" i="22"/>
  <c r="A65" i="22"/>
  <c r="AF64" i="22"/>
  <c r="AE64" i="22"/>
  <c r="AC64" i="22"/>
  <c r="AB64" i="22"/>
  <c r="AA64" i="22"/>
  <c r="Z64" i="22"/>
  <c r="Y64" i="22"/>
  <c r="X64" i="22"/>
  <c r="W64" i="22"/>
  <c r="V64" i="22"/>
  <c r="A64" i="22"/>
  <c r="AF63" i="22"/>
  <c r="AE63" i="22"/>
  <c r="AC63" i="22"/>
  <c r="AB63" i="22"/>
  <c r="AA63" i="22"/>
  <c r="Z63" i="22"/>
  <c r="Y63" i="22"/>
  <c r="X63" i="22"/>
  <c r="W63" i="22"/>
  <c r="V63" i="22"/>
  <c r="A63" i="22"/>
  <c r="AF62" i="22"/>
  <c r="AE62" i="22"/>
  <c r="AC62" i="22"/>
  <c r="AB62" i="22"/>
  <c r="AA62" i="22"/>
  <c r="Z62" i="22"/>
  <c r="Y62" i="22"/>
  <c r="X62" i="22"/>
  <c r="W62" i="22"/>
  <c r="V62" i="22"/>
  <c r="A62" i="22"/>
  <c r="A79" i="21"/>
  <c r="A78" i="21"/>
  <c r="A77" i="21"/>
  <c r="A76" i="21"/>
  <c r="A75" i="21"/>
  <c r="A74" i="21"/>
  <c r="V66" i="21" s="1"/>
  <c r="A73" i="21"/>
  <c r="A72" i="21"/>
  <c r="A71" i="21"/>
  <c r="A70" i="21"/>
  <c r="A69" i="21"/>
  <c r="A68" i="21"/>
  <c r="V24" i="21" s="1"/>
  <c r="AF67" i="21"/>
  <c r="AE67" i="21"/>
  <c r="AC67" i="21"/>
  <c r="AB67" i="21"/>
  <c r="AA67" i="21"/>
  <c r="Z67" i="21"/>
  <c r="Y67" i="21"/>
  <c r="X67" i="21"/>
  <c r="W67" i="21"/>
  <c r="V67" i="21"/>
  <c r="A67" i="21"/>
  <c r="AF66" i="21"/>
  <c r="AE66" i="21"/>
  <c r="AC66" i="21"/>
  <c r="AB66" i="21"/>
  <c r="AA66" i="21"/>
  <c r="Z66" i="21"/>
  <c r="Y66" i="21"/>
  <c r="X66" i="21"/>
  <c r="W66" i="21"/>
  <c r="A66" i="21"/>
  <c r="AF65" i="21"/>
  <c r="AE65" i="21"/>
  <c r="AC65" i="21"/>
  <c r="AB65" i="21"/>
  <c r="AA65" i="21"/>
  <c r="Z65" i="21"/>
  <c r="Y65" i="21"/>
  <c r="X65" i="21"/>
  <c r="W65" i="21"/>
  <c r="V65" i="21"/>
  <c r="A65" i="21"/>
  <c r="AF64" i="21"/>
  <c r="AE64" i="21"/>
  <c r="AC64" i="21"/>
  <c r="AB64" i="21"/>
  <c r="AA64" i="21"/>
  <c r="Z64" i="21"/>
  <c r="Y64" i="21"/>
  <c r="X64" i="21"/>
  <c r="W64" i="21"/>
  <c r="A64" i="21"/>
  <c r="AF63" i="21"/>
  <c r="AE63" i="21"/>
  <c r="AC63" i="21"/>
  <c r="AB63" i="21"/>
  <c r="AA63" i="21"/>
  <c r="Z63" i="21"/>
  <c r="Y63" i="21"/>
  <c r="X63" i="21"/>
  <c r="W63" i="21"/>
  <c r="V63" i="21"/>
  <c r="A63" i="21"/>
  <c r="AF62" i="21"/>
  <c r="AE62" i="21"/>
  <c r="AC62" i="21"/>
  <c r="AB62" i="21"/>
  <c r="AA62" i="21"/>
  <c r="Z62" i="21"/>
  <c r="Y62" i="21"/>
  <c r="X62" i="21"/>
  <c r="W62" i="21"/>
  <c r="A62" i="21"/>
  <c r="V22" i="21" s="1"/>
  <c r="V5" i="20"/>
  <c r="W5" i="20"/>
  <c r="X5" i="20"/>
  <c r="Y5" i="20"/>
  <c r="Z5" i="20"/>
  <c r="AA5" i="20"/>
  <c r="AB5" i="20"/>
  <c r="AC5" i="20"/>
  <c r="AE5" i="20"/>
  <c r="AF5" i="20"/>
  <c r="V5" i="15"/>
  <c r="W5" i="15"/>
  <c r="X5" i="15"/>
  <c r="Y5" i="15"/>
  <c r="Z5" i="15"/>
  <c r="AA5" i="15"/>
  <c r="AB5" i="15"/>
  <c r="AC5" i="15"/>
  <c r="AE5" i="15"/>
  <c r="AF5" i="15"/>
  <c r="V5" i="14"/>
  <c r="W5" i="14"/>
  <c r="X5" i="14"/>
  <c r="Y5" i="14"/>
  <c r="Z5" i="14"/>
  <c r="AA5" i="14"/>
  <c r="AB5" i="14"/>
  <c r="AC5" i="14"/>
  <c r="AE5" i="14"/>
  <c r="AF5" i="14"/>
  <c r="V5" i="12"/>
  <c r="W5" i="12"/>
  <c r="X5" i="12"/>
  <c r="Y5" i="12"/>
  <c r="Z5" i="12"/>
  <c r="AA5" i="12"/>
  <c r="AB5" i="12"/>
  <c r="AC5" i="12"/>
  <c r="AE5" i="12"/>
  <c r="AF5" i="12"/>
  <c r="W63" i="13"/>
  <c r="X63" i="13"/>
  <c r="Y63" i="13"/>
  <c r="Z63" i="13"/>
  <c r="AA63" i="13"/>
  <c r="AB63" i="13"/>
  <c r="AC63" i="13"/>
  <c r="AE63" i="13"/>
  <c r="AF63" i="13"/>
  <c r="W64" i="13"/>
  <c r="X64" i="13"/>
  <c r="Y64" i="13"/>
  <c r="Z64" i="13"/>
  <c r="AA64" i="13"/>
  <c r="AB64" i="13"/>
  <c r="AC64" i="13"/>
  <c r="AE64" i="13"/>
  <c r="AF64" i="13"/>
  <c r="W65" i="13"/>
  <c r="X65" i="13"/>
  <c r="Y65" i="13"/>
  <c r="Z65" i="13"/>
  <c r="AA65" i="13"/>
  <c r="AB65" i="13"/>
  <c r="AC65" i="13"/>
  <c r="AE65" i="13"/>
  <c r="AF65" i="13"/>
  <c r="W66" i="13"/>
  <c r="X66" i="13"/>
  <c r="Y66" i="13"/>
  <c r="Z66" i="13"/>
  <c r="AA66" i="13"/>
  <c r="AB66" i="13"/>
  <c r="AC66" i="13"/>
  <c r="AE66" i="13"/>
  <c r="AF66" i="13"/>
  <c r="W67" i="13"/>
  <c r="X67" i="13"/>
  <c r="Y67" i="13"/>
  <c r="Z67" i="13"/>
  <c r="AA67" i="13"/>
  <c r="AB67" i="13"/>
  <c r="AC67" i="13"/>
  <c r="AE67" i="13"/>
  <c r="AF67" i="13"/>
  <c r="AF62" i="13"/>
  <c r="AE62" i="13"/>
  <c r="AC62" i="13"/>
  <c r="AB62" i="13"/>
  <c r="X62" i="13"/>
  <c r="W62" i="13"/>
  <c r="AA62" i="13"/>
  <c r="Z62" i="13"/>
  <c r="Y62" i="13"/>
  <c r="A80" i="13"/>
  <c r="A81" i="13"/>
  <c r="A82" i="13"/>
  <c r="A79" i="13"/>
  <c r="A78" i="13"/>
  <c r="A77" i="13"/>
  <c r="V67" i="13" s="1"/>
  <c r="A76" i="13"/>
  <c r="A75" i="13"/>
  <c r="A74" i="13"/>
  <c r="V66" i="13" s="1"/>
  <c r="A73" i="13"/>
  <c r="A72" i="13"/>
  <c r="A71" i="13"/>
  <c r="V25" i="13" s="1"/>
  <c r="A70" i="13"/>
  <c r="A69" i="13"/>
  <c r="A68" i="13"/>
  <c r="V24" i="13" s="1"/>
  <c r="A67" i="13"/>
  <c r="A66" i="13"/>
  <c r="A65" i="13"/>
  <c r="V23" i="13" s="1"/>
  <c r="A64" i="13"/>
  <c r="A63" i="13"/>
  <c r="A62" i="13"/>
  <c r="V62" i="13" s="1"/>
  <c r="AP215" i="2"/>
  <c r="AP216" i="2"/>
  <c r="AP217" i="2"/>
  <c r="AP218" i="2"/>
  <c r="AP214" i="2"/>
  <c r="AK215" i="2"/>
  <c r="AK216" i="2"/>
  <c r="AK217" i="2"/>
  <c r="AK218" i="2"/>
  <c r="AK214" i="2"/>
  <c r="A59" i="22"/>
  <c r="A58" i="22"/>
  <c r="A57" i="22"/>
  <c r="V47" i="22" s="1"/>
  <c r="A56" i="22"/>
  <c r="A55" i="22"/>
  <c r="A54" i="22"/>
  <c r="A53" i="22"/>
  <c r="A52" i="22"/>
  <c r="A51" i="22"/>
  <c r="A50" i="22"/>
  <c r="A49" i="22"/>
  <c r="A48" i="22"/>
  <c r="V44" i="22" s="1"/>
  <c r="AF47" i="22"/>
  <c r="AE47" i="22"/>
  <c r="AC47" i="22"/>
  <c r="AB47" i="22"/>
  <c r="AA47" i="22"/>
  <c r="Z47" i="22"/>
  <c r="Y47" i="22"/>
  <c r="X47" i="22"/>
  <c r="W47" i="22"/>
  <c r="A47" i="22"/>
  <c r="AF46" i="22"/>
  <c r="AE46" i="22"/>
  <c r="AC46" i="22"/>
  <c r="AB46" i="22"/>
  <c r="AA46" i="22"/>
  <c r="Z46" i="22"/>
  <c r="Y46" i="22"/>
  <c r="X46" i="22"/>
  <c r="W46" i="22"/>
  <c r="V46" i="22"/>
  <c r="A46" i="22"/>
  <c r="AF45" i="22"/>
  <c r="AE45" i="22"/>
  <c r="AC45" i="22"/>
  <c r="AB45" i="22"/>
  <c r="AA45" i="22"/>
  <c r="Z45" i="22"/>
  <c r="Y45" i="22"/>
  <c r="X45" i="22"/>
  <c r="W45" i="22"/>
  <c r="V45" i="22"/>
  <c r="A45" i="22"/>
  <c r="V43" i="22" s="1"/>
  <c r="AF44" i="22"/>
  <c r="AE44" i="22"/>
  <c r="AC44" i="22"/>
  <c r="AB44" i="22"/>
  <c r="AA44" i="22"/>
  <c r="Z44" i="22"/>
  <c r="Y44" i="22"/>
  <c r="X44" i="22"/>
  <c r="W44" i="22"/>
  <c r="A44" i="22"/>
  <c r="AF43" i="22"/>
  <c r="AE43" i="22"/>
  <c r="AC43" i="22"/>
  <c r="AB43" i="22"/>
  <c r="AA43" i="22"/>
  <c r="Z43" i="22"/>
  <c r="Y43" i="22"/>
  <c r="X43" i="22"/>
  <c r="W43" i="22"/>
  <c r="A43" i="22"/>
  <c r="AF42" i="22"/>
  <c r="AE42" i="22"/>
  <c r="AC42" i="22"/>
  <c r="AB42" i="22"/>
  <c r="AA42" i="22"/>
  <c r="Z42" i="22"/>
  <c r="Y42" i="22"/>
  <c r="X42" i="22"/>
  <c r="W42" i="22"/>
  <c r="A42" i="22"/>
  <c r="V42" i="22" s="1"/>
  <c r="A39" i="22"/>
  <c r="A38" i="22"/>
  <c r="A37" i="22"/>
  <c r="A36" i="22"/>
  <c r="A35" i="22"/>
  <c r="A34" i="22"/>
  <c r="A33" i="22"/>
  <c r="A32" i="22"/>
  <c r="A31" i="22"/>
  <c r="A30" i="22"/>
  <c r="A29" i="22"/>
  <c r="A28" i="22"/>
  <c r="AF27" i="22"/>
  <c r="AE27" i="22"/>
  <c r="AC27" i="22"/>
  <c r="AB27" i="22"/>
  <c r="AA27" i="22"/>
  <c r="Z27" i="22"/>
  <c r="Y27" i="22"/>
  <c r="X27" i="22"/>
  <c r="W27" i="22"/>
  <c r="A27" i="22"/>
  <c r="AF26" i="22"/>
  <c r="AE26" i="22"/>
  <c r="AC26" i="22"/>
  <c r="AB26" i="22"/>
  <c r="AA26" i="22"/>
  <c r="Z26" i="22"/>
  <c r="Y26" i="22"/>
  <c r="X26" i="22"/>
  <c r="W26" i="22"/>
  <c r="V26" i="22"/>
  <c r="A26" i="22"/>
  <c r="AF25" i="22"/>
  <c r="AE25" i="22"/>
  <c r="AC25" i="22"/>
  <c r="AB25" i="22"/>
  <c r="AA25" i="22"/>
  <c r="Z25" i="22"/>
  <c r="Y25" i="22"/>
  <c r="X25" i="22"/>
  <c r="W25" i="22"/>
  <c r="V25" i="22"/>
  <c r="A25" i="22"/>
  <c r="AF24" i="22"/>
  <c r="AE24" i="22"/>
  <c r="AC24" i="22"/>
  <c r="AB24" i="22"/>
  <c r="AA24" i="22"/>
  <c r="Z24" i="22"/>
  <c r="Y24" i="22"/>
  <c r="X24" i="22"/>
  <c r="W24" i="22"/>
  <c r="V24" i="22"/>
  <c r="A24" i="22"/>
  <c r="AF23" i="22"/>
  <c r="AE23" i="22"/>
  <c r="AC23" i="22"/>
  <c r="AB23" i="22"/>
  <c r="AA23" i="22"/>
  <c r="Z23" i="22"/>
  <c r="Y23" i="22"/>
  <c r="X23" i="22"/>
  <c r="W23" i="22"/>
  <c r="V23" i="22"/>
  <c r="A23" i="22"/>
  <c r="AF22" i="22"/>
  <c r="AE22" i="22"/>
  <c r="AC22" i="22"/>
  <c r="AB22" i="22"/>
  <c r="AA22" i="22"/>
  <c r="Z22" i="22"/>
  <c r="Y22" i="22"/>
  <c r="X22" i="22"/>
  <c r="W22" i="22"/>
  <c r="V22" i="22"/>
  <c r="A22" i="22"/>
  <c r="A19" i="22"/>
  <c r="A18" i="22"/>
  <c r="A17" i="22"/>
  <c r="V7" i="22" s="1"/>
  <c r="A16" i="22"/>
  <c r="A15" i="22"/>
  <c r="A14" i="22"/>
  <c r="A13" i="22"/>
  <c r="A12" i="22"/>
  <c r="A11" i="22"/>
  <c r="A10" i="22"/>
  <c r="A9" i="22"/>
  <c r="A8" i="22"/>
  <c r="V4" i="22" s="1"/>
  <c r="AF7" i="22"/>
  <c r="AE7" i="22"/>
  <c r="AC7" i="22"/>
  <c r="AB7" i="22"/>
  <c r="AA7" i="22"/>
  <c r="Z7" i="22"/>
  <c r="Y7" i="22"/>
  <c r="X7" i="22"/>
  <c r="W7" i="22"/>
  <c r="A7" i="22"/>
  <c r="AF6" i="22"/>
  <c r="AE6" i="22"/>
  <c r="AC6" i="22"/>
  <c r="AB6" i="22"/>
  <c r="AA6" i="22"/>
  <c r="Z6" i="22"/>
  <c r="Y6" i="22"/>
  <c r="X6" i="22"/>
  <c r="W6" i="22"/>
  <c r="V6" i="22"/>
  <c r="A6" i="22"/>
  <c r="AF5" i="22"/>
  <c r="AE5" i="22"/>
  <c r="AC5" i="22"/>
  <c r="AB5" i="22"/>
  <c r="AA5" i="22"/>
  <c r="Z5" i="22"/>
  <c r="Y5" i="22"/>
  <c r="X5" i="22"/>
  <c r="W5" i="22"/>
  <c r="V5" i="22"/>
  <c r="A5" i="22"/>
  <c r="V3" i="22" s="1"/>
  <c r="AF4" i="22"/>
  <c r="AE4" i="22"/>
  <c r="AC4" i="22"/>
  <c r="AB4" i="22"/>
  <c r="AA4" i="22"/>
  <c r="Z4" i="22"/>
  <c r="Y4" i="22"/>
  <c r="X4" i="22"/>
  <c r="W4" i="22"/>
  <c r="A4" i="22"/>
  <c r="AF3" i="22"/>
  <c r="AE3" i="22"/>
  <c r="AC3" i="22"/>
  <c r="AB3" i="22"/>
  <c r="AA3" i="22"/>
  <c r="Z3" i="22"/>
  <c r="Y3" i="22"/>
  <c r="X3" i="22"/>
  <c r="W3" i="22"/>
  <c r="A3" i="22"/>
  <c r="AF2" i="22"/>
  <c r="AE2" i="22"/>
  <c r="AC2" i="22"/>
  <c r="AB2" i="22"/>
  <c r="AA2" i="22"/>
  <c r="Z2" i="22"/>
  <c r="Y2" i="22"/>
  <c r="X2" i="22"/>
  <c r="W2" i="22"/>
  <c r="A2" i="22"/>
  <c r="V2" i="22" s="1"/>
  <c r="A59" i="21"/>
  <c r="A58" i="21"/>
  <c r="A57" i="21"/>
  <c r="A56" i="21"/>
  <c r="A55" i="21"/>
  <c r="A54" i="21"/>
  <c r="A53" i="21"/>
  <c r="A52" i="21"/>
  <c r="A51" i="21"/>
  <c r="V45" i="21" s="1"/>
  <c r="A50" i="21"/>
  <c r="A49" i="21"/>
  <c r="A48" i="21"/>
  <c r="V44" i="21" s="1"/>
  <c r="AF47" i="21"/>
  <c r="AE47" i="21"/>
  <c r="AC47" i="21"/>
  <c r="AB47" i="21"/>
  <c r="AA47" i="21"/>
  <c r="Z47" i="21"/>
  <c r="Y47" i="21"/>
  <c r="X47" i="21"/>
  <c r="W47" i="21"/>
  <c r="V47" i="21"/>
  <c r="A47" i="21"/>
  <c r="AF46" i="21"/>
  <c r="AE46" i="21"/>
  <c r="AC46" i="21"/>
  <c r="AB46" i="21"/>
  <c r="AA46" i="21"/>
  <c r="Z46" i="21"/>
  <c r="Y46" i="21"/>
  <c r="X46" i="21"/>
  <c r="W46" i="21"/>
  <c r="V46" i="21"/>
  <c r="A46" i="21"/>
  <c r="AF45" i="21"/>
  <c r="AE45" i="21"/>
  <c r="AC45" i="21"/>
  <c r="AB45" i="21"/>
  <c r="AA45" i="21"/>
  <c r="Z45" i="21"/>
  <c r="Y45" i="21"/>
  <c r="X45" i="21"/>
  <c r="W45" i="21"/>
  <c r="A45" i="21"/>
  <c r="V43" i="21" s="1"/>
  <c r="AF44" i="21"/>
  <c r="AE44" i="21"/>
  <c r="AC44" i="21"/>
  <c r="AB44" i="21"/>
  <c r="AA44" i="21"/>
  <c r="Z44" i="21"/>
  <c r="Y44" i="21"/>
  <c r="X44" i="21"/>
  <c r="W44" i="21"/>
  <c r="A44" i="21"/>
  <c r="AF43" i="21"/>
  <c r="AE43" i="21"/>
  <c r="AC43" i="21"/>
  <c r="AB43" i="21"/>
  <c r="AA43" i="21"/>
  <c r="Z43" i="21"/>
  <c r="Y43" i="21"/>
  <c r="X43" i="21"/>
  <c r="W43" i="21"/>
  <c r="A43" i="21"/>
  <c r="AF42" i="21"/>
  <c r="AE42" i="21"/>
  <c r="AC42" i="21"/>
  <c r="AB42" i="21"/>
  <c r="AA42" i="21"/>
  <c r="Z42" i="21"/>
  <c r="Y42" i="21"/>
  <c r="X42" i="21"/>
  <c r="W42" i="21"/>
  <c r="A42" i="21"/>
  <c r="V42" i="21" s="1"/>
  <c r="A39" i="21"/>
  <c r="A38" i="21"/>
  <c r="A37" i="21"/>
  <c r="A36" i="21"/>
  <c r="A35" i="21"/>
  <c r="A34" i="21"/>
  <c r="A33" i="21"/>
  <c r="A32" i="21"/>
  <c r="A31" i="21"/>
  <c r="A30" i="21"/>
  <c r="A29" i="21"/>
  <c r="A28" i="21"/>
  <c r="AF27" i="21"/>
  <c r="AE27" i="21"/>
  <c r="AC27" i="21"/>
  <c r="AB27" i="21"/>
  <c r="AA27" i="21"/>
  <c r="Z27" i="21"/>
  <c r="Y27" i="21"/>
  <c r="X27" i="21"/>
  <c r="W27" i="21"/>
  <c r="V27" i="21"/>
  <c r="A27" i="21"/>
  <c r="AF26" i="21"/>
  <c r="AE26" i="21"/>
  <c r="AC26" i="21"/>
  <c r="AB26" i="21"/>
  <c r="AA26" i="21"/>
  <c r="Z26" i="21"/>
  <c r="Y26" i="21"/>
  <c r="X26" i="21"/>
  <c r="W26" i="21"/>
  <c r="A26" i="21"/>
  <c r="AF25" i="21"/>
  <c r="AE25" i="21"/>
  <c r="AC25" i="21"/>
  <c r="AB25" i="21"/>
  <c r="AA25" i="21"/>
  <c r="Z25" i="21"/>
  <c r="Y25" i="21"/>
  <c r="X25" i="21"/>
  <c r="W25" i="21"/>
  <c r="V25" i="21"/>
  <c r="A25" i="21"/>
  <c r="AF24" i="21"/>
  <c r="AE24" i="21"/>
  <c r="AC24" i="21"/>
  <c r="AB24" i="21"/>
  <c r="AA24" i="21"/>
  <c r="Z24" i="21"/>
  <c r="Y24" i="21"/>
  <c r="X24" i="21"/>
  <c r="W24" i="21"/>
  <c r="A24" i="21"/>
  <c r="AF23" i="21"/>
  <c r="AE23" i="21"/>
  <c r="AC23" i="21"/>
  <c r="AB23" i="21"/>
  <c r="AA23" i="21"/>
  <c r="Z23" i="21"/>
  <c r="Y23" i="21"/>
  <c r="X23" i="21"/>
  <c r="W23" i="21"/>
  <c r="V23" i="21"/>
  <c r="A23" i="21"/>
  <c r="AF22" i="21"/>
  <c r="AE22" i="21"/>
  <c r="AC22" i="21"/>
  <c r="AB22" i="21"/>
  <c r="AA22" i="21"/>
  <c r="Z22" i="21"/>
  <c r="Y22" i="21"/>
  <c r="X22" i="21"/>
  <c r="W22" i="21"/>
  <c r="A22" i="21"/>
  <c r="A19" i="21"/>
  <c r="A18" i="21"/>
  <c r="A17" i="21"/>
  <c r="V7" i="21" s="1"/>
  <c r="A16" i="21"/>
  <c r="A15" i="21"/>
  <c r="A14" i="21"/>
  <c r="V6" i="21" s="1"/>
  <c r="A13" i="21"/>
  <c r="A12" i="21"/>
  <c r="A11" i="21"/>
  <c r="A10" i="21"/>
  <c r="A9" i="21"/>
  <c r="A8" i="21"/>
  <c r="V4" i="21" s="1"/>
  <c r="AF7" i="21"/>
  <c r="AE7" i="21"/>
  <c r="AC7" i="21"/>
  <c r="AB7" i="21"/>
  <c r="AA7" i="21"/>
  <c r="Z7" i="21"/>
  <c r="Y7" i="21"/>
  <c r="X7" i="21"/>
  <c r="W7" i="21"/>
  <c r="A7" i="21"/>
  <c r="AF6" i="21"/>
  <c r="AE6" i="21"/>
  <c r="AC6" i="21"/>
  <c r="AB6" i="21"/>
  <c r="AA6" i="21"/>
  <c r="Z6" i="21"/>
  <c r="Y6" i="21"/>
  <c r="X6" i="21"/>
  <c r="W6" i="21"/>
  <c r="A6" i="21"/>
  <c r="AF5" i="21"/>
  <c r="AE5" i="21"/>
  <c r="AC5" i="21"/>
  <c r="AB5" i="21"/>
  <c r="AA5" i="21"/>
  <c r="Z5" i="21"/>
  <c r="Y5" i="21"/>
  <c r="X5" i="21"/>
  <c r="W5" i="21"/>
  <c r="V5" i="21"/>
  <c r="A5" i="21"/>
  <c r="V3" i="21" s="1"/>
  <c r="AF4" i="21"/>
  <c r="AE4" i="21"/>
  <c r="AC4" i="21"/>
  <c r="AB4" i="21"/>
  <c r="AA4" i="21"/>
  <c r="Z4" i="21"/>
  <c r="Y4" i="21"/>
  <c r="X4" i="21"/>
  <c r="W4" i="21"/>
  <c r="A4" i="21"/>
  <c r="AF3" i="21"/>
  <c r="AE3" i="21"/>
  <c r="AC3" i="21"/>
  <c r="AB3" i="21"/>
  <c r="AA3" i="21"/>
  <c r="Z3" i="21"/>
  <c r="Y3" i="21"/>
  <c r="X3" i="21"/>
  <c r="W3" i="21"/>
  <c r="A3" i="21"/>
  <c r="AF2" i="21"/>
  <c r="AE2" i="21"/>
  <c r="AC2" i="21"/>
  <c r="AB2" i="21"/>
  <c r="AA2" i="21"/>
  <c r="Z2" i="21"/>
  <c r="Y2" i="21"/>
  <c r="X2" i="21"/>
  <c r="W2" i="21"/>
  <c r="A2" i="21"/>
  <c r="V2" i="21" s="1"/>
  <c r="AF4" i="20"/>
  <c r="AE4" i="20"/>
  <c r="AC4" i="20"/>
  <c r="AB4" i="20"/>
  <c r="AA4" i="20"/>
  <c r="Z4" i="20"/>
  <c r="Y4" i="20"/>
  <c r="X4" i="20"/>
  <c r="W4" i="20"/>
  <c r="V4" i="20"/>
  <c r="AF3" i="20"/>
  <c r="AE3" i="20"/>
  <c r="AC3" i="20"/>
  <c r="AB3" i="20"/>
  <c r="AA3" i="20"/>
  <c r="Z3" i="20"/>
  <c r="Y3" i="20"/>
  <c r="X3" i="20"/>
  <c r="W3" i="20"/>
  <c r="V3" i="20"/>
  <c r="AF2" i="20"/>
  <c r="AE2" i="20"/>
  <c r="AC2" i="20"/>
  <c r="AB2" i="20"/>
  <c r="AA2" i="20"/>
  <c r="Z2" i="20"/>
  <c r="Y2" i="20"/>
  <c r="X2" i="20"/>
  <c r="W2" i="20"/>
  <c r="V2" i="20"/>
  <c r="A59" i="19"/>
  <c r="A58" i="19"/>
  <c r="A57" i="19"/>
  <c r="V47" i="19" s="1"/>
  <c r="A56" i="19"/>
  <c r="A55" i="19"/>
  <c r="A54" i="19"/>
  <c r="V46" i="19" s="1"/>
  <c r="A53" i="19"/>
  <c r="A52" i="19"/>
  <c r="A51" i="19"/>
  <c r="A50" i="19"/>
  <c r="A49" i="19"/>
  <c r="A48" i="19"/>
  <c r="V44" i="19" s="1"/>
  <c r="AF47" i="19"/>
  <c r="AE47" i="19"/>
  <c r="AC47" i="19"/>
  <c r="AB47" i="19"/>
  <c r="AA47" i="19"/>
  <c r="Z47" i="19"/>
  <c r="Y47" i="19"/>
  <c r="X47" i="19"/>
  <c r="W47" i="19"/>
  <c r="A47" i="19"/>
  <c r="AF46" i="19"/>
  <c r="AE46" i="19"/>
  <c r="AC46" i="19"/>
  <c r="AB46" i="19"/>
  <c r="AA46" i="19"/>
  <c r="Z46" i="19"/>
  <c r="Y46" i="19"/>
  <c r="X46" i="19"/>
  <c r="W46" i="19"/>
  <c r="A46" i="19"/>
  <c r="AF45" i="19"/>
  <c r="AE45" i="19"/>
  <c r="AC45" i="19"/>
  <c r="AB45" i="19"/>
  <c r="AA45" i="19"/>
  <c r="Z45" i="19"/>
  <c r="Y45" i="19"/>
  <c r="X45" i="19"/>
  <c r="W45" i="19"/>
  <c r="V45" i="19"/>
  <c r="A45" i="19"/>
  <c r="V43" i="19" s="1"/>
  <c r="AF44" i="19"/>
  <c r="AE44" i="19"/>
  <c r="AC44" i="19"/>
  <c r="AB44" i="19"/>
  <c r="AA44" i="19"/>
  <c r="Z44" i="19"/>
  <c r="Y44" i="19"/>
  <c r="X44" i="19"/>
  <c r="W44" i="19"/>
  <c r="A44" i="19"/>
  <c r="AF43" i="19"/>
  <c r="AE43" i="19"/>
  <c r="AC43" i="19"/>
  <c r="AB43" i="19"/>
  <c r="AA43" i="19"/>
  <c r="Z43" i="19"/>
  <c r="Y43" i="19"/>
  <c r="X43" i="19"/>
  <c r="W43" i="19"/>
  <c r="A43" i="19"/>
  <c r="AF42" i="19"/>
  <c r="AE42" i="19"/>
  <c r="AC42" i="19"/>
  <c r="AB42" i="19"/>
  <c r="AA42" i="19"/>
  <c r="Z42" i="19"/>
  <c r="Y42" i="19"/>
  <c r="X42" i="19"/>
  <c r="W42" i="19"/>
  <c r="A42" i="19"/>
  <c r="V42" i="19" s="1"/>
  <c r="A39" i="19"/>
  <c r="A38" i="19"/>
  <c r="A37" i="19"/>
  <c r="A36" i="19"/>
  <c r="A35" i="19"/>
  <c r="A34" i="19"/>
  <c r="A33" i="19"/>
  <c r="A32" i="19"/>
  <c r="A31" i="19"/>
  <c r="A30" i="19"/>
  <c r="A29" i="19"/>
  <c r="A28" i="19"/>
  <c r="AF27" i="19"/>
  <c r="AE27" i="19"/>
  <c r="AC27" i="19"/>
  <c r="AB27" i="19"/>
  <c r="AA27" i="19"/>
  <c r="Z27" i="19"/>
  <c r="Y27" i="19"/>
  <c r="X27" i="19"/>
  <c r="W27" i="19"/>
  <c r="V27" i="19"/>
  <c r="A27" i="19"/>
  <c r="AF26" i="19"/>
  <c r="AE26" i="19"/>
  <c r="AC26" i="19"/>
  <c r="AB26" i="19"/>
  <c r="AA26" i="19"/>
  <c r="Z26" i="19"/>
  <c r="Y26" i="19"/>
  <c r="X26" i="19"/>
  <c r="W26" i="19"/>
  <c r="V26" i="19"/>
  <c r="A26" i="19"/>
  <c r="AF25" i="19"/>
  <c r="AE25" i="19"/>
  <c r="AC25" i="19"/>
  <c r="AB25" i="19"/>
  <c r="AA25" i="19"/>
  <c r="Z25" i="19"/>
  <c r="Y25" i="19"/>
  <c r="X25" i="19"/>
  <c r="W25" i="19"/>
  <c r="V25" i="19"/>
  <c r="A25" i="19"/>
  <c r="AF24" i="19"/>
  <c r="AE24" i="19"/>
  <c r="AC24" i="19"/>
  <c r="AB24" i="19"/>
  <c r="AA24" i="19"/>
  <c r="Z24" i="19"/>
  <c r="Y24" i="19"/>
  <c r="X24" i="19"/>
  <c r="W24" i="19"/>
  <c r="A24" i="19"/>
  <c r="AF23" i="19"/>
  <c r="AE23" i="19"/>
  <c r="AC23" i="19"/>
  <c r="AB23" i="19"/>
  <c r="AA23" i="19"/>
  <c r="Z23" i="19"/>
  <c r="Y23" i="19"/>
  <c r="X23" i="19"/>
  <c r="W23" i="19"/>
  <c r="V23" i="19"/>
  <c r="A23" i="19"/>
  <c r="AF22" i="19"/>
  <c r="AE22" i="19"/>
  <c r="AC22" i="19"/>
  <c r="AB22" i="19"/>
  <c r="AA22" i="19"/>
  <c r="Z22" i="19"/>
  <c r="Y22" i="19"/>
  <c r="X22" i="19"/>
  <c r="W22" i="19"/>
  <c r="V22" i="19"/>
  <c r="A22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V4" i="19" s="1"/>
  <c r="AF7" i="19"/>
  <c r="AE7" i="19"/>
  <c r="AC7" i="19"/>
  <c r="AB7" i="19"/>
  <c r="AA7" i="19"/>
  <c r="Z7" i="19"/>
  <c r="Y7" i="19"/>
  <c r="X7" i="19"/>
  <c r="W7" i="19"/>
  <c r="V7" i="19"/>
  <c r="A7" i="19"/>
  <c r="AF6" i="19"/>
  <c r="AE6" i="19"/>
  <c r="AC6" i="19"/>
  <c r="AB6" i="19"/>
  <c r="AA6" i="19"/>
  <c r="Z6" i="19"/>
  <c r="Y6" i="19"/>
  <c r="X6" i="19"/>
  <c r="W6" i="19"/>
  <c r="V6" i="19"/>
  <c r="A6" i="19"/>
  <c r="AF5" i="19"/>
  <c r="AE5" i="19"/>
  <c r="AC5" i="19"/>
  <c r="AB5" i="19"/>
  <c r="AA5" i="19"/>
  <c r="Z5" i="19"/>
  <c r="Y5" i="19"/>
  <c r="X5" i="19"/>
  <c r="W5" i="19"/>
  <c r="V5" i="19"/>
  <c r="A5" i="19"/>
  <c r="V3" i="19" s="1"/>
  <c r="AF4" i="19"/>
  <c r="AE4" i="19"/>
  <c r="AC4" i="19"/>
  <c r="AB4" i="19"/>
  <c r="AA4" i="19"/>
  <c r="Z4" i="19"/>
  <c r="Y4" i="19"/>
  <c r="X4" i="19"/>
  <c r="W4" i="19"/>
  <c r="A4" i="19"/>
  <c r="AF3" i="19"/>
  <c r="AE3" i="19"/>
  <c r="AC3" i="19"/>
  <c r="AB3" i="19"/>
  <c r="AA3" i="19"/>
  <c r="Z3" i="19"/>
  <c r="Y3" i="19"/>
  <c r="X3" i="19"/>
  <c r="W3" i="19"/>
  <c r="A3" i="19"/>
  <c r="AF2" i="19"/>
  <c r="AE2" i="19"/>
  <c r="AC2" i="19"/>
  <c r="AB2" i="19"/>
  <c r="AA2" i="19"/>
  <c r="Z2" i="19"/>
  <c r="Y2" i="19"/>
  <c r="X2" i="19"/>
  <c r="W2" i="19"/>
  <c r="A2" i="19"/>
  <c r="V2" i="19" s="1"/>
  <c r="W23" i="13"/>
  <c r="X23" i="13"/>
  <c r="W24" i="13"/>
  <c r="X24" i="13"/>
  <c r="W25" i="13"/>
  <c r="X25" i="13"/>
  <c r="W26" i="13"/>
  <c r="X26" i="13"/>
  <c r="W27" i="13"/>
  <c r="X27" i="13"/>
  <c r="X22" i="13"/>
  <c r="W22" i="13"/>
  <c r="W3" i="13"/>
  <c r="X3" i="13"/>
  <c r="W4" i="13"/>
  <c r="X4" i="13"/>
  <c r="W5" i="13"/>
  <c r="X5" i="13"/>
  <c r="W6" i="13"/>
  <c r="X6" i="13"/>
  <c r="W7" i="13"/>
  <c r="X7" i="13"/>
  <c r="X2" i="13"/>
  <c r="W2" i="13"/>
  <c r="X43" i="13"/>
  <c r="X44" i="13"/>
  <c r="X45" i="13"/>
  <c r="X46" i="13"/>
  <c r="X47" i="13"/>
  <c r="X42" i="13"/>
  <c r="W43" i="13"/>
  <c r="W44" i="13"/>
  <c r="W45" i="13"/>
  <c r="W46" i="13"/>
  <c r="W47" i="13"/>
  <c r="W42" i="13"/>
  <c r="AB42" i="13"/>
  <c r="Y43" i="13"/>
  <c r="Z43" i="13"/>
  <c r="AA43" i="13"/>
  <c r="AB43" i="13"/>
  <c r="AC43" i="13"/>
  <c r="AE43" i="13"/>
  <c r="AF43" i="13"/>
  <c r="Y44" i="13"/>
  <c r="Z44" i="13"/>
  <c r="AA44" i="13"/>
  <c r="AB44" i="13"/>
  <c r="AC44" i="13"/>
  <c r="AE44" i="13"/>
  <c r="AF44" i="13"/>
  <c r="Y45" i="13"/>
  <c r="Z45" i="13"/>
  <c r="AA45" i="13"/>
  <c r="AB45" i="13"/>
  <c r="AC45" i="13"/>
  <c r="AE45" i="13"/>
  <c r="AF45" i="13"/>
  <c r="Y46" i="13"/>
  <c r="Z46" i="13"/>
  <c r="AA46" i="13"/>
  <c r="AB46" i="13"/>
  <c r="AC46" i="13"/>
  <c r="AE46" i="13"/>
  <c r="AF46" i="13"/>
  <c r="Y47" i="13"/>
  <c r="Z47" i="13"/>
  <c r="AA47" i="13"/>
  <c r="AB47" i="13"/>
  <c r="AC47" i="13"/>
  <c r="AE47" i="13"/>
  <c r="AF47" i="13"/>
  <c r="AF42" i="13"/>
  <c r="AE42" i="13"/>
  <c r="AC42" i="13"/>
  <c r="Y23" i="13"/>
  <c r="Z23" i="13"/>
  <c r="AA23" i="13"/>
  <c r="AB23" i="13"/>
  <c r="AC23" i="13"/>
  <c r="AE23" i="13"/>
  <c r="AF23" i="13"/>
  <c r="Y24" i="13"/>
  <c r="Z24" i="13"/>
  <c r="AA24" i="13"/>
  <c r="AB24" i="13"/>
  <c r="AC24" i="13"/>
  <c r="AE24" i="13"/>
  <c r="AF24" i="13"/>
  <c r="Y25" i="13"/>
  <c r="Z25" i="13"/>
  <c r="AA25" i="13"/>
  <c r="AB25" i="13"/>
  <c r="AC25" i="13"/>
  <c r="AE25" i="13"/>
  <c r="AF25" i="13"/>
  <c r="Y26" i="13"/>
  <c r="Z26" i="13"/>
  <c r="AA26" i="13"/>
  <c r="AB26" i="13"/>
  <c r="AC26" i="13"/>
  <c r="AE26" i="13"/>
  <c r="AF26" i="13"/>
  <c r="Y27" i="13"/>
  <c r="Z27" i="13"/>
  <c r="AA27" i="13"/>
  <c r="AB27" i="13"/>
  <c r="AC27" i="13"/>
  <c r="AE27" i="13"/>
  <c r="AF27" i="13"/>
  <c r="AF22" i="13"/>
  <c r="AE22" i="13"/>
  <c r="AC22" i="13"/>
  <c r="AB22" i="13"/>
  <c r="AA42" i="13"/>
  <c r="Z42" i="13"/>
  <c r="Y42" i="13"/>
  <c r="AA22" i="13"/>
  <c r="Z22" i="13"/>
  <c r="Y22" i="13"/>
  <c r="V22" i="13"/>
  <c r="A59" i="13"/>
  <c r="A58" i="13"/>
  <c r="A57" i="13"/>
  <c r="V47" i="13" s="1"/>
  <c r="A56" i="13"/>
  <c r="A55" i="13"/>
  <c r="A54" i="13"/>
  <c r="V46" i="13" s="1"/>
  <c r="A53" i="13"/>
  <c r="A52" i="13"/>
  <c r="A51" i="13"/>
  <c r="V45" i="13" s="1"/>
  <c r="A50" i="13"/>
  <c r="A49" i="13"/>
  <c r="A48" i="13"/>
  <c r="V44" i="13" s="1"/>
  <c r="A47" i="13"/>
  <c r="A46" i="13"/>
  <c r="A45" i="13"/>
  <c r="V43" i="13" s="1"/>
  <c r="A44" i="13"/>
  <c r="A43" i="13"/>
  <c r="A42" i="13"/>
  <c r="V42" i="13" s="1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19" i="18"/>
  <c r="A18" i="18"/>
  <c r="A17" i="18"/>
  <c r="V7" i="18" s="1"/>
  <c r="A16" i="18"/>
  <c r="A15" i="18"/>
  <c r="A14" i="18"/>
  <c r="A13" i="18"/>
  <c r="A12" i="18"/>
  <c r="A11" i="18"/>
  <c r="A10" i="18"/>
  <c r="A9" i="18"/>
  <c r="A8" i="18"/>
  <c r="A7" i="18"/>
  <c r="A6" i="18"/>
  <c r="A5" i="18"/>
  <c r="V3" i="18" s="1"/>
  <c r="A4" i="18"/>
  <c r="A3" i="18"/>
  <c r="A2" i="18"/>
  <c r="A3" i="13"/>
  <c r="A4" i="13"/>
  <c r="A5" i="13"/>
  <c r="A6" i="13"/>
  <c r="A7" i="13"/>
  <c r="A8" i="13"/>
  <c r="A9" i="13"/>
  <c r="A10" i="13"/>
  <c r="A11" i="13"/>
  <c r="V5" i="13" s="1"/>
  <c r="A12" i="13"/>
  <c r="A13" i="13"/>
  <c r="A14" i="13"/>
  <c r="A15" i="13"/>
  <c r="A16" i="13"/>
  <c r="A17" i="13"/>
  <c r="A18" i="13"/>
  <c r="A19" i="13"/>
  <c r="A2" i="13"/>
  <c r="V2" i="13" s="1"/>
  <c r="AF7" i="18"/>
  <c r="AE7" i="18"/>
  <c r="AC7" i="18"/>
  <c r="AB7" i="18"/>
  <c r="AA7" i="18"/>
  <c r="Z7" i="18"/>
  <c r="Y7" i="18"/>
  <c r="X7" i="18"/>
  <c r="W7" i="18"/>
  <c r="AF6" i="18"/>
  <c r="AE6" i="18"/>
  <c r="AC6" i="18"/>
  <c r="AB6" i="18"/>
  <c r="AA6" i="18"/>
  <c r="Z6" i="18"/>
  <c r="Y6" i="18"/>
  <c r="X6" i="18"/>
  <c r="W6" i="18"/>
  <c r="V6" i="18"/>
  <c r="AF5" i="18"/>
  <c r="AE5" i="18"/>
  <c r="AC5" i="18"/>
  <c r="AB5" i="18"/>
  <c r="AA5" i="18"/>
  <c r="Z5" i="18"/>
  <c r="Y5" i="18"/>
  <c r="X5" i="18"/>
  <c r="W5" i="18"/>
  <c r="V5" i="18"/>
  <c r="AF4" i="18"/>
  <c r="AE4" i="18"/>
  <c r="AC4" i="18"/>
  <c r="AB4" i="18"/>
  <c r="AA4" i="18"/>
  <c r="Z4" i="18"/>
  <c r="Y4" i="18"/>
  <c r="X4" i="18"/>
  <c r="W4" i="18"/>
  <c r="V4" i="18"/>
  <c r="AF3" i="18"/>
  <c r="AE3" i="18"/>
  <c r="AC3" i="18"/>
  <c r="AB3" i="18"/>
  <c r="AA3" i="18"/>
  <c r="Z3" i="18"/>
  <c r="Y3" i="18"/>
  <c r="X3" i="18"/>
  <c r="W3" i="18"/>
  <c r="AF2" i="18"/>
  <c r="AE2" i="18"/>
  <c r="AC2" i="18"/>
  <c r="AB2" i="18"/>
  <c r="AA2" i="18"/>
  <c r="Z2" i="18"/>
  <c r="Y2" i="18"/>
  <c r="X2" i="18"/>
  <c r="W2" i="18"/>
  <c r="V2" i="18"/>
  <c r="V4" i="12"/>
  <c r="W4" i="12"/>
  <c r="X4" i="12"/>
  <c r="Y4" i="12"/>
  <c r="Z4" i="12"/>
  <c r="AA4" i="12"/>
  <c r="AB4" i="12"/>
  <c r="AC4" i="12"/>
  <c r="AE4" i="12"/>
  <c r="AF4" i="12"/>
  <c r="V4" i="15"/>
  <c r="W4" i="15"/>
  <c r="X4" i="15"/>
  <c r="Y4" i="15"/>
  <c r="Z4" i="15"/>
  <c r="AA4" i="15"/>
  <c r="AB4" i="15"/>
  <c r="AC4" i="15"/>
  <c r="AE4" i="15"/>
  <c r="AF4" i="15"/>
  <c r="V4" i="14"/>
  <c r="W4" i="14"/>
  <c r="X4" i="14"/>
  <c r="Y4" i="14"/>
  <c r="Z4" i="14"/>
  <c r="AA4" i="14"/>
  <c r="AB4" i="14"/>
  <c r="AC4" i="14"/>
  <c r="AE4" i="14"/>
  <c r="AF4" i="14"/>
  <c r="Y3" i="13"/>
  <c r="Z3" i="13"/>
  <c r="AA3" i="13"/>
  <c r="AB3" i="13"/>
  <c r="AC3" i="13"/>
  <c r="AE3" i="13"/>
  <c r="AF3" i="13"/>
  <c r="Y4" i="13"/>
  <c r="Z4" i="13"/>
  <c r="AA4" i="13"/>
  <c r="AB4" i="13"/>
  <c r="AC4" i="13"/>
  <c r="AE4" i="13"/>
  <c r="AF4" i="13"/>
  <c r="Y5" i="13"/>
  <c r="Z5" i="13"/>
  <c r="AA5" i="13"/>
  <c r="AB5" i="13"/>
  <c r="AC5" i="13"/>
  <c r="AE5" i="13"/>
  <c r="AF5" i="13"/>
  <c r="Y6" i="13"/>
  <c r="Z6" i="13"/>
  <c r="AA6" i="13"/>
  <c r="AB6" i="13"/>
  <c r="AC6" i="13"/>
  <c r="AE6" i="13"/>
  <c r="AF6" i="13"/>
  <c r="Y7" i="13"/>
  <c r="Z7" i="13"/>
  <c r="AA7" i="13"/>
  <c r="AB7" i="13"/>
  <c r="AC7" i="13"/>
  <c r="AE7" i="13"/>
  <c r="AF7" i="13"/>
  <c r="AF3" i="15"/>
  <c r="AE3" i="15"/>
  <c r="AC3" i="15"/>
  <c r="AB3" i="15"/>
  <c r="AA3" i="15"/>
  <c r="Z3" i="15"/>
  <c r="Y3" i="15"/>
  <c r="X3" i="15"/>
  <c r="W3" i="15"/>
  <c r="V3" i="15"/>
  <c r="AF2" i="15"/>
  <c r="AE2" i="15"/>
  <c r="AC2" i="15"/>
  <c r="AB2" i="15"/>
  <c r="AA2" i="15"/>
  <c r="Z2" i="15"/>
  <c r="Y2" i="15"/>
  <c r="X2" i="15"/>
  <c r="W2" i="15"/>
  <c r="V2" i="15"/>
  <c r="AF3" i="14"/>
  <c r="AE3" i="14"/>
  <c r="AC3" i="14"/>
  <c r="AB3" i="14"/>
  <c r="AA3" i="14"/>
  <c r="Z3" i="14"/>
  <c r="Y3" i="14"/>
  <c r="X3" i="14"/>
  <c r="W3" i="14"/>
  <c r="V3" i="14"/>
  <c r="AF2" i="14"/>
  <c r="AE2" i="14"/>
  <c r="AC2" i="14"/>
  <c r="AB2" i="14"/>
  <c r="AA2" i="14"/>
  <c r="Z2" i="14"/>
  <c r="Y2" i="14"/>
  <c r="X2" i="14"/>
  <c r="W2" i="14"/>
  <c r="V2" i="14"/>
  <c r="V3" i="11"/>
  <c r="W3" i="11"/>
  <c r="X3" i="11"/>
  <c r="Y3" i="11"/>
  <c r="Z3" i="11"/>
  <c r="AA3" i="11"/>
  <c r="AB3" i="11"/>
  <c r="AD3" i="11"/>
  <c r="AE3" i="11"/>
  <c r="V4" i="11"/>
  <c r="W4" i="11"/>
  <c r="X4" i="11"/>
  <c r="Y4" i="11"/>
  <c r="Z4" i="11"/>
  <c r="AA4" i="11"/>
  <c r="AB4" i="11"/>
  <c r="AD4" i="11"/>
  <c r="AE4" i="11"/>
  <c r="V5" i="11"/>
  <c r="W5" i="11"/>
  <c r="X5" i="11"/>
  <c r="Y5" i="11"/>
  <c r="Z5" i="11"/>
  <c r="AA5" i="11"/>
  <c r="AB5" i="11"/>
  <c r="AD5" i="11"/>
  <c r="AE5" i="11"/>
  <c r="V6" i="11"/>
  <c r="W6" i="11"/>
  <c r="X6" i="11"/>
  <c r="Y6" i="11"/>
  <c r="Z6" i="11"/>
  <c r="AA6" i="11"/>
  <c r="AB6" i="11"/>
  <c r="AD6" i="11"/>
  <c r="AE6" i="11"/>
  <c r="V3" i="7"/>
  <c r="W3" i="7"/>
  <c r="X3" i="7"/>
  <c r="Y3" i="7"/>
  <c r="Z3" i="7"/>
  <c r="AA3" i="7"/>
  <c r="AB3" i="7"/>
  <c r="AD3" i="7"/>
  <c r="AE3" i="7"/>
  <c r="V4" i="7"/>
  <c r="W4" i="7"/>
  <c r="X4" i="7"/>
  <c r="Y4" i="7"/>
  <c r="Z4" i="7"/>
  <c r="AA4" i="7"/>
  <c r="AB4" i="7"/>
  <c r="AD4" i="7"/>
  <c r="AE4" i="7"/>
  <c r="V5" i="7"/>
  <c r="W5" i="7"/>
  <c r="X5" i="7"/>
  <c r="Y5" i="7"/>
  <c r="Z5" i="7"/>
  <c r="AA5" i="7"/>
  <c r="AB5" i="7"/>
  <c r="AD5" i="7"/>
  <c r="AE5" i="7"/>
  <c r="V6" i="7"/>
  <c r="W6" i="7"/>
  <c r="X6" i="7"/>
  <c r="Y6" i="7"/>
  <c r="Z6" i="7"/>
  <c r="AA6" i="7"/>
  <c r="AB6" i="7"/>
  <c r="AD6" i="7"/>
  <c r="AE6" i="7"/>
  <c r="V3" i="10"/>
  <c r="W3" i="10"/>
  <c r="X3" i="10"/>
  <c r="Y3" i="10"/>
  <c r="Z3" i="10"/>
  <c r="AA3" i="10"/>
  <c r="AB3" i="10"/>
  <c r="AD3" i="10"/>
  <c r="AE3" i="10"/>
  <c r="V4" i="10"/>
  <c r="W4" i="10"/>
  <c r="X4" i="10"/>
  <c r="Y4" i="10"/>
  <c r="Z4" i="10"/>
  <c r="AA4" i="10"/>
  <c r="AB4" i="10"/>
  <c r="AD4" i="10"/>
  <c r="AE4" i="10"/>
  <c r="V5" i="10"/>
  <c r="W5" i="10"/>
  <c r="X5" i="10"/>
  <c r="Y5" i="10"/>
  <c r="Z5" i="10"/>
  <c r="AA5" i="10"/>
  <c r="AB5" i="10"/>
  <c r="AD5" i="10"/>
  <c r="AE5" i="10"/>
  <c r="V6" i="10"/>
  <c r="W6" i="10"/>
  <c r="X6" i="10"/>
  <c r="Y6" i="10"/>
  <c r="Z6" i="10"/>
  <c r="AA6" i="10"/>
  <c r="AB6" i="10"/>
  <c r="AD6" i="10"/>
  <c r="AE6" i="10"/>
  <c r="AE2" i="7"/>
  <c r="AD2" i="7"/>
  <c r="AB2" i="7"/>
  <c r="AA2" i="7"/>
  <c r="Z2" i="7"/>
  <c r="Y2" i="7"/>
  <c r="X2" i="7"/>
  <c r="W2" i="7"/>
  <c r="V2" i="7"/>
  <c r="AE2" i="9"/>
  <c r="AD2" i="9"/>
  <c r="AB2" i="9"/>
  <c r="AA2" i="9"/>
  <c r="Z2" i="9"/>
  <c r="Y2" i="9"/>
  <c r="X2" i="9"/>
  <c r="W2" i="9"/>
  <c r="V2" i="9"/>
  <c r="V3" i="13"/>
  <c r="V4" i="13"/>
  <c r="V6" i="13"/>
  <c r="V7" i="13"/>
  <c r="AF2" i="13"/>
  <c r="AE2" i="13"/>
  <c r="AC2" i="13"/>
  <c r="AB2" i="13"/>
  <c r="AA2" i="13"/>
  <c r="Z2" i="13"/>
  <c r="Y2" i="13"/>
  <c r="W3" i="12"/>
  <c r="W2" i="12"/>
  <c r="X3" i="12"/>
  <c r="X2" i="12"/>
  <c r="AC6" i="23" l="1"/>
  <c r="G111" i="2" s="1"/>
  <c r="AC5" i="23"/>
  <c r="F111" i="2" s="1"/>
  <c r="AC3" i="23"/>
  <c r="D111" i="2" s="1"/>
  <c r="AC4" i="23"/>
  <c r="E111" i="2" s="1"/>
  <c r="AC2" i="23"/>
  <c r="AG2" i="23" s="1"/>
  <c r="AG5" i="23"/>
  <c r="AF4" i="23"/>
  <c r="AH3" i="23"/>
  <c r="D108" i="2" s="1"/>
  <c r="AG3" i="23"/>
  <c r="AF3" i="23"/>
  <c r="AG6" i="23"/>
  <c r="AF6" i="23"/>
  <c r="AD64" i="19"/>
  <c r="AH64" i="19" s="1"/>
  <c r="AI64" i="22"/>
  <c r="AI65" i="19"/>
  <c r="AD67" i="19"/>
  <c r="AH67" i="19" s="1"/>
  <c r="AI67" i="19"/>
  <c r="AD66" i="19"/>
  <c r="AH66" i="19" s="1"/>
  <c r="AI65" i="21"/>
  <c r="AD63" i="19"/>
  <c r="AH63" i="19" s="1"/>
  <c r="AI66" i="19"/>
  <c r="AD65" i="19"/>
  <c r="AH65" i="19" s="1"/>
  <c r="AI67" i="22"/>
  <c r="AD62" i="19"/>
  <c r="AH62" i="19" s="1"/>
  <c r="V27" i="22"/>
  <c r="AD66" i="22"/>
  <c r="AH66" i="22" s="1"/>
  <c r="AD65" i="22"/>
  <c r="AH65" i="22" s="1"/>
  <c r="AD64" i="22"/>
  <c r="AH64" i="22" s="1"/>
  <c r="AI62" i="22"/>
  <c r="V26" i="21"/>
  <c r="AD63" i="22"/>
  <c r="AH63" i="22" s="1"/>
  <c r="V62" i="21"/>
  <c r="AI64" i="19"/>
  <c r="AI62" i="21"/>
  <c r="AI63" i="19"/>
  <c r="AI62" i="19"/>
  <c r="V64" i="19"/>
  <c r="AI65" i="22"/>
  <c r="AI66" i="22"/>
  <c r="AD67" i="22"/>
  <c r="AH67" i="22" s="1"/>
  <c r="AI63" i="22"/>
  <c r="AI67" i="21"/>
  <c r="AD62" i="22"/>
  <c r="AH62" i="22" s="1"/>
  <c r="AD66" i="21"/>
  <c r="AH66" i="21" s="1"/>
  <c r="AI64" i="21"/>
  <c r="AI63" i="21"/>
  <c r="AD64" i="21"/>
  <c r="AH64" i="21" s="1"/>
  <c r="AI66" i="21"/>
  <c r="AD67" i="21"/>
  <c r="AH67" i="21" s="1"/>
  <c r="AD65" i="21"/>
  <c r="AH65" i="21" s="1"/>
  <c r="AD63" i="21"/>
  <c r="AH63" i="21" s="1"/>
  <c r="AD62" i="21"/>
  <c r="AH62" i="21" s="1"/>
  <c r="V64" i="21"/>
  <c r="AD5" i="20"/>
  <c r="AH5" i="20" s="1"/>
  <c r="V26" i="13"/>
  <c r="V27" i="13"/>
  <c r="AD5" i="15"/>
  <c r="AH5" i="15" s="1"/>
  <c r="AD5" i="14"/>
  <c r="AH5" i="14" s="1"/>
  <c r="AD5" i="12"/>
  <c r="AH5" i="12" s="1"/>
  <c r="AI65" i="13"/>
  <c r="AD67" i="13"/>
  <c r="AH67" i="13" s="1"/>
  <c r="AD63" i="13"/>
  <c r="AH63" i="13" s="1"/>
  <c r="AI62" i="13"/>
  <c r="BH77" i="2" s="1"/>
  <c r="BH78" i="2" s="1"/>
  <c r="AI67" i="13"/>
  <c r="V64" i="13"/>
  <c r="V65" i="13"/>
  <c r="V63" i="13"/>
  <c r="AD66" i="13"/>
  <c r="AH66" i="13" s="1"/>
  <c r="AD64" i="13"/>
  <c r="AH64" i="13" s="1"/>
  <c r="AI63" i="13"/>
  <c r="AI64" i="13"/>
  <c r="AD65" i="13"/>
  <c r="AH65" i="13" s="1"/>
  <c r="AI66" i="13"/>
  <c r="AD62" i="13"/>
  <c r="AH62" i="13" s="1"/>
  <c r="AI2" i="19"/>
  <c r="AI26" i="19"/>
  <c r="AI7" i="19"/>
  <c r="AI44" i="19"/>
  <c r="AI23" i="21"/>
  <c r="AI7" i="22"/>
  <c r="AI44" i="22"/>
  <c r="AI23" i="19"/>
  <c r="AI22" i="19"/>
  <c r="AI4" i="19"/>
  <c r="AI6" i="19"/>
  <c r="AI47" i="19"/>
  <c r="AI46" i="19"/>
  <c r="AI3" i="21"/>
  <c r="AI5" i="19"/>
  <c r="AI43" i="19"/>
  <c r="AI7" i="21"/>
  <c r="AI44" i="21"/>
  <c r="AI6" i="22"/>
  <c r="AI43" i="22"/>
  <c r="AI42" i="19"/>
  <c r="AI3" i="19"/>
  <c r="AI27" i="19"/>
  <c r="AI5" i="21"/>
  <c r="AI3" i="22"/>
  <c r="AI27" i="22"/>
  <c r="AI25" i="19"/>
  <c r="AI27" i="21"/>
  <c r="AI24" i="19"/>
  <c r="AI45" i="19"/>
  <c r="AI46" i="21"/>
  <c r="AI26" i="22"/>
  <c r="AI26" i="21"/>
  <c r="AI24" i="22"/>
  <c r="AI2" i="21"/>
  <c r="AI24" i="21"/>
  <c r="AI22" i="22"/>
  <c r="AI45" i="22"/>
  <c r="AI5" i="22"/>
  <c r="AI6" i="21"/>
  <c r="AI4" i="22"/>
  <c r="AI42" i="22"/>
  <c r="AI4" i="21"/>
  <c r="AI2" i="22"/>
  <c r="AI25" i="22"/>
  <c r="AI47" i="22"/>
  <c r="AI23" i="22"/>
  <c r="AI46" i="22"/>
  <c r="AI42" i="21"/>
  <c r="AI22" i="21"/>
  <c r="AI45" i="21"/>
  <c r="AI43" i="21"/>
  <c r="AI25" i="21"/>
  <c r="AI47" i="21"/>
  <c r="AI47" i="13"/>
  <c r="AI7" i="13"/>
  <c r="AI22" i="13"/>
  <c r="AI25" i="13"/>
  <c r="AI44" i="13"/>
  <c r="AI26" i="13"/>
  <c r="AI45" i="13"/>
  <c r="AI4" i="13"/>
  <c r="AI3" i="13"/>
  <c r="AI6" i="13"/>
  <c r="AI23" i="13"/>
  <c r="AI43" i="13"/>
  <c r="AI27" i="13"/>
  <c r="AI24" i="13"/>
  <c r="AI46" i="13"/>
  <c r="AI5" i="13"/>
  <c r="AI42" i="13"/>
  <c r="AI2" i="13"/>
  <c r="AD45" i="22"/>
  <c r="AH45" i="22" s="1"/>
  <c r="AD7" i="22"/>
  <c r="AH7" i="22" s="1"/>
  <c r="AD2" i="13"/>
  <c r="AD7" i="13"/>
  <c r="AH7" i="13" s="1"/>
  <c r="AD2" i="22"/>
  <c r="AH2" i="22" s="1"/>
  <c r="AD26" i="22"/>
  <c r="AH26" i="22" s="1"/>
  <c r="AD6" i="22"/>
  <c r="AH6" i="22" s="1"/>
  <c r="AD3" i="22"/>
  <c r="AH3" i="22" s="1"/>
  <c r="AD44" i="22"/>
  <c r="AH44" i="22" s="1"/>
  <c r="AD27" i="22"/>
  <c r="AH27" i="22" s="1"/>
  <c r="AD6" i="21"/>
  <c r="AH6" i="21" s="1"/>
  <c r="AD24" i="21"/>
  <c r="AH24" i="21" s="1"/>
  <c r="AD44" i="21"/>
  <c r="AH44" i="21" s="1"/>
  <c r="AD4" i="22"/>
  <c r="AH4" i="22" s="1"/>
  <c r="AD5" i="22"/>
  <c r="AH5" i="22" s="1"/>
  <c r="AD24" i="22"/>
  <c r="AH24" i="22" s="1"/>
  <c r="AD25" i="22"/>
  <c r="AH25" i="22" s="1"/>
  <c r="AD43" i="22"/>
  <c r="AH43" i="22" s="1"/>
  <c r="AD47" i="22"/>
  <c r="AH47" i="22" s="1"/>
  <c r="AD22" i="22"/>
  <c r="AH22" i="22" s="1"/>
  <c r="AD23" i="22"/>
  <c r="AH23" i="22" s="1"/>
  <c r="AD42" i="22"/>
  <c r="AH42" i="22" s="1"/>
  <c r="AD46" i="22"/>
  <c r="AH46" i="22" s="1"/>
  <c r="AD5" i="21"/>
  <c r="AH5" i="21" s="1"/>
  <c r="AD22" i="21"/>
  <c r="AH22" i="21" s="1"/>
  <c r="AD26" i="21"/>
  <c r="AH26" i="21" s="1"/>
  <c r="AD43" i="21"/>
  <c r="AH43" i="21" s="1"/>
  <c r="AD46" i="21"/>
  <c r="AH46" i="21" s="1"/>
  <c r="AD3" i="21"/>
  <c r="AH3" i="21" s="1"/>
  <c r="AD23" i="21"/>
  <c r="AH23" i="21" s="1"/>
  <c r="AD27" i="21"/>
  <c r="AH27" i="21" s="1"/>
  <c r="AD47" i="21"/>
  <c r="AH47" i="21" s="1"/>
  <c r="AD2" i="21"/>
  <c r="AH2" i="21" s="1"/>
  <c r="AD4" i="21"/>
  <c r="AH4" i="21" s="1"/>
  <c r="AD7" i="21"/>
  <c r="AH7" i="21" s="1"/>
  <c r="AD25" i="21"/>
  <c r="AH25" i="21" s="1"/>
  <c r="AD42" i="21"/>
  <c r="AH42" i="21" s="1"/>
  <c r="AD45" i="21"/>
  <c r="AH45" i="21" s="1"/>
  <c r="AD3" i="20"/>
  <c r="AH3" i="20" s="1"/>
  <c r="AD2" i="20"/>
  <c r="AH2" i="20" s="1"/>
  <c r="AD4" i="20"/>
  <c r="AH4" i="20" s="1"/>
  <c r="AD3" i="19"/>
  <c r="AH3" i="19" s="1"/>
  <c r="AD6" i="19"/>
  <c r="AH6" i="19" s="1"/>
  <c r="AD24" i="19"/>
  <c r="AH24" i="19" s="1"/>
  <c r="AD44" i="19"/>
  <c r="AH44" i="19" s="1"/>
  <c r="AD2" i="19"/>
  <c r="AH2" i="19" s="1"/>
  <c r="AD4" i="19"/>
  <c r="AH4" i="19" s="1"/>
  <c r="AD22" i="19"/>
  <c r="AH22" i="19" s="1"/>
  <c r="AD26" i="19"/>
  <c r="AH26" i="19" s="1"/>
  <c r="AD43" i="19"/>
  <c r="AH43" i="19" s="1"/>
  <c r="AD46" i="19"/>
  <c r="AH46" i="19" s="1"/>
  <c r="AD5" i="19"/>
  <c r="AH5" i="19" s="1"/>
  <c r="AD23" i="19"/>
  <c r="AH23" i="19" s="1"/>
  <c r="AD27" i="19"/>
  <c r="AH27" i="19" s="1"/>
  <c r="AD47" i="19"/>
  <c r="AH47" i="19" s="1"/>
  <c r="AD7" i="19"/>
  <c r="AH7" i="19" s="1"/>
  <c r="AD25" i="19"/>
  <c r="AH25" i="19" s="1"/>
  <c r="AD42" i="19"/>
  <c r="AH42" i="19" s="1"/>
  <c r="AD45" i="19"/>
  <c r="AH45" i="19" s="1"/>
  <c r="AD43" i="13"/>
  <c r="AH43" i="13" s="1"/>
  <c r="AD46" i="13"/>
  <c r="AH46" i="13" s="1"/>
  <c r="AD45" i="13"/>
  <c r="AH45" i="13" s="1"/>
  <c r="AD47" i="13"/>
  <c r="AH47" i="13" s="1"/>
  <c r="AD44" i="13"/>
  <c r="AH44" i="13" s="1"/>
  <c r="AD26" i="13"/>
  <c r="AH26" i="13" s="1"/>
  <c r="AD25" i="13"/>
  <c r="AH25" i="13" s="1"/>
  <c r="AD24" i="13"/>
  <c r="AH24" i="13" s="1"/>
  <c r="AD27" i="13"/>
  <c r="AH27" i="13" s="1"/>
  <c r="AD23" i="13"/>
  <c r="AH23" i="13" s="1"/>
  <c r="AD42" i="13"/>
  <c r="AH42" i="13" s="1"/>
  <c r="AD22" i="13"/>
  <c r="AH22" i="13" s="1"/>
  <c r="AD4" i="18"/>
  <c r="AH4" i="18" s="1"/>
  <c r="AD2" i="18"/>
  <c r="AH2" i="18" s="1"/>
  <c r="AD5" i="18"/>
  <c r="AH5" i="18" s="1"/>
  <c r="AD7" i="18"/>
  <c r="AH7" i="18" s="1"/>
  <c r="AD3" i="18"/>
  <c r="AH3" i="18" s="1"/>
  <c r="AD6" i="18"/>
  <c r="AH6" i="18" s="1"/>
  <c r="AD4" i="12"/>
  <c r="AH4" i="12" s="1"/>
  <c r="AD4" i="15"/>
  <c r="AH4" i="15" s="1"/>
  <c r="AD4" i="14"/>
  <c r="AH4" i="14" s="1"/>
  <c r="AD4" i="13"/>
  <c r="AH4" i="13" s="1"/>
  <c r="AD6" i="13"/>
  <c r="AH6" i="13" s="1"/>
  <c r="AD3" i="13"/>
  <c r="AH3" i="13" s="1"/>
  <c r="AD5" i="13"/>
  <c r="AH5" i="13" s="1"/>
  <c r="AD2" i="15"/>
  <c r="AH2" i="15" s="1"/>
  <c r="AD3" i="15"/>
  <c r="AH3" i="15" s="1"/>
  <c r="AD2" i="14"/>
  <c r="AH2" i="14" s="1"/>
  <c r="AD3" i="14"/>
  <c r="AH3" i="14" s="1"/>
  <c r="AC4" i="10"/>
  <c r="AG4" i="10" s="1"/>
  <c r="AC4" i="11"/>
  <c r="AC5" i="11"/>
  <c r="AC6" i="11"/>
  <c r="AC3" i="11"/>
  <c r="AC4" i="7"/>
  <c r="AG4" i="7" s="1"/>
  <c r="AC6" i="10"/>
  <c r="AG6" i="10" s="1"/>
  <c r="AC3" i="7"/>
  <c r="AG3" i="7" s="1"/>
  <c r="AC5" i="7"/>
  <c r="AG5" i="7" s="1"/>
  <c r="AC6" i="7"/>
  <c r="AG6" i="7" s="1"/>
  <c r="AC3" i="10"/>
  <c r="AG3" i="10" s="1"/>
  <c r="AC5" i="10"/>
  <c r="AG5" i="10" s="1"/>
  <c r="AC2" i="7"/>
  <c r="AC2" i="9"/>
  <c r="AB2" i="12"/>
  <c r="AC2" i="12"/>
  <c r="V3" i="12"/>
  <c r="Y3" i="12"/>
  <c r="Z3" i="12"/>
  <c r="AA3" i="12"/>
  <c r="AB3" i="12"/>
  <c r="AC3" i="12"/>
  <c r="AE3" i="12"/>
  <c r="AF3" i="12"/>
  <c r="AE2" i="10"/>
  <c r="AD2" i="10"/>
  <c r="AB2" i="10"/>
  <c r="AA2" i="10"/>
  <c r="Z2" i="10"/>
  <c r="Y2" i="10"/>
  <c r="X2" i="10"/>
  <c r="W2" i="10"/>
  <c r="V2" i="10"/>
  <c r="AE2" i="11"/>
  <c r="AD2" i="11"/>
  <c r="AB2" i="11"/>
  <c r="AA2" i="11"/>
  <c r="Z2" i="11"/>
  <c r="Y2" i="11"/>
  <c r="X2" i="11"/>
  <c r="W2" i="11"/>
  <c r="V2" i="11"/>
  <c r="AF2" i="12"/>
  <c r="AE2" i="12"/>
  <c r="AA2" i="12"/>
  <c r="Z2" i="12"/>
  <c r="Y2" i="12"/>
  <c r="V2" i="12"/>
  <c r="V7" i="9"/>
  <c r="W7" i="9"/>
  <c r="X7" i="9"/>
  <c r="Y7" i="9"/>
  <c r="Z7" i="9"/>
  <c r="AA7" i="9"/>
  <c r="AB7" i="9"/>
  <c r="AD7" i="9"/>
  <c r="AE7" i="9"/>
  <c r="AD3" i="9"/>
  <c r="AE3" i="9"/>
  <c r="AD4" i="9"/>
  <c r="AE4" i="9"/>
  <c r="AD5" i="9"/>
  <c r="AE5" i="9"/>
  <c r="AD6" i="9"/>
  <c r="AE6" i="9"/>
  <c r="AD3" i="8"/>
  <c r="AE3" i="8"/>
  <c r="AD4" i="8"/>
  <c r="AE4" i="8"/>
  <c r="AD5" i="8"/>
  <c r="AE5" i="8"/>
  <c r="AD6" i="8"/>
  <c r="AE6" i="8"/>
  <c r="AE2" i="8"/>
  <c r="AD2" i="8"/>
  <c r="AB6" i="9"/>
  <c r="AA6" i="9"/>
  <c r="Z6" i="9"/>
  <c r="Y6" i="9"/>
  <c r="X6" i="9"/>
  <c r="W6" i="9"/>
  <c r="V6" i="9"/>
  <c r="AB5" i="9"/>
  <c r="AA5" i="9"/>
  <c r="Z5" i="9"/>
  <c r="Y5" i="9"/>
  <c r="X5" i="9"/>
  <c r="W5" i="9"/>
  <c r="V5" i="9"/>
  <c r="AB4" i="9"/>
  <c r="AA4" i="9"/>
  <c r="Z4" i="9"/>
  <c r="Y4" i="9"/>
  <c r="X4" i="9"/>
  <c r="W4" i="9"/>
  <c r="V4" i="9"/>
  <c r="AB3" i="9"/>
  <c r="AA3" i="9"/>
  <c r="Z3" i="9"/>
  <c r="Y3" i="9"/>
  <c r="X3" i="9"/>
  <c r="W3" i="9"/>
  <c r="V3" i="9"/>
  <c r="V3" i="8"/>
  <c r="AA3" i="8"/>
  <c r="AB3" i="8"/>
  <c r="V4" i="8"/>
  <c r="AA4" i="8"/>
  <c r="AB4" i="8"/>
  <c r="V5" i="8"/>
  <c r="AA5" i="8"/>
  <c r="AB5" i="8"/>
  <c r="V6" i="8"/>
  <c r="AA6" i="8"/>
  <c r="AB6" i="8"/>
  <c r="AB2" i="8"/>
  <c r="AA2" i="8"/>
  <c r="V2" i="8"/>
  <c r="AF5" i="23" l="1"/>
  <c r="AG4" i="23"/>
  <c r="AG6" i="11"/>
  <c r="G110" i="2"/>
  <c r="AG5" i="11"/>
  <c r="F110" i="2"/>
  <c r="AG4" i="11"/>
  <c r="E110" i="2"/>
  <c r="AG3" i="11"/>
  <c r="D110" i="2"/>
  <c r="AH4" i="23"/>
  <c r="E108" i="2" s="1"/>
  <c r="AH5" i="23"/>
  <c r="F108" i="2" s="1"/>
  <c r="AH2" i="23"/>
  <c r="AH6" i="23"/>
  <c r="G108" i="2" s="1"/>
  <c r="AF2" i="23"/>
  <c r="BH79" i="2"/>
  <c r="BH80" i="2" s="1"/>
  <c r="BH81" i="2" s="1"/>
  <c r="BH82" i="2" s="1"/>
  <c r="AH2" i="9"/>
  <c r="AG2" i="9"/>
  <c r="AF2" i="9"/>
  <c r="AF5" i="10"/>
  <c r="AF3" i="10"/>
  <c r="AF6" i="10"/>
  <c r="AF4" i="10"/>
  <c r="AF3" i="7"/>
  <c r="AF6" i="7"/>
  <c r="AF5" i="7"/>
  <c r="AF4" i="7"/>
  <c r="AH2" i="7"/>
  <c r="AG2" i="7"/>
  <c r="AF2" i="7"/>
  <c r="AF4" i="11"/>
  <c r="AF3" i="11"/>
  <c r="AF6" i="11"/>
  <c r="AF5" i="11"/>
  <c r="AG5" i="12"/>
  <c r="AG4" i="12"/>
  <c r="AG3" i="14"/>
  <c r="AG4" i="14"/>
  <c r="AG5" i="14"/>
  <c r="AG2" i="14"/>
  <c r="AG3" i="15"/>
  <c r="AG4" i="15"/>
  <c r="AG5" i="15"/>
  <c r="AG2" i="15"/>
  <c r="AG3" i="20"/>
  <c r="AG5" i="20"/>
  <c r="AG4" i="20"/>
  <c r="AG2" i="20"/>
  <c r="AG7" i="18"/>
  <c r="AG3" i="18"/>
  <c r="AG4" i="18"/>
  <c r="AG5" i="18"/>
  <c r="AG6" i="18"/>
  <c r="AG2" i="18"/>
  <c r="AG66" i="19"/>
  <c r="AG67" i="19"/>
  <c r="AG64" i="19"/>
  <c r="AG63" i="19"/>
  <c r="AG65" i="19"/>
  <c r="AG46" i="19"/>
  <c r="AG47" i="19"/>
  <c r="AG43" i="19"/>
  <c r="AG45" i="19"/>
  <c r="AG44" i="19"/>
  <c r="AG24" i="19"/>
  <c r="AG25" i="19"/>
  <c r="AG26" i="19"/>
  <c r="AG27" i="19"/>
  <c r="AG23" i="19"/>
  <c r="AG3" i="19"/>
  <c r="AG4" i="19"/>
  <c r="AG5" i="19"/>
  <c r="AG6" i="19"/>
  <c r="AG7" i="19"/>
  <c r="AG62" i="19"/>
  <c r="AG42" i="19"/>
  <c r="AG2" i="19"/>
  <c r="AG22" i="19"/>
  <c r="AG64" i="22"/>
  <c r="AG65" i="22"/>
  <c r="AG66" i="22"/>
  <c r="AG67" i="22"/>
  <c r="AG63" i="22"/>
  <c r="AG44" i="22"/>
  <c r="AG45" i="22"/>
  <c r="AG46" i="22"/>
  <c r="AG47" i="22"/>
  <c r="AG43" i="22"/>
  <c r="AG23" i="22"/>
  <c r="AG24" i="22"/>
  <c r="AG25" i="22"/>
  <c r="AG26" i="22"/>
  <c r="AG27" i="22"/>
  <c r="AG7" i="22"/>
  <c r="AG5" i="22"/>
  <c r="AG3" i="22"/>
  <c r="AG6" i="22"/>
  <c r="AG4" i="22"/>
  <c r="AG62" i="22"/>
  <c r="AG42" i="22"/>
  <c r="AG22" i="22"/>
  <c r="AG2" i="22"/>
  <c r="AG63" i="21"/>
  <c r="AG64" i="21"/>
  <c r="AG65" i="21"/>
  <c r="AG66" i="21"/>
  <c r="AG67" i="21"/>
  <c r="AG45" i="21"/>
  <c r="AG46" i="21"/>
  <c r="AG47" i="21"/>
  <c r="AG44" i="21"/>
  <c r="AG43" i="21"/>
  <c r="AG24" i="21"/>
  <c r="AG25" i="21"/>
  <c r="AG26" i="21"/>
  <c r="AG27" i="21"/>
  <c r="AG23" i="21"/>
  <c r="AG3" i="21"/>
  <c r="AG4" i="21"/>
  <c r="AG5" i="21"/>
  <c r="AG6" i="21"/>
  <c r="AG7" i="21"/>
  <c r="AG62" i="21"/>
  <c r="AG42" i="21"/>
  <c r="AG22" i="21"/>
  <c r="AG2" i="21"/>
  <c r="AG63" i="13"/>
  <c r="AG66" i="13"/>
  <c r="AG65" i="13"/>
  <c r="AG64" i="13"/>
  <c r="AG67" i="13"/>
  <c r="AG62" i="13"/>
  <c r="AG46" i="13"/>
  <c r="AG43" i="13"/>
  <c r="AG45" i="13"/>
  <c r="AG47" i="13"/>
  <c r="AG44" i="13"/>
  <c r="AG42" i="13"/>
  <c r="AG24" i="13"/>
  <c r="AG26" i="13"/>
  <c r="AG27" i="13"/>
  <c r="AG23" i="13"/>
  <c r="AG25" i="13"/>
  <c r="AG22" i="13"/>
  <c r="AG7" i="13"/>
  <c r="AG5" i="13"/>
  <c r="AG4" i="13"/>
  <c r="AG6" i="13"/>
  <c r="AG3" i="13"/>
  <c r="AG2" i="13"/>
  <c r="AH2" i="13"/>
  <c r="AH6" i="7"/>
  <c r="G103" i="2" s="1"/>
  <c r="AH5" i="7"/>
  <c r="F103" i="2" s="1"/>
  <c r="AH4" i="7"/>
  <c r="E103" i="2" s="1"/>
  <c r="AH3" i="7"/>
  <c r="AD3" i="12"/>
  <c r="AH3" i="12" s="1"/>
  <c r="AC2" i="11"/>
  <c r="AG2" i="11" s="1"/>
  <c r="AC2" i="10"/>
  <c r="AG2" i="10" s="1"/>
  <c r="AD2" i="12"/>
  <c r="AH2" i="12" s="1"/>
  <c r="AC7" i="9"/>
  <c r="AH7" i="9" s="1"/>
  <c r="AC5" i="9"/>
  <c r="AH5" i="9" s="1"/>
  <c r="AC3" i="9"/>
  <c r="AH3" i="9" s="1"/>
  <c r="AC4" i="9"/>
  <c r="AH4" i="9" s="1"/>
  <c r="AC6" i="9"/>
  <c r="AH6" i="9" s="1"/>
  <c r="AC3" i="8"/>
  <c r="AG3" i="8" s="1"/>
  <c r="AC6" i="8"/>
  <c r="AG6" i="8" s="1"/>
  <c r="AC4" i="8"/>
  <c r="AG4" i="8" s="1"/>
  <c r="AC5" i="8"/>
  <c r="AG5" i="8" s="1"/>
  <c r="AC2" i="8"/>
  <c r="AG2" i="8" s="1"/>
  <c r="Z6" i="8"/>
  <c r="Y6" i="8"/>
  <c r="X6" i="8"/>
  <c r="W6" i="8"/>
  <c r="Z5" i="8"/>
  <c r="Y5" i="8"/>
  <c r="X5" i="8"/>
  <c r="W5" i="8"/>
  <c r="Z4" i="8"/>
  <c r="Y4" i="8"/>
  <c r="X4" i="8"/>
  <c r="W4" i="8"/>
  <c r="Z3" i="8"/>
  <c r="Y3" i="8"/>
  <c r="X3" i="8"/>
  <c r="W3" i="8"/>
  <c r="Z2" i="8"/>
  <c r="Y2" i="8"/>
  <c r="X2" i="8"/>
  <c r="W2" i="8"/>
  <c r="AI5" i="23" l="1"/>
  <c r="AG7" i="9"/>
  <c r="AF4" i="8"/>
  <c r="AF5" i="8"/>
  <c r="AF3" i="8"/>
  <c r="AF6" i="8"/>
  <c r="AF2" i="8"/>
  <c r="AG4" i="9"/>
  <c r="AG6" i="9"/>
  <c r="AG3" i="9"/>
  <c r="AG5" i="9"/>
  <c r="AF6" i="9"/>
  <c r="AF7" i="9"/>
  <c r="AF3" i="9"/>
  <c r="AF4" i="9"/>
  <c r="AF5" i="9"/>
  <c r="AF2" i="10"/>
  <c r="AF2" i="11"/>
  <c r="AG3" i="12"/>
  <c r="AG2" i="12"/>
  <c r="AI5" i="7"/>
  <c r="AH5" i="8"/>
  <c r="F101" i="2" s="1"/>
  <c r="D103" i="2"/>
  <c r="AH2" i="11"/>
  <c r="AH3" i="11"/>
  <c r="AH4" i="11"/>
  <c r="AH6" i="11"/>
  <c r="AH5" i="11"/>
  <c r="AH2" i="10"/>
  <c r="AH6" i="10"/>
  <c r="G102" i="2" s="1"/>
  <c r="AH3" i="10"/>
  <c r="AH5" i="10"/>
  <c r="F102" i="2" s="1"/>
  <c r="AH4" i="10"/>
  <c r="E102" i="2" s="1"/>
  <c r="AH4" i="8"/>
  <c r="E101" i="2" s="1"/>
  <c r="AH6" i="8"/>
  <c r="G101" i="2" s="1"/>
  <c r="AH3" i="8"/>
  <c r="AH2" i="8"/>
  <c r="D107" i="2" l="1"/>
  <c r="F104" i="2"/>
  <c r="F107" i="2"/>
  <c r="G104" i="2"/>
  <c r="G107" i="2"/>
  <c r="E104" i="2"/>
  <c r="E107" i="2"/>
  <c r="AI7" i="9"/>
  <c r="AJ7" i="9" s="1"/>
  <c r="AI5" i="11"/>
  <c r="AI5" i="10"/>
  <c r="AI5" i="8"/>
  <c r="AI6" i="8" s="1"/>
  <c r="D104" i="2"/>
  <c r="D102" i="2"/>
  <c r="D101" i="2"/>
</calcChain>
</file>

<file path=xl/sharedStrings.xml><?xml version="1.0" encoding="utf-8"?>
<sst xmlns="http://schemas.openxmlformats.org/spreadsheetml/2006/main" count="2776" uniqueCount="99">
  <si>
    <t>NVIDIA GeForce RTX 3060 Ti</t>
  </si>
  <si>
    <t>OpenCL 3.0 CUDA</t>
  </si>
  <si>
    <t>Scene name</t>
  </si>
  <si>
    <t>Width</t>
  </si>
  <si>
    <t>Height</t>
  </si>
  <si>
    <t>Device Name</t>
  </si>
  <si>
    <t>Device Version</t>
  </si>
  <si>
    <t>Work Group Size</t>
  </si>
  <si>
    <t>Clock Frequency (MHz)</t>
  </si>
  <si>
    <t>Parallel Compute Units</t>
  </si>
  <si>
    <t>Total Frames</t>
  </si>
  <si>
    <t>Constant Memory (Bytes)</t>
  </si>
  <si>
    <t>Local Memory (Bytes)</t>
  </si>
  <si>
    <t>Global Memory (Bytes)</t>
  </si>
  <si>
    <t>Minimum Frame Time (s)</t>
  </si>
  <si>
    <t>Maximum Frame Time (s)</t>
  </si>
  <si>
    <t>Total Number of Pixels</t>
  </si>
  <si>
    <t>Total Duration (s)</t>
  </si>
  <si>
    <t>Global Memory (GB)</t>
  </si>
  <si>
    <t>Local Memory (KB)</t>
  </si>
  <si>
    <t>Constant Memory (KB)</t>
  </si>
  <si>
    <t>Build Options</t>
  </si>
  <si>
    <t>Scene Description</t>
  </si>
  <si>
    <t>Mean FPS</t>
  </si>
  <si>
    <t>Bounding Volume</t>
  </si>
  <si>
    <t>Linear Epsilon</t>
  </si>
  <si>
    <t>None</t>
  </si>
  <si>
    <t>All</t>
  </si>
  <si>
    <t>Hard Shadows</t>
  </si>
  <si>
    <t>Phong</t>
  </si>
  <si>
    <t>kernels/benchmarks/mandelbulb/optimisations_none.cl</t>
  </si>
  <si>
    <t>kernels/benchmarks/mandelbulb/optimisations_intersection_epsilon.cl</t>
  </si>
  <si>
    <t>kernels/benchmarks/mandelbulb/optimisations_bounding_volume.cl</t>
  </si>
  <si>
    <t>kernels/benchmarks/mandelbulb/optimisations_all.cl</t>
  </si>
  <si>
    <t>kernels/benchmarks/mandelbulb/features_none.cl</t>
  </si>
  <si>
    <t>kernels/benchmarks/mandelbulb/features_phong.cl</t>
  </si>
  <si>
    <t>kernels/benchmarks/mandelbulb/features_glow.cl</t>
  </si>
  <si>
    <t>kernels/benchmarks/mandelbulb/features_hard_shadows.cl</t>
  </si>
  <si>
    <t>kernels/benchmarks/mandelbulb/features_soft_shadows.cl</t>
  </si>
  <si>
    <t>kernels/benchmarks/mandelbulb/features_all.cl</t>
  </si>
  <si>
    <t>Glow</t>
  </si>
  <si>
    <t>Soft Shadows</t>
  </si>
  <si>
    <t>Rows per Run</t>
  </si>
  <si>
    <t>Run Name</t>
  </si>
  <si>
    <t>Total Runtime</t>
  </si>
  <si>
    <t>Min FPS</t>
  </si>
  <si>
    <t>Max FPS</t>
  </si>
  <si>
    <t>Digits to Round</t>
  </si>
  <si>
    <t>Mean FPS % Difference</t>
  </si>
  <si>
    <t>Fast Maths</t>
  </si>
  <si>
    <t>kernels/benchmarks/planet/optimisations_all.cl</t>
  </si>
  <si>
    <t>kernels/benchmarks/sierpinski/optimisations_all.cl</t>
  </si>
  <si>
    <t>Compute Units</t>
  </si>
  <si>
    <t>kernels/benchmarks/mandelbulb_stationary/optimisations_none.cl</t>
  </si>
  <si>
    <t>kernels/benchmarks/mandelbulb_stationary/optimisations_intersection_epsilon.cl</t>
  </si>
  <si>
    <t>kernels/benchmarks/mandelbulb_stationary/optimisations_bounding_volume.cl</t>
  </si>
  <si>
    <t>kernels/benchmarks/mandelbulb_stationary/optimisations_all.cl</t>
  </si>
  <si>
    <t>kernels/benchmarks/sierpinski/optimisations_none.cl</t>
  </si>
  <si>
    <t>kernels/benchmarks/sierpinski/optimisations_intersection_epsilon.cl</t>
  </si>
  <si>
    <t>kernels/benchmarks/sierpinski/optimisations_bounding_volume.cl</t>
  </si>
  <si>
    <t>kernels/benchmarks/planet/optimisations_none.cl</t>
  </si>
  <si>
    <t>kernels/benchmarks/planet/optimisations_intersection_epsilon.cl</t>
  </si>
  <si>
    <t>kernels/benchmarks/planet/optimisations_bounding_volume.cl</t>
  </si>
  <si>
    <t>Mandelbulb</t>
  </si>
  <si>
    <t>Sierpinski</t>
  </si>
  <si>
    <t>Stationary</t>
  </si>
  <si>
    <t>Planet</t>
  </si>
  <si>
    <t>NVIDIA GeForce GTX 1660 Ti</t>
  </si>
  <si>
    <t>NVIDIA GeForce GTX 970</t>
  </si>
  <si>
    <t xml:space="preserve">-cl-fast-relaxed-math -I "kernels" -I "kernels\benchmarks" -I "kernels\benchmarks\mandelbulb" -I "kernels\benchmarks\mandelbulb_stationary" -I "kernels\benchmarks\planet" -I "kernels\benchmarks\sierpinski" -I "kernels\benchmarks\spheres" -I "kernels\include" -I "kernels/include" </t>
  </si>
  <si>
    <t>Name</t>
  </si>
  <si>
    <t xml:space="preserve">-cl-fast-relaxed-math -I "kernels" -I "kernels\benchmarks" -I "kernels\benchmarks\mandelbulb" -I "kernels\benchmarks\mandelbulb_stationary" -I "kernels\benchmarks\NewFolder" -I "kernels\benchmarks\planet" -I "kernels\benchmarks\sierpinski" -I "kernels\benchmarks\spheres" -I "kernels\benchmarks\trivial" -I "kernels\include" -I "kernels/include" </t>
  </si>
  <si>
    <t>kernels/benchmarks/trivial/optimisations_all.cl</t>
  </si>
  <si>
    <t>-cl-fast-relaxed-math -I "kernels" -I "kernels\benchmarks" -I "kernels\benchmarks\mandelbulb" -I "kernels\benchmarks\mandelbulb_stationary" -I "kernels\benchmarks\planet" -I "kernels\benchmarks\sierpinski" -I "kernels\benchmarks\spheres" -I "kernels\bench</t>
  </si>
  <si>
    <t xml:space="preserve">-cl-fast-relaxed-math -I "kernels" -I "kernels\benchmarks" -I "kernels\benchmarks\mandelbulb" -I "kernels\benchmarks\mandelbulb_stationary" -I "kernels\benchmarks\planet" -I "kernels\benchmarks\sierpinski" -I "kernels\benchmarks\spheres" -I "kernels\benchmarks\trivial" -I "kernels\include" -I "kernels/include" </t>
  </si>
  <si>
    <t>-I "kernels" -I "kernels\benchmarks" -I "kernels\benchmarks\mandelbulb" -I "kernels\benchmarks\mandelbulb_stationary" -I "kernels\benchmarks\planet" -I "kernels\benchmarks\sierpinski" -I "kernels\benchmarks\spheres" -I "kernels\benchmarks\trivial" -I "ker</t>
  </si>
  <si>
    <t xml:space="preserve">-I "kernels" -I "kernels\benchmarks" -I "kernels\benchmarks\mandelbulb" -I "kernels\benchmarks\mandelbulb_stationary" -I "kernels\benchmarks\planet" -I "kernels\benchmarks\sierpinski" -I "kernels\benchmarks\spheres" -I "kernels\benchmarks\trivial" -I "kernels\include" -I "kernels/include" </t>
  </si>
  <si>
    <t>FPS</t>
  </si>
  <si>
    <t>PIXELS</t>
  </si>
  <si>
    <t>MEAN FRAME TIME</t>
  </si>
  <si>
    <t>NVIDIA GeForce RTX 3080</t>
  </si>
  <si>
    <t>Phong + Glow + Soft Shadows</t>
  </si>
  <si>
    <t>expected total</t>
  </si>
  <si>
    <t>diff</t>
  </si>
  <si>
    <t>Upper dif %</t>
  </si>
  <si>
    <t>Lower dif %</t>
  </si>
  <si>
    <t>GTX 970</t>
  </si>
  <si>
    <t>RTX 3080</t>
  </si>
  <si>
    <t>GTX 1660 Ti</t>
  </si>
  <si>
    <t>RTX 3060 Ti</t>
  </si>
  <si>
    <t>Number pixels</t>
  </si>
  <si>
    <t>Increase in pixels</t>
  </si>
  <si>
    <t>TIME</t>
  </si>
  <si>
    <t>Increase In pixels</t>
  </si>
  <si>
    <t>Predicted frame time</t>
  </si>
  <si>
    <t>Mean FPS % Decrease</t>
  </si>
  <si>
    <t>C</t>
  </si>
  <si>
    <t>OpenCL C</t>
  </si>
  <si>
    <t>PLANET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</si>
</sst>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1" fillId="0" borderId="0" xfId="0" applyFont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Optimisations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Optimisations'!$AD$2:$AD$6</c:f>
              <c:numCache>
                <c:formatCode>General</c:formatCode>
                <c:ptCount val="5"/>
                <c:pt idx="0">
                  <c:v>20.167592695297927</c:v>
                </c:pt>
                <c:pt idx="1">
                  <c:v>24.831764793523874</c:v>
                </c:pt>
                <c:pt idx="2">
                  <c:v>18.929642305478996</c:v>
                </c:pt>
                <c:pt idx="3">
                  <c:v>40.49419110828552</c:v>
                </c:pt>
                <c:pt idx="4">
                  <c:v>45.237815194477363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41-466A-83EC-AC49AAF1A0F2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Optimisations'!$AC$2:$AC$6</c:f>
              <c:numCache>
                <c:formatCode>General</c:formatCode>
                <c:ptCount val="5"/>
                <c:pt idx="0">
                  <c:v>11.830354921704057</c:v>
                </c:pt>
                <c:pt idx="1">
                  <c:v>13.324141222639108</c:v>
                </c:pt>
                <c:pt idx="2">
                  <c:v>11.010622597644655</c:v>
                </c:pt>
                <c:pt idx="3">
                  <c:v>23.405805216245913</c:v>
                </c:pt>
                <c:pt idx="4">
                  <c:v>25.470991862571818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1-466A-83EC-AC49AAF1A0F2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Optimisations'!$AE$2:$AE$6</c:f>
              <c:numCache>
                <c:formatCode>General</c:formatCode>
                <c:ptCount val="5"/>
                <c:pt idx="0">
                  <c:v>8.2695202024378549</c:v>
                </c:pt>
                <c:pt idx="1">
                  <c:v>7.5809838600853618</c:v>
                </c:pt>
                <c:pt idx="2">
                  <c:v>7.4909733770806177</c:v>
                </c:pt>
                <c:pt idx="3">
                  <c:v>16.568168902541061</c:v>
                </c:pt>
                <c:pt idx="4">
                  <c:v>15.842713539975128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41-466A-83EC-AC49AAF1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Frame Time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Mandelbulb'!$F$42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67140DC-AEAA-41B2-9CA2-57D60483E4C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B49-4F9B-948A-E2008547446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6E3C727-8DB6-4031-973C-B970CB4BEF3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B49-4F9B-948A-E2008547446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8F4FE83-F47E-4D56-8CBC-B7363DBF74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B49-4F9B-948A-E2008547446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A3D0F21-4514-4B2A-A7F4-460354291A7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B49-4F9B-948A-E2008547446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C286C13-FE2F-44B3-9165-574CEFEBCB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B49-4F9B-948A-E2008547446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B7DE170-1835-475B-9D6A-E460313403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B49-4F9B-948A-E200854744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Mandelbulb'!$W$42:$W$47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Mandelbulb'!$AI$42:$AI$47</c:f>
              <c:numCache>
                <c:formatCode>General</c:formatCode>
                <c:ptCount val="6"/>
                <c:pt idx="0">
                  <c:v>6.7073851851851857E-2</c:v>
                </c:pt>
                <c:pt idx="1">
                  <c:v>9.5956388595564948E-2</c:v>
                </c:pt>
                <c:pt idx="2">
                  <c:v>0.13703298192771085</c:v>
                </c:pt>
                <c:pt idx="3">
                  <c:v>0.18232894211576847</c:v>
                </c:pt>
                <c:pt idx="4">
                  <c:v>0.28662839506172838</c:v>
                </c:pt>
                <c:pt idx="5">
                  <c:v>0.53562881355932213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AB49-4F9B-948A-E2008547446D}"/>
            </c:ext>
          </c:extLst>
        </c:ser>
        <c:ser>
          <c:idx val="1"/>
          <c:order val="1"/>
          <c:tx>
            <c:strRef>
              <c:f>'Resolutions Mandelbulb'!$F$22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Mandelbulb'!$W$22:$W$27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Mandelbulb'!$AI$22:$AI$27</c:f>
              <c:numCache>
                <c:formatCode>General</c:formatCode>
                <c:ptCount val="6"/>
                <c:pt idx="0">
                  <c:v>3.6320595333869672E-2</c:v>
                </c:pt>
                <c:pt idx="1">
                  <c:v>5.1706060606060603E-2</c:v>
                </c:pt>
                <c:pt idx="2">
                  <c:v>7.367747967479675E-2</c:v>
                </c:pt>
                <c:pt idx="3">
                  <c:v>9.7346730975348336E-2</c:v>
                </c:pt>
                <c:pt idx="4">
                  <c:v>0.15151708126036484</c:v>
                </c:pt>
                <c:pt idx="5">
                  <c:v>0.28072999999999998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1E-49F0-BEE3-31D54540AB60}"/>
            </c:ext>
          </c:extLst>
        </c:ser>
        <c:ser>
          <c:idx val="0"/>
          <c:order val="2"/>
          <c:tx>
            <c:strRef>
              <c:f>'Resolutions Mandelbulb'!$F$2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Mandelbulb'!$W$2:$W$7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Mandelbulb'!$AI$2:$AI$7</c:f>
              <c:numCache>
                <c:formatCode>General</c:formatCode>
                <c:ptCount val="6"/>
                <c:pt idx="0">
                  <c:v>1.6562591911764707E-2</c:v>
                </c:pt>
                <c:pt idx="1">
                  <c:v>2.2362276785714286E-2</c:v>
                </c:pt>
                <c:pt idx="2">
                  <c:v>3.0631409168081495E-2</c:v>
                </c:pt>
                <c:pt idx="3">
                  <c:v>3.929621245102307E-2</c:v>
                </c:pt>
                <c:pt idx="4">
                  <c:v>5.9794907407407415E-2</c:v>
                </c:pt>
                <c:pt idx="5">
                  <c:v>0.11008070388349515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49-4F9B-948A-E2008547446D}"/>
            </c:ext>
          </c:extLst>
        </c:ser>
        <c:ser>
          <c:idx val="3"/>
          <c:order val="3"/>
          <c:tx>
            <c:strRef>
              <c:f>'Resolutions Mandelbulb'!$F$62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Mandelbulb'!$W$62:$W$67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Mandelbulb'!$AI$62:$AI$67</c:f>
              <c:numCache>
                <c:formatCode>General</c:formatCode>
                <c:ptCount val="6"/>
                <c:pt idx="0">
                  <c:v>1.223913043478261E-2</c:v>
                </c:pt>
                <c:pt idx="1">
                  <c:v>1.6648844945481425E-2</c:v>
                </c:pt>
                <c:pt idx="2">
                  <c:v>2.2015433455433456E-2</c:v>
                </c:pt>
                <c:pt idx="3">
                  <c:v>2.8392760465848287E-2</c:v>
                </c:pt>
                <c:pt idx="4">
                  <c:v>4.4937699203187249E-2</c:v>
                </c:pt>
                <c:pt idx="5">
                  <c:v>7.6455489864864876E-2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31-4224-8580-853BAA375A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Frame Time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Frames Per Second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Mandelbulb'!$F$42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Mandelbulb'!$W$42:$W$47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Mandelbulb'!$AD$42:$AD$47</c:f>
              <c:numCache>
                <c:formatCode>General</c:formatCode>
                <c:ptCount val="6"/>
                <c:pt idx="0">
                  <c:v>14.908939510567125</c:v>
                </c:pt>
                <c:pt idx="1">
                  <c:v>10.421400957624405</c:v>
                </c:pt>
                <c:pt idx="2">
                  <c:v>7.2975132404805363</c:v>
                </c:pt>
                <c:pt idx="3">
                  <c:v>5.4845927826700001</c:v>
                </c:pt>
                <c:pt idx="4">
                  <c:v>3.4888378724119069</c:v>
                </c:pt>
                <c:pt idx="5">
                  <c:v>1.8669645371668337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32-4A03-8830-5788F6632051}"/>
            </c:ext>
          </c:extLst>
        </c:ser>
        <c:ser>
          <c:idx val="1"/>
          <c:order val="1"/>
          <c:tx>
            <c:strRef>
              <c:f>'Resolutions Mandelbulb'!$F$22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Mandelbulb'!$W$22:$W$27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Mandelbulb'!$AD$22:$AD$27</c:f>
              <c:numCache>
                <c:formatCode>General</c:formatCode>
                <c:ptCount val="6"/>
                <c:pt idx="0">
                  <c:v>27.532588351256464</c:v>
                </c:pt>
                <c:pt idx="1">
                  <c:v>19.340092598019108</c:v>
                </c:pt>
                <c:pt idx="2">
                  <c:v>13.572668397641666</c:v>
                </c:pt>
                <c:pt idx="3">
                  <c:v>10.272558615791995</c:v>
                </c:pt>
                <c:pt idx="4">
                  <c:v>6.5999159413691046</c:v>
                </c:pt>
                <c:pt idx="5">
                  <c:v>3.5621415595055748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332-4A03-8830-5788F6632051}"/>
            </c:ext>
          </c:extLst>
        </c:ser>
        <c:ser>
          <c:idx val="0"/>
          <c:order val="2"/>
          <c:tx>
            <c:strRef>
              <c:f>'Resolutions Mandelbulb'!$F$2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Mandelbulb'!$W$2:$W$7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Mandelbulb'!$AD$2:$AD$7</c:f>
              <c:numCache>
                <c:formatCode>General</c:formatCode>
                <c:ptCount val="6"/>
                <c:pt idx="0">
                  <c:v>60.377023434942096</c:v>
                </c:pt>
                <c:pt idx="1">
                  <c:v>44.718165756665307</c:v>
                </c:pt>
                <c:pt idx="2">
                  <c:v>32.646229055698122</c:v>
                </c:pt>
                <c:pt idx="3">
                  <c:v>25.44774515473603</c:v>
                </c:pt>
                <c:pt idx="4">
                  <c:v>16.723832235186631</c:v>
                </c:pt>
                <c:pt idx="5">
                  <c:v>9.0842442382850184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332-4A03-8830-5788F6632051}"/>
            </c:ext>
          </c:extLst>
        </c:ser>
        <c:ser>
          <c:idx val="3"/>
          <c:order val="3"/>
          <c:tx>
            <c:strRef>
              <c:f>'Resolutions Mandelbulb'!$F$62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A9CBC01-6B0B-45E4-AD24-30941AC3627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B75-44A2-B430-D99C415EDF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297124-74F4-4911-A9AA-1E8100BFA1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B75-44A2-B430-D99C415EDF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3317872-102B-44FF-9460-ECD585F940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B75-44A2-B430-D99C415EDF5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57C4019-C1E3-47E3-A7FD-A85F8472A2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B75-44A2-B430-D99C415EDF5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04A0D5F-97B9-4A8F-A6B1-DC57BF6C47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B75-44A2-B430-D99C415EDF5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D611D06-BFEA-4880-94D9-E5CB7C74DF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B75-44A2-B430-D99C415EDF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Mandelbulb'!$W$62:$W$67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Mandelbulb'!$AD$62:$AD$67</c:f>
              <c:numCache>
                <c:formatCode>General</c:formatCode>
                <c:ptCount val="6"/>
                <c:pt idx="0">
                  <c:v>81.705150976909408</c:v>
                </c:pt>
                <c:pt idx="1">
                  <c:v>60.064226874273615</c:v>
                </c:pt>
                <c:pt idx="2">
                  <c:v>45.422680503853442</c:v>
                </c:pt>
                <c:pt idx="3">
                  <c:v>35.22024571026941</c:v>
                </c:pt>
                <c:pt idx="4">
                  <c:v>22.253030700981551</c:v>
                </c:pt>
                <c:pt idx="5">
                  <c:v>13.079505497479653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9B75-44A2-B430-D99C415EDF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Scene Performance on Devices of Varying Spec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Mandelbulb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Mandelbulb'!$X$2:$X$5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Mandelbulb'!$AD$2:$AD$5</c:f>
              <c:numCache>
                <c:formatCode>General</c:formatCode>
                <c:ptCount val="4"/>
                <c:pt idx="0">
                  <c:v>25.31749310303201</c:v>
                </c:pt>
                <c:pt idx="1">
                  <c:v>10.426024767038349</c:v>
                </c:pt>
                <c:pt idx="2">
                  <c:v>5.4903156931523558</c:v>
                </c:pt>
                <c:pt idx="3">
                  <c:v>36.435872863759784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6-45D3-A5B0-68BC1D35178C}"/>
            </c:ext>
          </c:extLst>
        </c:ser>
        <c:ser>
          <c:idx val="1"/>
          <c:order val="1"/>
          <c:tx>
            <c:v>Sierpinski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Sierpinski'!$X$2:$X$5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Sierpinski'!$AD$2:$AD$5</c:f>
              <c:numCache>
                <c:formatCode>General</c:formatCode>
                <c:ptCount val="4"/>
                <c:pt idx="0">
                  <c:v>57.327581039808301</c:v>
                </c:pt>
                <c:pt idx="1">
                  <c:v>31.400914739661257</c:v>
                </c:pt>
                <c:pt idx="2">
                  <c:v>15.186815083268616</c:v>
                </c:pt>
                <c:pt idx="3">
                  <c:v>75.619705887838748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D6-45D3-A5B0-68BC1D35178C}"/>
            </c:ext>
          </c:extLst>
        </c:ser>
        <c:ser>
          <c:idx val="2"/>
          <c:order val="2"/>
          <c:tx>
            <c:v>Planet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Planet'!$X$2:$X$5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Planet'!$AD$2:$AD$5</c:f>
              <c:numCache>
                <c:formatCode>General</c:formatCode>
                <c:ptCount val="4"/>
                <c:pt idx="0">
                  <c:v>70.372379548245604</c:v>
                </c:pt>
                <c:pt idx="1">
                  <c:v>52.159950532819387</c:v>
                </c:pt>
                <c:pt idx="2">
                  <c:v>36.308829443220297</c:v>
                </c:pt>
                <c:pt idx="3">
                  <c:v>93.987903239228913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D6-45D3-A5B0-68BC1D35178C}"/>
            </c:ext>
          </c:extLst>
        </c:ser>
        <c:ser>
          <c:idx val="3"/>
          <c:order val="3"/>
          <c:tx>
            <c:v>Trivial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Trivial'!$X$2:$X$5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Trivial'!$AD$2:$AD$5</c:f>
              <c:numCache>
                <c:formatCode>General</c:formatCode>
                <c:ptCount val="4"/>
                <c:pt idx="0">
                  <c:v>222.77618181131456</c:v>
                </c:pt>
                <c:pt idx="1">
                  <c:v>99.497294362079089</c:v>
                </c:pt>
                <c:pt idx="2">
                  <c:v>102.03888983287079</c:v>
                </c:pt>
                <c:pt idx="3">
                  <c:v>219.9486786416503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D6-45D3-A5B0-68BC1D351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Compute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 Scene Frame Time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Sierpinski'!$F$42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57139BA-D13A-4C5A-AFD0-1056059B44D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0E6-4FAB-8A0C-A5F34CCB2F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BC0168C-3A87-4A4A-BA2E-4A78335394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0E6-4FAB-8A0C-A5F34CCB2F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C3336E4-E703-4593-9306-0149AD95A6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0E6-4FAB-8A0C-A5F34CCB2F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A668BF6-A6C4-442E-BFE5-57EF4A190D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0E6-4FAB-8A0C-A5F34CCB2F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9762663-F2C0-4FEA-890E-5F2F588877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0E6-4FAB-8A0C-A5F34CCB2F2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68B8F59-1FEB-4D9B-A530-E3DD0F20E8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0E6-4FAB-8A0C-A5F34CCB2F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Sierpinski'!$W$42:$W$47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Sierpinski'!$AI$42:$AI$47</c:f>
              <c:numCache>
                <c:formatCode>General</c:formatCode>
                <c:ptCount val="6"/>
                <c:pt idx="0">
                  <c:v>2.3496151439299125E-2</c:v>
                </c:pt>
                <c:pt idx="1">
                  <c:v>3.2888495188101483E-2</c:v>
                </c:pt>
                <c:pt idx="2">
                  <c:v>4.7751078680203049E-2</c:v>
                </c:pt>
                <c:pt idx="3">
                  <c:v>6.5926246719160114E-2</c:v>
                </c:pt>
                <c:pt idx="4">
                  <c:v>0.10935449275362319</c:v>
                </c:pt>
                <c:pt idx="5">
                  <c:v>0.22582692307692306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E6-4FAB-8A0C-A5F34CCB2F21}"/>
            </c:ext>
          </c:extLst>
        </c:ser>
        <c:ser>
          <c:idx val="1"/>
          <c:order val="1"/>
          <c:tx>
            <c:strRef>
              <c:f>'Resolutions Sierpinski'!$F$22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Sierpinski'!$W$22:$W$27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Sierpinski'!$AI$22:$AI$27</c:f>
              <c:numCache>
                <c:formatCode>General</c:formatCode>
                <c:ptCount val="6"/>
                <c:pt idx="0">
                  <c:v>1.6480259112867806E-2</c:v>
                </c:pt>
                <c:pt idx="1">
                  <c:v>2.0536597374179431E-2</c:v>
                </c:pt>
                <c:pt idx="2">
                  <c:v>2.564329122567429E-2</c:v>
                </c:pt>
                <c:pt idx="3">
                  <c:v>3.2020622070728588E-2</c:v>
                </c:pt>
                <c:pt idx="4">
                  <c:v>5.2543545010467547E-2</c:v>
                </c:pt>
                <c:pt idx="5">
                  <c:v>0.10607383966244727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E6-4FAB-8A0C-A5F34CCB2F21}"/>
            </c:ext>
          </c:extLst>
        </c:ser>
        <c:ser>
          <c:idx val="0"/>
          <c:order val="2"/>
          <c:tx>
            <c:strRef>
              <c:f>'Resolutions Sierpinski'!$F$2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Sierpinski'!$W$2:$W$7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Sierpinski'!$AI$2:$AI$7</c:f>
              <c:numCache>
                <c:formatCode>General</c:formatCode>
                <c:ptCount val="6"/>
                <c:pt idx="0">
                  <c:v>7.3129824561403503E-3</c:v>
                </c:pt>
                <c:pt idx="1">
                  <c:v>9.7444747435397987E-3</c:v>
                </c:pt>
                <c:pt idx="2">
                  <c:v>1.3533549666486389E-2</c:v>
                </c:pt>
                <c:pt idx="3">
                  <c:v>1.7470653944612523E-2</c:v>
                </c:pt>
                <c:pt idx="4">
                  <c:v>2.7702286135693217E-2</c:v>
                </c:pt>
                <c:pt idx="5">
                  <c:v>5.5801927353595265E-2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E6-4FAB-8A0C-A5F34CCB2F21}"/>
            </c:ext>
          </c:extLst>
        </c:ser>
        <c:ser>
          <c:idx val="3"/>
          <c:order val="3"/>
          <c:tx>
            <c:strRef>
              <c:f>'Resolutions Sierpinski'!$F$62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Sierpinski'!$W$62:$W$67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Sierpinski'!$AI$62:$AI$67</c:f>
              <c:numCache>
                <c:formatCode>General</c:formatCode>
                <c:ptCount val="6"/>
                <c:pt idx="0">
                  <c:v>5.6984732244587917E-3</c:v>
                </c:pt>
                <c:pt idx="1">
                  <c:v>7.3586210278540612E-3</c:v>
                </c:pt>
                <c:pt idx="2">
                  <c:v>1.074452397995705E-2</c:v>
                </c:pt>
                <c:pt idx="3">
                  <c:v>1.3885883441258092E-2</c:v>
                </c:pt>
                <c:pt idx="4">
                  <c:v>2.2553469510363473E-2</c:v>
                </c:pt>
                <c:pt idx="5">
                  <c:v>4.7753269841269839E-2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E6-4FAB-8A0C-A5F34CCB2F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Frame Time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 Scene Frames Per Second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Sierpinski'!$F$42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Sierpinski'!$W$42:$W$47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Sierpinski'!$AD$42:$AD$47</c:f>
              <c:numCache>
                <c:formatCode>General</c:formatCode>
                <c:ptCount val="6"/>
                <c:pt idx="0">
                  <c:v>42.560161504893223</c:v>
                </c:pt>
                <c:pt idx="1">
                  <c:v>30.405769381682852</c:v>
                </c:pt>
                <c:pt idx="2">
                  <c:v>20.941935295266671</c:v>
                </c:pt>
                <c:pt idx="3">
                  <c:v>15.168465516623602</c:v>
                </c:pt>
                <c:pt idx="4">
                  <c:v>9.1445717027192508</c:v>
                </c:pt>
                <c:pt idx="5">
                  <c:v>4.4281699736012943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B7C-488A-B25B-3B3E1B6B5691}"/>
            </c:ext>
          </c:extLst>
        </c:ser>
        <c:ser>
          <c:idx val="1"/>
          <c:order val="1"/>
          <c:tx>
            <c:strRef>
              <c:f>'Resolutions Sierpinski'!$F$22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Sierpinski'!$W$22:$W$27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Sierpinski'!$AD$22:$AD$27</c:f>
              <c:numCache>
                <c:formatCode>General</c:formatCode>
                <c:ptCount val="6"/>
                <c:pt idx="0">
                  <c:v>60.678657607949788</c:v>
                </c:pt>
                <c:pt idx="1">
                  <c:v>48.693558225828362</c:v>
                </c:pt>
                <c:pt idx="2">
                  <c:v>38.996554350199439</c:v>
                </c:pt>
                <c:pt idx="3">
                  <c:v>31.229874228900208</c:v>
                </c:pt>
                <c:pt idx="4">
                  <c:v>19.031833497355066</c:v>
                </c:pt>
                <c:pt idx="5">
                  <c:v>9.4273951351458845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B7C-488A-B25B-3B3E1B6B5691}"/>
            </c:ext>
          </c:extLst>
        </c:ser>
        <c:ser>
          <c:idx val="0"/>
          <c:order val="2"/>
          <c:tx>
            <c:strRef>
              <c:f>'Resolutions Sierpinski'!$F$2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Sierpinski'!$W$2:$W$7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Sierpinski'!$AD$2:$AD$7</c:f>
              <c:numCache>
                <c:formatCode>General</c:formatCode>
                <c:ptCount val="6"/>
                <c:pt idx="0">
                  <c:v>136.74311486421649</c:v>
                </c:pt>
                <c:pt idx="1">
                  <c:v>102.62225787623498</c:v>
                </c:pt>
                <c:pt idx="2">
                  <c:v>73.89044446161347</c:v>
                </c:pt>
                <c:pt idx="3">
                  <c:v>57.238841955791415</c:v>
                </c:pt>
                <c:pt idx="4">
                  <c:v>36.098103784710482</c:v>
                </c:pt>
                <c:pt idx="5">
                  <c:v>17.920527971433426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7C-488A-B25B-3B3E1B6B5691}"/>
            </c:ext>
          </c:extLst>
        </c:ser>
        <c:ser>
          <c:idx val="3"/>
          <c:order val="3"/>
          <c:tx>
            <c:strRef>
              <c:f>'Resolutions Sierpinski'!$F$62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3409793-9DDF-4A7A-9E9D-B9E02FC9AF3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B7C-488A-B25B-3B3E1B6B56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2B1B37B-1917-4690-B300-862EDF4B56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B7C-488A-B25B-3B3E1B6B56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F23BD6F-5D9E-4444-B2E1-403EFF04B3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B7C-488A-B25B-3B3E1B6B569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D4BCCD8-C3CF-45A9-B847-DAB55C5531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B7C-488A-B25B-3B3E1B6B569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3E739D9-ECA1-4939-9EC8-E470FB5DD0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B7C-488A-B25B-3B3E1B6B569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E54020B-41AB-4348-8383-F3830FA6A2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B7C-488A-B25B-3B3E1B6B56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Sierpinski'!$W$62:$W$67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Sierpinski'!$AD$62:$AD$67</c:f>
              <c:numCache>
                <c:formatCode>General</c:formatCode>
                <c:ptCount val="6"/>
                <c:pt idx="0">
                  <c:v>175.4856012497934</c:v>
                </c:pt>
                <c:pt idx="1">
                  <c:v>135.89502655657515</c:v>
                </c:pt>
                <c:pt idx="2">
                  <c:v>93.070665751727176</c:v>
                </c:pt>
                <c:pt idx="3">
                  <c:v>72.015583612690747</c:v>
                </c:pt>
                <c:pt idx="4">
                  <c:v>44.339076058364022</c:v>
                </c:pt>
                <c:pt idx="5">
                  <c:v>20.940974373565709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BB7C-488A-B25B-3B3E1B6B56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Planet Scene Frame Time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Planet'!$F$42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DE1D3C1-F6A8-43E6-AB36-141076F2E1C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D8B-4BF9-BE69-9410CCE8223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0A60F10-7DFB-48C9-963D-8E1F36C780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8B-4BF9-BE69-9410CCE8223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F54EF38-0657-43AA-8F1F-3221D482C2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D8B-4BF9-BE69-9410CCE8223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AADC8BD-2E7A-4AFF-AF25-8DB9DC3843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D8B-4BF9-BE69-9410CCE8223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6E4E3F7-AC55-44C4-A056-263C903587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D8B-4BF9-BE69-9410CCE8223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CED2DC4-C354-4655-A92D-7B2D2E9874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D8B-4BF9-BE69-9410CCE822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Planet'!$W$42:$W$47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Planet'!$AI$42:$AI$47</c:f>
              <c:numCache>
                <c:formatCode>General</c:formatCode>
                <c:ptCount val="6"/>
                <c:pt idx="0">
                  <c:v>1.08994557329463E-2</c:v>
                </c:pt>
                <c:pt idx="1">
                  <c:v>1.4778269419862343E-2</c:v>
                </c:pt>
                <c:pt idx="2">
                  <c:v>2.1854186299383835E-2</c:v>
                </c:pt>
                <c:pt idx="3">
                  <c:v>2.9168148864185599E-2</c:v>
                </c:pt>
                <c:pt idx="4">
                  <c:v>4.5193946188340807E-2</c:v>
                </c:pt>
                <c:pt idx="5">
                  <c:v>8.6723120567375883E-2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0D8B-4BF9-BE69-9410CCE8223E}"/>
            </c:ext>
          </c:extLst>
        </c:ser>
        <c:ser>
          <c:idx val="1"/>
          <c:order val="1"/>
          <c:tx>
            <c:strRef>
              <c:f>'Resolutions Planet'!$F$22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Planet'!$W$22:$W$27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Planet'!$AI$22:$AI$27</c:f>
              <c:numCache>
                <c:formatCode>General</c:formatCode>
                <c:ptCount val="6"/>
                <c:pt idx="0">
                  <c:v>1.066869781488719E-2</c:v>
                </c:pt>
                <c:pt idx="1">
                  <c:v>1.2040721442885772E-2</c:v>
                </c:pt>
                <c:pt idx="2">
                  <c:v>1.4525561729886447E-2</c:v>
                </c:pt>
                <c:pt idx="3">
                  <c:v>1.9350048247024767E-2</c:v>
                </c:pt>
                <c:pt idx="4">
                  <c:v>2.9918976651763539E-2</c:v>
                </c:pt>
                <c:pt idx="5">
                  <c:v>5.7762655205348623E-2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D8B-4BF9-BE69-9410CCE8223E}"/>
            </c:ext>
          </c:extLst>
        </c:ser>
        <c:ser>
          <c:idx val="0"/>
          <c:order val="2"/>
          <c:tx>
            <c:strRef>
              <c:f>'Resolutions Planet'!$F$2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Planet'!$W$2:$W$7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Planet'!$AI$2:$AI$7</c:f>
              <c:numCache>
                <c:formatCode>General</c:formatCode>
                <c:ptCount val="6"/>
                <c:pt idx="0">
                  <c:v>5.7258630555025742E-3</c:v>
                </c:pt>
                <c:pt idx="1">
                  <c:v>8.2443788606726149E-3</c:v>
                </c:pt>
                <c:pt idx="2">
                  <c:v>1.1034202792064659E-2</c:v>
                </c:pt>
                <c:pt idx="3">
                  <c:v>1.4202339319470698E-2</c:v>
                </c:pt>
                <c:pt idx="4">
                  <c:v>2.1744922298518252E-2</c:v>
                </c:pt>
                <c:pt idx="5">
                  <c:v>4.2660509554140129E-2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D8B-4BF9-BE69-9410CCE8223E}"/>
            </c:ext>
          </c:extLst>
        </c:ser>
        <c:ser>
          <c:idx val="3"/>
          <c:order val="3"/>
          <c:tx>
            <c:strRef>
              <c:f>'Resolutions Planet'!$F$62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Planet'!$W$62:$W$67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Planet'!$AI$62:$AI$67</c:f>
              <c:numCache>
                <c:formatCode>General</c:formatCode>
                <c:ptCount val="6"/>
                <c:pt idx="0">
                  <c:v>4.2569392241684993E-3</c:v>
                </c:pt>
                <c:pt idx="1">
                  <c:v>6.2960364894620946E-3</c:v>
                </c:pt>
                <c:pt idx="2">
                  <c:v>8.553012391397238E-3</c:v>
                </c:pt>
                <c:pt idx="3">
                  <c:v>1.0490467877094971E-2</c:v>
                </c:pt>
                <c:pt idx="4">
                  <c:v>1.6681598667776854E-2</c:v>
                </c:pt>
                <c:pt idx="5">
                  <c:v>3.3069247666117518E-2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D8B-4BF9-BE69-9410CCE822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Frame Time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Planet Scene Frames Per Second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Planet'!$F$42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Planet'!$W$42:$W$47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Planet'!$AD$42:$AD$47</c:f>
              <c:numCache>
                <c:formatCode>General</c:formatCode>
                <c:ptCount val="6"/>
                <c:pt idx="0">
                  <c:v>91.747700481708719</c:v>
                </c:pt>
                <c:pt idx="1">
                  <c:v>67.666921720616116</c:v>
                </c:pt>
                <c:pt idx="2">
                  <c:v>45.757823526387455</c:v>
                </c:pt>
                <c:pt idx="3">
                  <c:v>34.283972035944316</c:v>
                </c:pt>
                <c:pt idx="4">
                  <c:v>22.126857341304294</c:v>
                </c:pt>
                <c:pt idx="5">
                  <c:v>11.530950379294667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37C-4128-B6E0-C01D779FED4A}"/>
            </c:ext>
          </c:extLst>
        </c:ser>
        <c:ser>
          <c:idx val="1"/>
          <c:order val="1"/>
          <c:tx>
            <c:strRef>
              <c:f>'Resolutions Planet'!$F$22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Planet'!$W$22:$W$27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Planet'!$AD$22:$AD$27</c:f>
              <c:numCache>
                <c:formatCode>General</c:formatCode>
                <c:ptCount val="6"/>
                <c:pt idx="0">
                  <c:v>93.732151510055104</c:v>
                </c:pt>
                <c:pt idx="1">
                  <c:v>83.051501917341284</c:v>
                </c:pt>
                <c:pt idx="2">
                  <c:v>68.84415340320318</c:v>
                </c:pt>
                <c:pt idx="3">
                  <c:v>51.679457706456027</c:v>
                </c:pt>
                <c:pt idx="4">
                  <c:v>33.423603074373744</c:v>
                </c:pt>
                <c:pt idx="5">
                  <c:v>17.312223554214377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37C-4128-B6E0-C01D779FED4A}"/>
            </c:ext>
          </c:extLst>
        </c:ser>
        <c:ser>
          <c:idx val="0"/>
          <c:order val="2"/>
          <c:tx>
            <c:strRef>
              <c:f>'Resolutions Planet'!$F$2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Planet'!$W$2:$W$7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Planet'!$AD$2:$AD$7</c:f>
              <c:numCache>
                <c:formatCode>General</c:formatCode>
                <c:ptCount val="6"/>
                <c:pt idx="0">
                  <c:v>174.64616081570384</c:v>
                </c:pt>
                <c:pt idx="1">
                  <c:v>121.2947654274121</c:v>
                </c:pt>
                <c:pt idx="2">
                  <c:v>90.627299393043472</c:v>
                </c:pt>
                <c:pt idx="3">
                  <c:v>70.410935656849844</c:v>
                </c:pt>
                <c:pt idx="4">
                  <c:v>45.987747680668527</c:v>
                </c:pt>
                <c:pt idx="5">
                  <c:v>23.440882691073053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7C-4128-B6E0-C01D779FED4A}"/>
            </c:ext>
          </c:extLst>
        </c:ser>
        <c:ser>
          <c:idx val="3"/>
          <c:order val="3"/>
          <c:tx>
            <c:strRef>
              <c:f>'Resolutions Planet'!$F$62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EA057E1-3171-4FDF-B527-C786710AA9B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37C-4128-B6E0-C01D779FED4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C41548F-B39C-4978-903F-EFA8CF212B4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37C-4128-B6E0-C01D779FED4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089E29F-5C68-4F9B-A7AA-12821B7C088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37C-4128-B6E0-C01D779FED4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84A3DC6-9A2B-45CE-9A70-1314499F53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37C-4128-B6E0-C01D779FED4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E57FE33-F4D0-4851-ACDE-19A723B2CC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37C-4128-B6E0-C01D779FED4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913B0D6-AECF-44FD-B1A0-4B7F8EE5E6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37C-4128-B6E0-C01D779FED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Planet'!$W$62:$W$67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Planet'!$AD$62:$AD$67</c:f>
              <c:numCache>
                <c:formatCode>General</c:formatCode>
                <c:ptCount val="6"/>
                <c:pt idx="0">
                  <c:v>234.91056539463008</c:v>
                </c:pt>
                <c:pt idx="1">
                  <c:v>158.83008328711824</c:v>
                </c:pt>
                <c:pt idx="2">
                  <c:v>116.91787106561621</c:v>
                </c:pt>
                <c:pt idx="3">
                  <c:v>95.324632963550982</c:v>
                </c:pt>
                <c:pt idx="4">
                  <c:v>59.946292913260059</c:v>
                </c:pt>
                <c:pt idx="5">
                  <c:v>30.239575151405454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37C-4128-B6E0-C01D779FED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Trivial</a:t>
            </a:r>
            <a:r>
              <a:rPr lang="en-GB"/>
              <a:t> Scene Frames Per Second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Trivial'!$F$42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Trivial'!$W$42:$W$47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Trivial'!$AD$42:$AD$47</c:f>
              <c:numCache>
                <c:formatCode>General</c:formatCode>
                <c:ptCount val="6"/>
                <c:pt idx="0">
                  <c:v>314.69102487332259</c:v>
                </c:pt>
                <c:pt idx="1">
                  <c:v>210.30204536845628</c:v>
                </c:pt>
                <c:pt idx="2">
                  <c:v>146.97340084654368</c:v>
                </c:pt>
                <c:pt idx="3">
                  <c:v>102.43789757987135</c:v>
                </c:pt>
                <c:pt idx="4">
                  <c:v>53.321316428270947</c:v>
                </c:pt>
                <c:pt idx="5">
                  <c:v>25.459506970052658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186-4DDA-82C3-30569047D8D8}"/>
            </c:ext>
          </c:extLst>
        </c:ser>
        <c:ser>
          <c:idx val="1"/>
          <c:order val="1"/>
          <c:tx>
            <c:strRef>
              <c:f>'Resolutions Trivial'!$F$22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Trivial'!$W$22:$W$27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Trivial'!$AD$22:$AD$27</c:f>
              <c:numCache>
                <c:formatCode>General</c:formatCode>
                <c:ptCount val="6"/>
                <c:pt idx="0">
                  <c:v>99.322929448959854</c:v>
                </c:pt>
                <c:pt idx="1">
                  <c:v>99.394593538185475</c:v>
                </c:pt>
                <c:pt idx="2">
                  <c:v>99.528182436124695</c:v>
                </c:pt>
                <c:pt idx="3">
                  <c:v>99.545199606839219</c:v>
                </c:pt>
                <c:pt idx="4">
                  <c:v>99.509945997448128</c:v>
                </c:pt>
                <c:pt idx="5">
                  <c:v>54.229513510753208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86-4DDA-82C3-30569047D8D8}"/>
            </c:ext>
          </c:extLst>
        </c:ser>
        <c:ser>
          <c:idx val="0"/>
          <c:order val="2"/>
          <c:tx>
            <c:strRef>
              <c:f>'Resolutions Trivial'!$F$2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Trivial'!$W$2:$W$7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Trivial'!$AD$2:$AD$7</c:f>
              <c:numCache>
                <c:formatCode>General</c:formatCode>
                <c:ptCount val="6"/>
                <c:pt idx="0">
                  <c:v>701.94443240816963</c:v>
                </c:pt>
                <c:pt idx="1">
                  <c:v>460.57652889476964</c:v>
                </c:pt>
                <c:pt idx="2">
                  <c:v>306.93514789612556</c:v>
                </c:pt>
                <c:pt idx="3">
                  <c:v>223.91640987245086</c:v>
                </c:pt>
                <c:pt idx="4">
                  <c:v>127.67800619731449</c:v>
                </c:pt>
                <c:pt idx="5">
                  <c:v>56.455345775117692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86-4DDA-82C3-30569047D8D8}"/>
            </c:ext>
          </c:extLst>
        </c:ser>
        <c:ser>
          <c:idx val="3"/>
          <c:order val="3"/>
          <c:tx>
            <c:strRef>
              <c:f>'Resolutions Trivial'!$F$62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D32A4DA-2F4B-4FB7-A336-4833C444612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186-4DDA-82C3-30569047D8D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B09497F-2E6F-439E-BD85-D83DF09709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186-4DDA-82C3-30569047D8D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2AFA958-A121-426F-8123-472103503D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186-4DDA-82C3-30569047D8D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D5E1AE7-056E-4507-8B84-B4B368501BA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186-4DDA-82C3-30569047D8D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49EED72-CB0B-4BBD-B2B6-F795EC9A35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186-4DDA-82C3-30569047D8D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249E2D5-4E3B-43CF-92FA-F9EDFE4A11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186-4DDA-82C3-30569047D8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Trivial'!$W$62:$W$67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Trivial'!$AD$62:$AD$67</c:f>
              <c:numCache>
                <c:formatCode>General</c:formatCode>
                <c:ptCount val="6"/>
                <c:pt idx="0">
                  <c:v>577.41128735685822</c:v>
                </c:pt>
                <c:pt idx="1">
                  <c:v>433.57651745670955</c:v>
                </c:pt>
                <c:pt idx="2">
                  <c:v>308.74086253249499</c:v>
                </c:pt>
                <c:pt idx="3">
                  <c:v>210.96315253951116</c:v>
                </c:pt>
                <c:pt idx="4">
                  <c:v>121.54742771076978</c:v>
                </c:pt>
                <c:pt idx="5">
                  <c:v>58.325544012806304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4186-4DDA-82C3-30569047D8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Trivial Scene Frame Time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Trivial'!$F$42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3CCDF17-C97F-4337-8656-B1B6D3D60B4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D49-4F72-B0CC-4DBD937FAF0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FB949F-102A-463D-8E88-33A3DE9151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D49-4F72-B0CC-4DBD937FAF0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2DE5D35-9E3F-4854-98F3-2966690278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D49-4F72-B0CC-4DBD937FAF0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DD4B2FA-3F9F-40F4-A437-1FF1512703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D49-4F72-B0CC-4DBD937FAF0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F164C78-28CF-4893-98CF-4445173FD3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D49-4F72-B0CC-4DBD937FAF0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47741C2-2F5F-4B2F-97F8-39CC98933B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D49-4F72-B0CC-4DBD937FAF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Trivial'!$W$42:$W$47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Trivial'!$AI$42:$AI$47</c:f>
              <c:numCache>
                <c:formatCode>General</c:formatCode>
                <c:ptCount val="6"/>
                <c:pt idx="0">
                  <c:v>3.1777201157946766E-3</c:v>
                </c:pt>
                <c:pt idx="1">
                  <c:v>4.7550654975702508E-3</c:v>
                </c:pt>
                <c:pt idx="2">
                  <c:v>6.8039522406105942E-3</c:v>
                </c:pt>
                <c:pt idx="3">
                  <c:v>9.7620121422376423E-3</c:v>
                </c:pt>
                <c:pt idx="4">
                  <c:v>1.8754225645295587E-2</c:v>
                </c:pt>
                <c:pt idx="5">
                  <c:v>3.9278058336961255E-2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ED49-4F72-B0CC-4DBD937FAF0F}"/>
            </c:ext>
          </c:extLst>
        </c:ser>
        <c:ser>
          <c:idx val="1"/>
          <c:order val="1"/>
          <c:tx>
            <c:strRef>
              <c:f>'Resolutions Trivial'!$F$22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Trivial'!$W$22:$W$27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Trivial'!$AI$22:$AI$27</c:f>
              <c:numCache>
                <c:formatCode>General</c:formatCode>
                <c:ptCount val="6"/>
                <c:pt idx="0">
                  <c:v>1.0068168604651163E-2</c:v>
                </c:pt>
                <c:pt idx="1">
                  <c:v>1.0060909395598257E-2</c:v>
                </c:pt>
                <c:pt idx="2">
                  <c:v>1.0047405423501842E-2</c:v>
                </c:pt>
                <c:pt idx="3">
                  <c:v>1.0045687827736249E-2</c:v>
                </c:pt>
                <c:pt idx="4">
                  <c:v>1.0049246735855373E-2</c:v>
                </c:pt>
                <c:pt idx="5">
                  <c:v>1.8440143295803482E-2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D49-4F72-B0CC-4DBD937FAF0F}"/>
            </c:ext>
          </c:extLst>
        </c:ser>
        <c:ser>
          <c:idx val="0"/>
          <c:order val="2"/>
          <c:tx>
            <c:strRef>
              <c:f>'Resolutions Trivial'!$F$2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Trivial'!$W$2:$W$7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Trivial'!$AI$2:$AI$7</c:f>
              <c:numCache>
                <c:formatCode>General</c:formatCode>
                <c:ptCount val="6"/>
                <c:pt idx="0">
                  <c:v>1.4246141914243658E-3</c:v>
                </c:pt>
                <c:pt idx="1">
                  <c:v>2.1711918373254215E-3</c:v>
                </c:pt>
                <c:pt idx="2">
                  <c:v>3.2580172288982192E-3</c:v>
                </c:pt>
                <c:pt idx="3">
                  <c:v>4.4659522746440441E-3</c:v>
                </c:pt>
                <c:pt idx="4">
                  <c:v>7.8322025052192067E-3</c:v>
                </c:pt>
                <c:pt idx="5">
                  <c:v>1.7713114431773494E-2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D49-4F72-B0CC-4DBD937FAF0F}"/>
            </c:ext>
          </c:extLst>
        </c:ser>
        <c:ser>
          <c:idx val="3"/>
          <c:order val="3"/>
          <c:tx>
            <c:strRef>
              <c:f>'Resolutions Trivial'!$F$62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Trivial'!$W$62:$W$67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Trivial'!$AI$62:$AI$67</c:f>
              <c:numCache>
                <c:formatCode>General</c:formatCode>
                <c:ptCount val="6"/>
                <c:pt idx="0">
                  <c:v>1.7318677724115373E-3</c:v>
                </c:pt>
                <c:pt idx="1">
                  <c:v>2.3063979706877112E-3</c:v>
                </c:pt>
                <c:pt idx="2">
                  <c:v>3.2389622539671114E-3</c:v>
                </c:pt>
                <c:pt idx="3">
                  <c:v>4.7401642796967144E-3</c:v>
                </c:pt>
                <c:pt idx="4">
                  <c:v>8.2272411587316092E-3</c:v>
                </c:pt>
                <c:pt idx="5">
                  <c:v>1.7145146555005712E-2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D49-4F72-B0CC-4DBD937FAF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Frame Time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Computational Cost of Features in </a:t>
            </a:r>
            <a:r>
              <a:rPr lang="en-GB" baseline="0"/>
              <a:t>Mandelbulb Scene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'Mandelbulb Features'!$V$3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'Mandelbulb Features'!$AH$3</c:f>
              <c:numCache>
                <c:formatCode>General</c:formatCode>
                <c:ptCount val="1"/>
                <c:pt idx="0">
                  <c:v>15.109587038894324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9A-4588-96E8-060F929614D2}"/>
            </c:ext>
          </c:extLst>
        </c:ser>
        <c:ser>
          <c:idx val="1"/>
          <c:order val="1"/>
          <c:tx>
            <c:strRef>
              <c:f>'Mandelbulb Features'!$V$4</c:f>
              <c:strCache>
                <c:ptCount val="1"/>
                <c:pt idx="0">
                  <c:v>Glow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'Mandelbulb Features'!$AH$4</c:f>
              <c:numCache>
                <c:formatCode>General</c:formatCode>
                <c:ptCount val="1"/>
                <c:pt idx="0">
                  <c:v>2.5702405012441542E-2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9A-4588-96E8-060F929614D2}"/>
            </c:ext>
          </c:extLst>
        </c:ser>
        <c:ser>
          <c:idx val="2"/>
          <c:order val="2"/>
          <c:tx>
            <c:strRef>
              <c:f>'Mandelbulb Features'!$V$5</c:f>
              <c:strCache>
                <c:ptCount val="1"/>
                <c:pt idx="0">
                  <c:v>Hard Shadows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'Mandelbulb Features'!$AH$5</c:f>
              <c:numCache>
                <c:formatCode>General</c:formatCode>
                <c:ptCount val="1"/>
                <c:pt idx="0">
                  <c:v>55.811130140834322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9A-4588-96E8-060F929614D2}"/>
            </c:ext>
          </c:extLst>
        </c:ser>
        <c:ser>
          <c:idx val="3"/>
          <c:order val="3"/>
          <c:tx>
            <c:strRef>
              <c:f>'Mandelbulb Features'!$V$6</c:f>
              <c:strCache>
                <c:ptCount val="1"/>
                <c:pt idx="0">
                  <c:v>Soft Shadows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'Mandelbulb Features'!$AH$6</c:f>
              <c:numCache>
                <c:formatCode>General</c:formatCode>
                <c:ptCount val="1"/>
                <c:pt idx="0">
                  <c:v>55.794505069682984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9A-4588-96E8-060F929614D2}"/>
            </c:ext>
          </c:extLst>
        </c:ser>
        <c:ser>
          <c:idx val="4"/>
          <c:order val="4"/>
          <c:tx>
            <c:strRef>
              <c:f>'Mandelbulb Features'!$V$7</c:f>
              <c:strCache>
                <c:ptCount val="1"/>
                <c:pt idx="0">
                  <c:v>Phong + Glow + Soft Shadows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'Mandelbulb Features'!$AH$7</c:f>
              <c:numCache>
                <c:formatCode>General</c:formatCode>
                <c:ptCount val="1"/>
                <c:pt idx="0">
                  <c:v>59.344462943733355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9A-4588-96E8-060F92961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 Percentage</a:t>
                </a:r>
                <a:r>
                  <a:rPr lang="en-GB" baseline="0"/>
                  <a:t> Decrease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Phong + Glow + Soft Shadows</c:v>
                </c:pt>
              </c:strCache>
            </c:strRef>
          </c:cat>
          <c:val>
            <c:numRef>
              <c:f>'Mandelbulb Features'!$AD$2:$AD$7</c:f>
              <c:numCache>
                <c:formatCode>General</c:formatCode>
                <c:ptCount val="6"/>
                <c:pt idx="0">
                  <c:v>106.98848803868702</c:v>
                </c:pt>
                <c:pt idx="1">
                  <c:v>94.048604318711909</c:v>
                </c:pt>
                <c:pt idx="2">
                  <c:v>106.75776662752214</c:v>
                </c:pt>
                <c:pt idx="3">
                  <c:v>47.600687353925395</c:v>
                </c:pt>
                <c:pt idx="4">
                  <c:v>48.0531275378058</c:v>
                </c:pt>
                <c:pt idx="5">
                  <c:v>45.208569736479248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A-4861-BBAB-4063B4AD157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Phong + Glow + Soft Shadows</c:v>
                </c:pt>
              </c:strCache>
            </c:strRef>
          </c:cat>
          <c:val>
            <c:numRef>
              <c:f>'Mandelbulb Features'!$AC$2:$AC$7</c:f>
              <c:numCache>
                <c:formatCode>General</c:formatCode>
                <c:ptCount val="6"/>
                <c:pt idx="0">
                  <c:v>62.641206262123212</c:v>
                </c:pt>
                <c:pt idx="1">
                  <c:v>53.176378679734384</c:v>
                </c:pt>
                <c:pt idx="2">
                  <c:v>62.625105965585043</c:v>
                </c:pt>
                <c:pt idx="3">
                  <c:v>27.680441113381171</c:v>
                </c:pt>
                <c:pt idx="4">
                  <c:v>27.690855258492302</c:v>
                </c:pt>
                <c:pt idx="5">
                  <c:v>25.467118824389921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A-4861-BBAB-4063B4AD157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Phong + Glow + Soft Shadows</c:v>
                </c:pt>
              </c:strCache>
            </c:strRef>
          </c:cat>
          <c:val>
            <c:numRef>
              <c:f>'Mandelbulb Features'!$AE$2:$AE$7</c:f>
              <c:numCache>
                <c:formatCode>General</c:formatCode>
                <c:ptCount val="6"/>
                <c:pt idx="0">
                  <c:v>36.326781192898842</c:v>
                </c:pt>
                <c:pt idx="1">
                  <c:v>29.1785082779428</c:v>
                </c:pt>
                <c:pt idx="2">
                  <c:v>36.123122049192467</c:v>
                </c:pt>
                <c:pt idx="3">
                  <c:v>17.664349104064215</c:v>
                </c:pt>
                <c:pt idx="4">
                  <c:v>17.69413563262728</c:v>
                </c:pt>
                <c:pt idx="5">
                  <c:v>15.804779365280062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A-4861-BBAB-4063B4AD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Scene Performance on Devices of Varying Spec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Trivial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Trivial'!$X$2:$X$5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Trivial'!$AD$2:$AD$5</c:f>
              <c:numCache>
                <c:formatCode>General</c:formatCode>
                <c:ptCount val="4"/>
                <c:pt idx="0">
                  <c:v>222.77618181131456</c:v>
                </c:pt>
                <c:pt idx="1">
                  <c:v>99.497294362079089</c:v>
                </c:pt>
                <c:pt idx="2">
                  <c:v>102.03888983287079</c:v>
                </c:pt>
                <c:pt idx="3">
                  <c:v>219.9486786416503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6E-4F25-B4EE-6C1C5F5BF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Compute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Frame Time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'Resolutions Mandelbulb'!$F$62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65EBCE1-CE4A-4DF6-AFAB-AF95463D98D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9398-42B4-8F9E-562D448379C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6E2983A-310A-42C9-AD8A-53917352A8D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398-42B4-8F9E-562D448379C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BAAF229-28BE-4DD0-9484-251C007698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398-42B4-8F9E-562D448379C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79D573F-B020-4CD9-8EBA-794C72E189D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398-42B4-8F9E-562D448379C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1940F36-644C-421C-A077-691E2C3A97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398-42B4-8F9E-562D448379C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DB740F6-4CBA-4987-87F4-7E612A3A62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398-42B4-8F9E-562D448379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Mandelbulb'!$W$62:$W$67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Mandelbulb'!$AI$62:$AI$67</c:f>
              <c:numCache>
                <c:formatCode>General</c:formatCode>
                <c:ptCount val="6"/>
                <c:pt idx="0">
                  <c:v>1.223913043478261E-2</c:v>
                </c:pt>
                <c:pt idx="1">
                  <c:v>1.6648844945481425E-2</c:v>
                </c:pt>
                <c:pt idx="2">
                  <c:v>2.2015433455433456E-2</c:v>
                </c:pt>
                <c:pt idx="3">
                  <c:v>2.8392760465848287E-2</c:v>
                </c:pt>
                <c:pt idx="4">
                  <c:v>4.4937699203187249E-2</c:v>
                </c:pt>
                <c:pt idx="5">
                  <c:v>7.6455489864864876E-2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9398-42B4-8F9E-562D448379C8}"/>
            </c:ext>
          </c:extLst>
        </c:ser>
        <c:ser>
          <c:idx val="0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Graphs!$BF$77:$BF$82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Graphs!$BH$77:$BH$82</c:f>
              <c:numCache>
                <c:formatCode>General</c:formatCode>
                <c:ptCount val="6"/>
                <c:pt idx="0">
                  <c:v>1.223913043478261E-2</c:v>
                </c:pt>
                <c:pt idx="1">
                  <c:v>1.9123641304347828E-2</c:v>
                </c:pt>
                <c:pt idx="2">
                  <c:v>2.9880689538043483E-2</c:v>
                </c:pt>
                <c:pt idx="3">
                  <c:v>4.3028192934782612E-2</c:v>
                </c:pt>
                <c:pt idx="4">
                  <c:v>7.64945652173913E-2</c:v>
                </c:pt>
                <c:pt idx="5">
                  <c:v>0.17211277173913042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398-42B4-8F9E-562D448379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Frame Time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SMALLPT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smallpt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D74701-04A3-4206-B98F-07AA8B6B2197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FC7-45D2-BFDA-161E1D097A8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61FF4A-8927-440D-86A1-6E3DEA137475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FC7-45D2-BFDA-161E1D097A8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5DDA596-F5F1-4027-840C-2FFF1FEE5082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FC7-45D2-BFDA-161E1D097A8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1A193DC-7DBD-43EA-8ECC-C85227800722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FC7-45D2-BFDA-161E1D097A8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16EDEF1-AC76-4796-A63F-E34B102E145B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FC7-45D2-BFDA-161E1D097A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Graphs!$AK$214:$AK$218</c:f>
              <c:numCache>
                <c:formatCode>General</c:formatCode>
                <c:ptCount val="5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</c:numCache>
            </c:numRef>
          </c:xVal>
          <c:yVal>
            <c:numRef>
              <c:f>Graphs!$AL$214:$AL$218</c:f>
              <c:numCache>
                <c:formatCode>General</c:formatCode>
                <c:ptCount val="5"/>
                <c:pt idx="0">
                  <c:v>7.0835590000000002</c:v>
                </c:pt>
                <c:pt idx="1">
                  <c:v>11.286609</c:v>
                </c:pt>
                <c:pt idx="2">
                  <c:v>17.260062000000001</c:v>
                </c:pt>
                <c:pt idx="3">
                  <c:v>24.863882</c:v>
                </c:pt>
                <c:pt idx="4">
                  <c:v>44.197316999999998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#REF!</c15:f>
              </c15:datalabelsRange>
            </c:ext>
            <c:ext xmlns:c16="http://schemas.microsoft.com/office/drawing/2014/chart" uri="{C3380CC4-5D6E-409C-BE32-E72D297353CC}">
              <c16:uniqueId val="{00000006-7FC7-45D2-BFDA-161E1D097A8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Graphs!$AK$214:$AK$218</c:f>
              <c:numCache>
                <c:formatCode>General</c:formatCode>
                <c:ptCount val="5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</c:numCache>
            </c:numRef>
          </c:xVal>
          <c:yVal>
            <c:numRef>
              <c:f>Graphs!$AO$214:$AO$218</c:f>
              <c:numCache>
                <c:formatCode>General</c:formatCode>
                <c:ptCount val="5"/>
                <c:pt idx="0">
                  <c:v>7.0835590000000002</c:v>
                </c:pt>
                <c:pt idx="1">
                  <c:v>11.0680609375</c:v>
                </c:pt>
                <c:pt idx="2">
                  <c:v>17.293845214843749</c:v>
                </c:pt>
                <c:pt idx="3">
                  <c:v>24.903137109374999</c:v>
                </c:pt>
                <c:pt idx="4">
                  <c:v>44.272243749999994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C7-45D2-BFDA-161E1D097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Optimisation Improvement for Planet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Graphs!$D$100</c:f>
              <c:strCache>
                <c:ptCount val="1"/>
                <c:pt idx="0">
                  <c:v>Linear Epsilon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Graphs!$C$107:$C$108</c:f>
              <c:strCache>
                <c:ptCount val="2"/>
                <c:pt idx="0">
                  <c:v>C</c:v>
                </c:pt>
                <c:pt idx="1">
                  <c:v>OpenCL C</c:v>
                </c:pt>
              </c:strCache>
            </c:strRef>
          </c:cat>
          <c:val>
            <c:numRef>
              <c:f>Graphs!$D$107:$D$108</c:f>
              <c:numCache>
                <c:formatCode>General</c:formatCode>
                <c:ptCount val="2"/>
                <c:pt idx="0">
                  <c:v>13.7</c:v>
                </c:pt>
                <c:pt idx="1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6-4CB9-9044-0B9B91011950}"/>
            </c:ext>
          </c:extLst>
        </c:ser>
        <c:ser>
          <c:idx val="0"/>
          <c:order val="1"/>
          <c:tx>
            <c:strRef>
              <c:f>Graphs!$E$100</c:f>
              <c:strCache>
                <c:ptCount val="1"/>
                <c:pt idx="0">
                  <c:v>Bounding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Graphs!$C$107:$C$108</c:f>
              <c:strCache>
                <c:ptCount val="2"/>
                <c:pt idx="0">
                  <c:v>C</c:v>
                </c:pt>
                <c:pt idx="1">
                  <c:v>OpenCL C</c:v>
                </c:pt>
              </c:strCache>
            </c:strRef>
          </c:cat>
          <c:val>
            <c:numRef>
              <c:f>Graphs!$E$107:$E$108</c:f>
              <c:numCache>
                <c:formatCode>General</c:formatCode>
                <c:ptCount val="2"/>
                <c:pt idx="0">
                  <c:v>19.399999999999999</c:v>
                </c:pt>
                <c:pt idx="1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6-4CB9-9044-0B9B91011950}"/>
            </c:ext>
          </c:extLst>
        </c:ser>
        <c:ser>
          <c:idx val="1"/>
          <c:order val="2"/>
          <c:tx>
            <c:strRef>
              <c:f>Graphs!$F$100</c:f>
              <c:strCache>
                <c:ptCount val="1"/>
                <c:pt idx="0">
                  <c:v>Fast Maths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Graphs!$C$107:$C$108</c:f>
              <c:strCache>
                <c:ptCount val="2"/>
                <c:pt idx="0">
                  <c:v>C</c:v>
                </c:pt>
                <c:pt idx="1">
                  <c:v>OpenCL C</c:v>
                </c:pt>
              </c:strCache>
            </c:strRef>
          </c:cat>
          <c:val>
            <c:numRef>
              <c:f>Graphs!$F$107:$F$108</c:f>
              <c:numCache>
                <c:formatCode>General</c:formatCode>
                <c:ptCount val="2"/>
                <c:pt idx="0">
                  <c:v>-19</c:v>
                </c:pt>
                <c:pt idx="1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6-4CB9-9044-0B9B91011950}"/>
            </c:ext>
          </c:extLst>
        </c:ser>
        <c:ser>
          <c:idx val="3"/>
          <c:order val="3"/>
          <c:tx>
            <c:strRef>
              <c:f>Graphs!$G$100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Graphs!$C$107:$C$108</c:f>
              <c:strCache>
                <c:ptCount val="2"/>
                <c:pt idx="0">
                  <c:v>C</c:v>
                </c:pt>
                <c:pt idx="1">
                  <c:v>OpenCL C</c:v>
                </c:pt>
              </c:strCache>
            </c:strRef>
          </c:cat>
          <c:val>
            <c:numRef>
              <c:f>Graphs!$G$107:$G$108</c:f>
              <c:numCache>
                <c:formatCode>General</c:formatCode>
                <c:ptCount val="2"/>
                <c:pt idx="0">
                  <c:v>16.600000000000001</c:v>
                </c:pt>
                <c:pt idx="1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6-4CB9-9044-0B9B91011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Noise Function File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 Percentage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Optimisation Performance for Planet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Graphs!$D$100</c:f>
              <c:strCache>
                <c:ptCount val="1"/>
                <c:pt idx="0">
                  <c:v>Linear Epsilon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Graphs!$C$107:$C$108</c:f>
              <c:strCache>
                <c:ptCount val="2"/>
                <c:pt idx="0">
                  <c:v>C</c:v>
                </c:pt>
                <c:pt idx="1">
                  <c:v>OpenCL C</c:v>
                </c:pt>
              </c:strCache>
            </c:strRef>
          </c:cat>
          <c:val>
            <c:numRef>
              <c:f>Graphs!$D$110:$D$111</c:f>
              <c:numCache>
                <c:formatCode>General</c:formatCode>
                <c:ptCount val="2"/>
                <c:pt idx="0">
                  <c:v>68.418030672447216</c:v>
                </c:pt>
                <c:pt idx="1">
                  <c:v>166.88266905657485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F-4004-9EAB-2389FCBB2FF5}"/>
            </c:ext>
          </c:extLst>
        </c:ser>
        <c:ser>
          <c:idx val="0"/>
          <c:order val="1"/>
          <c:tx>
            <c:strRef>
              <c:f>Graphs!$E$100</c:f>
              <c:strCache>
                <c:ptCount val="1"/>
                <c:pt idx="0">
                  <c:v>Bounding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Graphs!$C$107:$C$108</c:f>
              <c:strCache>
                <c:ptCount val="2"/>
                <c:pt idx="0">
                  <c:v>C</c:v>
                </c:pt>
                <c:pt idx="1">
                  <c:v>OpenCL C</c:v>
                </c:pt>
              </c:strCache>
            </c:strRef>
          </c:cat>
          <c:val>
            <c:numRef>
              <c:f>Graphs!$E$110:$E$111</c:f>
              <c:numCache>
                <c:formatCode>General</c:formatCode>
                <c:ptCount val="2"/>
                <c:pt idx="0">
                  <c:v>71.879721266414194</c:v>
                </c:pt>
                <c:pt idx="1">
                  <c:v>166.66777722989991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F-4004-9EAB-2389FCBB2FF5}"/>
            </c:ext>
          </c:extLst>
        </c:ser>
        <c:ser>
          <c:idx val="1"/>
          <c:order val="2"/>
          <c:tx>
            <c:strRef>
              <c:f>Graphs!$F$100</c:f>
              <c:strCache>
                <c:ptCount val="1"/>
                <c:pt idx="0">
                  <c:v>Fast Maths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Graphs!$C$107:$C$108</c:f>
              <c:strCache>
                <c:ptCount val="2"/>
                <c:pt idx="0">
                  <c:v>C</c:v>
                </c:pt>
                <c:pt idx="1">
                  <c:v>OpenCL C</c:v>
                </c:pt>
              </c:strCache>
            </c:strRef>
          </c:cat>
          <c:val>
            <c:numRef>
              <c:f>Graphs!$F$110:$F$111</c:f>
              <c:numCache>
                <c:formatCode>General</c:formatCode>
                <c:ptCount val="2"/>
                <c:pt idx="0">
                  <c:v>48.738875364169687</c:v>
                </c:pt>
                <c:pt idx="1">
                  <c:v>162.11029896790444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4F-4004-9EAB-2389FCBB2FF5}"/>
            </c:ext>
          </c:extLst>
        </c:ser>
        <c:ser>
          <c:idx val="3"/>
          <c:order val="3"/>
          <c:tx>
            <c:strRef>
              <c:f>Graphs!$G$100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Graphs!$C$107:$C$108</c:f>
              <c:strCache>
                <c:ptCount val="2"/>
                <c:pt idx="0">
                  <c:v>C</c:v>
                </c:pt>
                <c:pt idx="1">
                  <c:v>OpenCL C</c:v>
                </c:pt>
              </c:strCache>
            </c:strRef>
          </c:cat>
          <c:val>
            <c:numRef>
              <c:f>Graphs!$G$110:$G$111</c:f>
              <c:numCache>
                <c:formatCode>General</c:formatCode>
                <c:ptCount val="2"/>
                <c:pt idx="0">
                  <c:v>70.190207309830114</c:v>
                </c:pt>
                <c:pt idx="1">
                  <c:v>180.33761867714651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4F-4004-9EAB-2389FCBB2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Noise Function File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 Scene Optimisations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Optimisations'!$AD$2:$AD$6</c:f>
              <c:numCache>
                <c:formatCode>General</c:formatCode>
                <c:ptCount val="5"/>
                <c:pt idx="0">
                  <c:v>83.528232542599397</c:v>
                </c:pt>
                <c:pt idx="1">
                  <c:v>89.598509080808896</c:v>
                </c:pt>
                <c:pt idx="2">
                  <c:v>115.59891799412758</c:v>
                </c:pt>
                <c:pt idx="3">
                  <c:v>94.028264896427871</c:v>
                </c:pt>
                <c:pt idx="4">
                  <c:v>144.72617807108949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3-4EF9-8E65-DC39ADAED72E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Optimisations'!$AC$2:$AC$6</c:f>
              <c:numCache>
                <c:formatCode>General</c:formatCode>
                <c:ptCount val="5"/>
                <c:pt idx="0">
                  <c:v>36.986954079744883</c:v>
                </c:pt>
                <c:pt idx="1">
                  <c:v>38.367938142682931</c:v>
                </c:pt>
                <c:pt idx="2">
                  <c:v>44.718061808937485</c:v>
                </c:pt>
                <c:pt idx="3">
                  <c:v>43.038588249080505</c:v>
                </c:pt>
                <c:pt idx="4">
                  <c:v>57.074720721560894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3-4EF9-8E65-DC39ADAED72E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Optimisations'!$AE$2:$AE$6</c:f>
              <c:numCache>
                <c:formatCode>General</c:formatCode>
                <c:ptCount val="5"/>
                <c:pt idx="0">
                  <c:v>20.463414484414042</c:v>
                </c:pt>
                <c:pt idx="1">
                  <c:v>18.013474078610802</c:v>
                </c:pt>
                <c:pt idx="2">
                  <c:v>20.773048216322213</c:v>
                </c:pt>
                <c:pt idx="3">
                  <c:v>24.309548061191993</c:v>
                </c:pt>
                <c:pt idx="4">
                  <c:v>23.129676531473706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3-4EF9-8E65-DC39ADAE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Optimisation Improvement for Various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Graphs!$D$100</c:f>
              <c:strCache>
                <c:ptCount val="1"/>
                <c:pt idx="0">
                  <c:v>Linear Epsilon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Graphs!$C$101:$C$104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Graphs!$D$101:$D$104</c:f>
              <c:numCache>
                <c:formatCode>General</c:formatCode>
                <c:ptCount val="4"/>
                <c:pt idx="0">
                  <c:v>12.6</c:v>
                </c:pt>
                <c:pt idx="1">
                  <c:v>32.799999999999997</c:v>
                </c:pt>
                <c:pt idx="2">
                  <c:v>3.7</c:v>
                </c:pt>
                <c:pt idx="3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0-4526-9BA0-E3AB65B4F3DF}"/>
            </c:ext>
          </c:extLst>
        </c:ser>
        <c:ser>
          <c:idx val="0"/>
          <c:order val="1"/>
          <c:tx>
            <c:strRef>
              <c:f>Graphs!$E$100</c:f>
              <c:strCache>
                <c:ptCount val="1"/>
                <c:pt idx="0">
                  <c:v>Bounding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Graphs!$C$101:$C$104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Graphs!$E$101:$E$104</c:f>
              <c:numCache>
                <c:formatCode>General</c:formatCode>
                <c:ptCount val="4"/>
                <c:pt idx="0">
                  <c:v>-6.9</c:v>
                </c:pt>
                <c:pt idx="1">
                  <c:v>-2.5</c:v>
                </c:pt>
                <c:pt idx="2">
                  <c:v>20.9</c:v>
                </c:pt>
                <c:pt idx="3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0-4526-9BA0-E3AB65B4F3DF}"/>
            </c:ext>
          </c:extLst>
        </c:ser>
        <c:ser>
          <c:idx val="1"/>
          <c:order val="2"/>
          <c:tx>
            <c:strRef>
              <c:f>Graphs!$F$100</c:f>
              <c:strCache>
                <c:ptCount val="1"/>
                <c:pt idx="0">
                  <c:v>Fast Maths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Graphs!$C$101:$C$104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Graphs!$F$101:$F$104</c:f>
              <c:numCache>
                <c:formatCode>General</c:formatCode>
                <c:ptCount val="4"/>
                <c:pt idx="0">
                  <c:v>97.8</c:v>
                </c:pt>
                <c:pt idx="1">
                  <c:v>65</c:v>
                </c:pt>
                <c:pt idx="2">
                  <c:v>16.399999999999999</c:v>
                </c:pt>
                <c:pt idx="3">
                  <c:v>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0-4526-9BA0-E3AB65B4F3DF}"/>
            </c:ext>
          </c:extLst>
        </c:ser>
        <c:ser>
          <c:idx val="3"/>
          <c:order val="3"/>
          <c:tx>
            <c:strRef>
              <c:f>Graphs!$G$100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Graphs!$C$101:$C$104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Graphs!$G$101:$G$104</c:f>
              <c:numCache>
                <c:formatCode>General</c:formatCode>
                <c:ptCount val="4"/>
                <c:pt idx="0">
                  <c:v>115.3</c:v>
                </c:pt>
                <c:pt idx="1">
                  <c:v>103</c:v>
                </c:pt>
                <c:pt idx="2">
                  <c:v>54.3</c:v>
                </c:pt>
                <c:pt idx="3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0-4526-9BA0-E3AB65B4F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 Percentage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Stationary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Optimisations'!$AD$2:$AD$6</c:f>
              <c:numCache>
                <c:formatCode>General</c:formatCode>
                <c:ptCount val="5"/>
                <c:pt idx="0">
                  <c:v>51.797905292709956</c:v>
                </c:pt>
                <c:pt idx="1">
                  <c:v>70.014773117127717</c:v>
                </c:pt>
                <c:pt idx="2">
                  <c:v>50.774823811361379</c:v>
                </c:pt>
                <c:pt idx="3">
                  <c:v>92.855683696399055</c:v>
                </c:pt>
                <c:pt idx="4">
                  <c:v>103.24072640175096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8-4E8B-9D69-4C43D60CDFB0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Optimisations'!$AC$2:$AC$6</c:f>
              <c:numCache>
                <c:formatCode>General</c:formatCode>
                <c:ptCount val="5"/>
                <c:pt idx="0">
                  <c:v>42.602124448127753</c:v>
                </c:pt>
                <c:pt idx="1">
                  <c:v>56.563854065922357</c:v>
                </c:pt>
                <c:pt idx="2">
                  <c:v>41.551638352644787</c:v>
                </c:pt>
                <c:pt idx="3">
                  <c:v>70.308193685584826</c:v>
                </c:pt>
                <c:pt idx="4">
                  <c:v>86.500869171389951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8-4E8B-9D69-4C43D60CDFB0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Optimisations'!$AE$2:$AE$6</c:f>
              <c:numCache>
                <c:formatCode>General</c:formatCode>
                <c:ptCount val="5"/>
                <c:pt idx="0">
                  <c:v>33.578568814240001</c:v>
                </c:pt>
                <c:pt idx="1">
                  <c:v>44.60502252553637</c:v>
                </c:pt>
                <c:pt idx="2">
                  <c:v>34.057045551298422</c:v>
                </c:pt>
                <c:pt idx="3">
                  <c:v>52.216867092408194</c:v>
                </c:pt>
                <c:pt idx="4">
                  <c:v>58.232639394380548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8-4E8B-9D69-4C43D60C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Planet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Optimisations'!$AD$2:$AD$6</c:f>
              <c:numCache>
                <c:formatCode>General</c:formatCode>
                <c:ptCount val="5"/>
                <c:pt idx="0">
                  <c:v>87.936826184069361</c:v>
                </c:pt>
                <c:pt idx="1">
                  <c:v>99.782474206230404</c:v>
                </c:pt>
                <c:pt idx="2">
                  <c:v>103.597957048287</c:v>
                </c:pt>
                <c:pt idx="3">
                  <c:v>71.794724523642003</c:v>
                </c:pt>
                <c:pt idx="4">
                  <c:v>102.5630506353781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E-4EC0-821E-FF21374272D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Optimisations'!$AC$2:$AC$6</c:f>
              <c:numCache>
                <c:formatCode>General</c:formatCode>
                <c:ptCount val="5"/>
                <c:pt idx="0">
                  <c:v>60.19016699902371</c:v>
                </c:pt>
                <c:pt idx="1">
                  <c:v>68.418030672447216</c:v>
                </c:pt>
                <c:pt idx="2">
                  <c:v>71.879721266414194</c:v>
                </c:pt>
                <c:pt idx="3">
                  <c:v>48.738875364169687</c:v>
                </c:pt>
                <c:pt idx="4">
                  <c:v>70.190207309830114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E-4EC0-821E-FF21374272D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Optimisations'!$AE$2:$AE$6</c:f>
              <c:numCache>
                <c:formatCode>General</c:formatCode>
                <c:ptCount val="5"/>
                <c:pt idx="0">
                  <c:v>37.182600030489731</c:v>
                </c:pt>
                <c:pt idx="1">
                  <c:v>42.173984555886854</c:v>
                </c:pt>
                <c:pt idx="2">
                  <c:v>45.635635955404858</c:v>
                </c:pt>
                <c:pt idx="3">
                  <c:v>29.231560731490575</c:v>
                </c:pt>
                <c:pt idx="4">
                  <c:v>42.982836953204583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E-4EC0-821E-FF2137427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Scene Performance on Devices of Varying Spec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Mandelbulb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Mandelbulb'!$X$2:$X$5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Mandelbulb'!$AD$2:$AD$5</c:f>
              <c:numCache>
                <c:formatCode>General</c:formatCode>
                <c:ptCount val="4"/>
                <c:pt idx="0">
                  <c:v>25.31749310303201</c:v>
                </c:pt>
                <c:pt idx="1">
                  <c:v>10.426024767038349</c:v>
                </c:pt>
                <c:pt idx="2">
                  <c:v>5.4903156931523558</c:v>
                </c:pt>
                <c:pt idx="3">
                  <c:v>36.435872863759784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8-49A8-BFEC-D4DE0826C446}"/>
            </c:ext>
          </c:extLst>
        </c:ser>
        <c:ser>
          <c:idx val="1"/>
          <c:order val="1"/>
          <c:tx>
            <c:v>Sierpinski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Sierpinski'!$X$2:$X$5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Sierpinski'!$AD$2:$AD$5</c:f>
              <c:numCache>
                <c:formatCode>General</c:formatCode>
                <c:ptCount val="4"/>
                <c:pt idx="0">
                  <c:v>57.327581039808301</c:v>
                </c:pt>
                <c:pt idx="1">
                  <c:v>31.400914739661257</c:v>
                </c:pt>
                <c:pt idx="2">
                  <c:v>15.186815083268616</c:v>
                </c:pt>
                <c:pt idx="3">
                  <c:v>75.619705887838748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C8-49A8-BFEC-D4DE0826C446}"/>
            </c:ext>
          </c:extLst>
        </c:ser>
        <c:ser>
          <c:idx val="2"/>
          <c:order val="2"/>
          <c:tx>
            <c:v>Planet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1C8EE97-0A6B-4B7E-BD43-0A6389572EE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52A-41B2-8BB8-E2ACDA8416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AC6BF0A-1D79-44D0-A9C3-C80D9FBBA16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52A-41B2-8BB8-E2ACDA8416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D7AF064-A05B-42A5-900F-BB451F8445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52A-41B2-8BB8-E2ACDA8416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64B2D41-7FDE-4F76-A073-2E41E82E22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52A-41B2-8BB8-E2ACDA8416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Planet'!$X$2:$X$5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Planet'!$AD$2:$AD$5</c:f>
              <c:numCache>
                <c:formatCode>General</c:formatCode>
                <c:ptCount val="4"/>
                <c:pt idx="0">
                  <c:v>70.372379548245604</c:v>
                </c:pt>
                <c:pt idx="1">
                  <c:v>52.159950532819387</c:v>
                </c:pt>
                <c:pt idx="2">
                  <c:v>36.308829443220297</c:v>
                </c:pt>
                <c:pt idx="3">
                  <c:v>93.987903239228913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Graphs!$AN$3:$AN$6</c15:f>
                <c15:dlblRangeCache>
                  <c:ptCount val="4"/>
                  <c:pt idx="0">
                    <c:v>RTX 3060 Ti</c:v>
                  </c:pt>
                  <c:pt idx="1">
                    <c:v>GTX 1660 Ti</c:v>
                  </c:pt>
                  <c:pt idx="2">
                    <c:v>GTX 970</c:v>
                  </c:pt>
                  <c:pt idx="3">
                    <c:v>RTX 3080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6FC8-49A8-BFEC-D4DE0826C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Compute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SMALLPT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smallpt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Graphs!$AK$214:$AK$218</c:f>
              <c:numCache>
                <c:formatCode>General</c:formatCode>
                <c:ptCount val="5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</c:numCache>
            </c:numRef>
          </c:xVal>
          <c:yVal>
            <c:numRef>
              <c:f>Graphs!$AP$214:$AP$218</c:f>
              <c:numCache>
                <c:formatCode>General</c:formatCode>
                <c:ptCount val="5"/>
                <c:pt idx="0">
                  <c:v>0.14117197301525969</c:v>
                </c:pt>
                <c:pt idx="1">
                  <c:v>8.8600570818037544E-2</c:v>
                </c:pt>
                <c:pt idx="2">
                  <c:v>5.7937219460741214E-2</c:v>
                </c:pt>
                <c:pt idx="3">
                  <c:v>4.021898109072429E-2</c:v>
                </c:pt>
                <c:pt idx="4">
                  <c:v>2.2625807806387885E-2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F1-493F-AE1F-A0ACAAB6F9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SMALLPT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smallpt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DEFEA0-FA7E-4D02-9C9D-75FF36CEFD9A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7C5-4322-98B7-331A021FC0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A4D7B94-DB3D-4888-8FC2-2484D00E421E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C5-4322-98B7-331A021FC0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457D5B4-2311-42FF-A86A-912C0FAE123D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7C5-4322-98B7-331A021FC0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342A51A-5B4C-476A-B544-5F3A188D0660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7C5-4322-98B7-331A021FC0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27D0CF7-3FB5-470C-A882-542EA5561491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7C5-4322-98B7-331A021FC0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Graphs!$AK$214:$AK$218</c:f>
              <c:numCache>
                <c:formatCode>General</c:formatCode>
                <c:ptCount val="5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</c:numCache>
            </c:numRef>
          </c:xVal>
          <c:yVal>
            <c:numRef>
              <c:f>Graphs!$AL$214:$AL$218</c:f>
              <c:numCache>
                <c:formatCode>General</c:formatCode>
                <c:ptCount val="5"/>
                <c:pt idx="0">
                  <c:v>7.0835590000000002</c:v>
                </c:pt>
                <c:pt idx="1">
                  <c:v>11.286609</c:v>
                </c:pt>
                <c:pt idx="2">
                  <c:v>17.260062000000001</c:v>
                </c:pt>
                <c:pt idx="3">
                  <c:v>24.863882</c:v>
                </c:pt>
                <c:pt idx="4">
                  <c:v>44.197316999999998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#REF!</c15:f>
              </c15:datalabelsRange>
            </c:ext>
            <c:ext xmlns:c16="http://schemas.microsoft.com/office/drawing/2014/chart" uri="{C3380CC4-5D6E-409C-BE32-E72D297353CC}">
              <c16:uniqueId val="{00000006-27C5-4322-98B7-331A021FC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182335</xdr:colOff>
      <xdr:row>1</xdr:row>
      <xdr:rowOff>149679</xdr:rowOff>
    </xdr:from>
    <xdr:to>
      <xdr:col>12</xdr:col>
      <xdr:colOff>455839</xdr:colOff>
      <xdr:row>24</xdr:row>
      <xdr:rowOff>63953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9059A0-53E4-41DE-A929-9763D7AF9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558509</xdr:colOff>
      <xdr:row>1</xdr:row>
      <xdr:rowOff>58881</xdr:rowOff>
    </xdr:from>
    <xdr:to>
      <xdr:col>26</xdr:col>
      <xdr:colOff>228599</xdr:colOff>
      <xdr:row>23</xdr:row>
      <xdr:rowOff>163655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17B0DF-6127-4924-998B-8E4A8A422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159203</xdr:colOff>
      <xdr:row>26</xdr:row>
      <xdr:rowOff>42182</xdr:rowOff>
    </xdr:from>
    <xdr:to>
      <xdr:col>12</xdr:col>
      <xdr:colOff>435428</xdr:colOff>
      <xdr:row>48</xdr:row>
      <xdr:rowOff>146956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122D30-AF72-4D50-83FF-A22A2DE95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62427</xdr:colOff>
      <xdr:row>120</xdr:row>
      <xdr:rowOff>45084</xdr:rowOff>
    </xdr:from>
    <xdr:to>
      <xdr:col>12</xdr:col>
      <xdr:colOff>349907</xdr:colOff>
      <xdr:row>142</xdr:row>
      <xdr:rowOff>149858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4EC411D-C7BB-4EE4-A3E8-CD5C93BA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209550</xdr:colOff>
      <xdr:row>49</xdr:row>
      <xdr:rowOff>152400</xdr:rowOff>
    </xdr:from>
    <xdr:to>
      <xdr:col>12</xdr:col>
      <xdr:colOff>485775</xdr:colOff>
      <xdr:row>72</xdr:row>
      <xdr:rowOff>66674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8B6A3F-11FD-45DC-954D-EF6288E7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73</xdr:row>
      <xdr:rowOff>19050</xdr:rowOff>
    </xdr:from>
    <xdr:to>
      <xdr:col>12</xdr:col>
      <xdr:colOff>428625</xdr:colOff>
      <xdr:row>95</xdr:row>
      <xdr:rowOff>123824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291065-C423-4AC0-8E01-216B32100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340277</xdr:colOff>
      <xdr:row>1</xdr:row>
      <xdr:rowOff>42904</xdr:rowOff>
    </xdr:from>
    <xdr:to>
      <xdr:col>38</xdr:col>
      <xdr:colOff>1033562</xdr:colOff>
      <xdr:row>23</xdr:row>
      <xdr:rowOff>141237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52857-FF2C-4989-AA03-87A5D9639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414617</xdr:colOff>
      <xdr:row>206</xdr:row>
      <xdr:rowOff>67235</xdr:rowOff>
    </xdr:from>
    <xdr:to>
      <xdr:col>33</xdr:col>
      <xdr:colOff>176492</xdr:colOff>
      <xdr:row>244</xdr:row>
      <xdr:rowOff>181535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6508EAB-2FA1-4662-9608-846284D3C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549089</xdr:colOff>
      <xdr:row>246</xdr:row>
      <xdr:rowOff>46861</xdr:rowOff>
    </xdr:from>
    <xdr:to>
      <xdr:col>33</xdr:col>
      <xdr:colOff>310963</xdr:colOff>
      <xdr:row>284</xdr:row>
      <xdr:rowOff>161161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23D4B4C-7651-46B7-BF8D-6A0407CF4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345926</xdr:colOff>
      <xdr:row>2</xdr:row>
      <xdr:rowOff>103254</xdr:rowOff>
    </xdr:from>
    <xdr:to>
      <xdr:col>54</xdr:col>
      <xdr:colOff>492620</xdr:colOff>
      <xdr:row>32</xdr:row>
      <xdr:rowOff>123629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713E747-28D2-4D47-913C-1CC905D48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84555</xdr:colOff>
      <xdr:row>35</xdr:row>
      <xdr:rowOff>76404</xdr:rowOff>
    </xdr:from>
    <xdr:to>
      <xdr:col>55</xdr:col>
      <xdr:colOff>225137</xdr:colOff>
      <xdr:row>67</xdr:row>
      <xdr:rowOff>69273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FBBBD35-DE37-443B-A79F-9E19C1B02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292372</xdr:colOff>
      <xdr:row>24</xdr:row>
      <xdr:rowOff>56030</xdr:rowOff>
    </xdr:from>
    <xdr:to>
      <xdr:col>40</xdr:col>
      <xdr:colOff>367223</xdr:colOff>
      <xdr:row>49</xdr:row>
      <xdr:rowOff>98334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1FC9C97-FA03-4620-8E58-532711D42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62</xdr:col>
      <xdr:colOff>67235</xdr:colOff>
      <xdr:row>2</xdr:row>
      <xdr:rowOff>32017</xdr:rowOff>
    </xdr:from>
    <xdr:to>
      <xdr:col>78</xdr:col>
      <xdr:colOff>160520</xdr:colOff>
      <xdr:row>32</xdr:row>
      <xdr:rowOff>52392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DE19DC-97D0-4309-A5A3-2DC22D62A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55</xdr:col>
      <xdr:colOff>449036</xdr:colOff>
      <xdr:row>35</xdr:row>
      <xdr:rowOff>176893</xdr:rowOff>
    </xdr:from>
    <xdr:to>
      <xdr:col>71</xdr:col>
      <xdr:colOff>535189</xdr:colOff>
      <xdr:row>67</xdr:row>
      <xdr:rowOff>169762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349D1A0-DD6B-4A07-B5EE-955BBCCAD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72</xdr:col>
      <xdr:colOff>136071</xdr:colOff>
      <xdr:row>3</xdr:row>
      <xdr:rowOff>108857</xdr:rowOff>
    </xdr:from>
    <xdr:to>
      <xdr:col>88</xdr:col>
      <xdr:colOff>229356</xdr:colOff>
      <xdr:row>33</xdr:row>
      <xdr:rowOff>129232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E962C89-FE0E-4F35-9742-A52142606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72</xdr:col>
      <xdr:colOff>149678</xdr:colOff>
      <xdr:row>36</xdr:row>
      <xdr:rowOff>27214</xdr:rowOff>
    </xdr:from>
    <xdr:to>
      <xdr:col>88</xdr:col>
      <xdr:colOff>235832</xdr:colOff>
      <xdr:row>68</xdr:row>
      <xdr:rowOff>20083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0EEEA14-97B9-4800-B8A0-28A1B1EA7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88</xdr:col>
      <xdr:colOff>503465</xdr:colOff>
      <xdr:row>36</xdr:row>
      <xdr:rowOff>122464</xdr:rowOff>
    </xdr:from>
    <xdr:to>
      <xdr:col>104</xdr:col>
      <xdr:colOff>589618</xdr:colOff>
      <xdr:row>68</xdr:row>
      <xdr:rowOff>115333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F35523-1135-4EC2-83FC-62E044E47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88</xdr:col>
      <xdr:colOff>517072</xdr:colOff>
      <xdr:row>4</xdr:row>
      <xdr:rowOff>54429</xdr:rowOff>
    </xdr:from>
    <xdr:to>
      <xdr:col>104</xdr:col>
      <xdr:colOff>610356</xdr:colOff>
      <xdr:row>34</xdr:row>
      <xdr:rowOff>74804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C5CDFCE-209F-4BB0-A015-70488DB36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26</xdr:col>
      <xdr:colOff>282411</xdr:colOff>
      <xdr:row>50</xdr:row>
      <xdr:rowOff>104774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D5209E6-1616-409C-B853-1D406CEF7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503465</xdr:colOff>
      <xdr:row>51</xdr:row>
      <xdr:rowOff>27214</xdr:rowOff>
    </xdr:from>
    <xdr:to>
      <xdr:col>40</xdr:col>
      <xdr:colOff>578316</xdr:colOff>
      <xdr:row>73</xdr:row>
      <xdr:rowOff>125547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E02AFA4-C8B1-4722-822A-79F59F5B6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41</xdr:col>
      <xdr:colOff>481852</xdr:colOff>
      <xdr:row>71</xdr:row>
      <xdr:rowOff>27214</xdr:rowOff>
    </xdr:from>
    <xdr:to>
      <xdr:col>55</xdr:col>
      <xdr:colOff>217714</xdr:colOff>
      <xdr:row>97</xdr:row>
      <xdr:rowOff>171450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4D99C1A-4133-4A5D-AB63-0F6703315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34</xdr:col>
      <xdr:colOff>136071</xdr:colOff>
      <xdr:row>245</xdr:row>
      <xdr:rowOff>176893</xdr:rowOff>
    </xdr:from>
    <xdr:to>
      <xdr:col>46</xdr:col>
      <xdr:colOff>129267</xdr:colOff>
      <xdr:row>284</xdr:row>
      <xdr:rowOff>100693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36E0B1D-A358-42B3-BF3D-6AD2C98D3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67235</xdr:colOff>
      <xdr:row>108</xdr:row>
      <xdr:rowOff>179295</xdr:rowOff>
    </xdr:from>
    <xdr:to>
      <xdr:col>27</xdr:col>
      <xdr:colOff>354716</xdr:colOff>
      <xdr:row>131</xdr:row>
      <xdr:rowOff>93569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53E4015-9F31-4685-A0FE-A4E431D30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28</xdr:col>
      <xdr:colOff>56029</xdr:colOff>
      <xdr:row>109</xdr:row>
      <xdr:rowOff>67235</xdr:rowOff>
    </xdr:from>
    <xdr:to>
      <xdr:col>38</xdr:col>
      <xdr:colOff>1553744</xdr:colOff>
      <xdr:row>131</xdr:row>
      <xdr:rowOff>172009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2113144-3958-44A1-B9F6-D265A8261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4FD2-0EC3-4246-9368-74132FA6B2E6}">
  <dimension ref="C3:BH218"/>
  <sheetViews>
    <sheetView topLeftCell="A79" zoomScale="85" zoomScaleNormal="85" workbookViewId="0">
      <selection activeCell="D111" sqref="D111"/>
    </sheetView>
  </sheetViews>
  <sheetFormatPr defaultRowHeight="15" x14ac:dyDescent="0.25"/>
  <cols>
    <col min="39" max="40" width="29.140625" bestFit="1" customWidth="1"/>
    <col min="41" max="41" width="20.7109375" bestFit="1" customWidth="1"/>
    <col min="44" max="44" width="12" customWidth="1"/>
    <col min="45" max="45" width="13.42578125" bestFit="1" customWidth="1"/>
    <col min="46" max="46" width="13.5703125" customWidth="1"/>
    <col min="47" max="47" width="10.42578125" bestFit="1" customWidth="1"/>
    <col min="58" max="58" width="14.5703125" bestFit="1" customWidth="1"/>
    <col min="59" max="59" width="17.85546875" bestFit="1" customWidth="1"/>
    <col min="60" max="60" width="20.7109375" bestFit="1" customWidth="1"/>
  </cols>
  <sheetData>
    <row r="3" spans="40:40" x14ac:dyDescent="0.25">
      <c r="AN3" t="s">
        <v>89</v>
      </c>
    </row>
    <row r="4" spans="40:40" x14ac:dyDescent="0.25">
      <c r="AN4" t="s">
        <v>88</v>
      </c>
    </row>
    <row r="5" spans="40:40" x14ac:dyDescent="0.25">
      <c r="AN5" t="s">
        <v>86</v>
      </c>
    </row>
    <row r="6" spans="40:40" x14ac:dyDescent="0.25">
      <c r="AN6" t="s">
        <v>87</v>
      </c>
    </row>
    <row r="76" spans="58:60" x14ac:dyDescent="0.25">
      <c r="BF76" t="s">
        <v>90</v>
      </c>
      <c r="BG76" t="s">
        <v>91</v>
      </c>
      <c r="BH76" t="s">
        <v>94</v>
      </c>
    </row>
    <row r="77" spans="58:60" x14ac:dyDescent="0.25">
      <c r="BF77">
        <v>589824</v>
      </c>
      <c r="BH77">
        <f ca="1">'Resolutions Mandelbulb'!AI62</f>
        <v>1.223913043478261E-2</v>
      </c>
    </row>
    <row r="78" spans="58:60" x14ac:dyDescent="0.25">
      <c r="BF78">
        <v>921600</v>
      </c>
      <c r="BG78">
        <f t="shared" ref="BG78:BG82" si="0">BF78/BF77</f>
        <v>1.5625</v>
      </c>
      <c r="BH78">
        <f t="shared" ref="BH78:BH82" ca="1" si="1">BG78*BH77</f>
        <v>1.9123641304347828E-2</v>
      </c>
    </row>
    <row r="79" spans="58:60" x14ac:dyDescent="0.25">
      <c r="BF79">
        <v>1440000</v>
      </c>
      <c r="BG79">
        <f t="shared" si="0"/>
        <v>1.5625</v>
      </c>
      <c r="BH79">
        <f t="shared" ca="1" si="1"/>
        <v>2.9880689538043483E-2</v>
      </c>
    </row>
    <row r="80" spans="58:60" x14ac:dyDescent="0.25">
      <c r="BF80">
        <v>2073600</v>
      </c>
      <c r="BG80">
        <f t="shared" si="0"/>
        <v>1.44</v>
      </c>
      <c r="BH80">
        <f t="shared" ca="1" si="1"/>
        <v>4.3028192934782612E-2</v>
      </c>
    </row>
    <row r="81" spans="58:60" x14ac:dyDescent="0.25">
      <c r="BF81">
        <v>3686400</v>
      </c>
      <c r="BG81">
        <f t="shared" si="0"/>
        <v>1.7777777777777777</v>
      </c>
      <c r="BH81">
        <f t="shared" ca="1" si="1"/>
        <v>7.64945652173913E-2</v>
      </c>
    </row>
    <row r="82" spans="58:60" x14ac:dyDescent="0.25">
      <c r="BF82">
        <v>8294400</v>
      </c>
      <c r="BG82">
        <f t="shared" si="0"/>
        <v>2.25</v>
      </c>
      <c r="BH82">
        <f t="shared" ca="1" si="1"/>
        <v>0.17211277173913042</v>
      </c>
    </row>
    <row r="100" spans="3:7" x14ac:dyDescent="0.25">
      <c r="D100" t="s">
        <v>25</v>
      </c>
      <c r="E100" t="s">
        <v>24</v>
      </c>
      <c r="F100" t="s">
        <v>49</v>
      </c>
      <c r="G100" t="s">
        <v>27</v>
      </c>
    </row>
    <row r="101" spans="3:7" x14ac:dyDescent="0.25">
      <c r="C101" t="s">
        <v>63</v>
      </c>
      <c r="D101">
        <f ca="1">'Mandelbulb Optimisations'!$AH$3</f>
        <v>12.6</v>
      </c>
      <c r="E101">
        <f ca="1">'Mandelbulb Optimisations'!$AH$4</f>
        <v>-6.9</v>
      </c>
      <c r="F101">
        <f ca="1">'Mandelbulb Optimisations'!$AH$5</f>
        <v>97.8</v>
      </c>
      <c r="G101">
        <f ca="1">'Mandelbulb Optimisations'!$AH$6</f>
        <v>115.3</v>
      </c>
    </row>
    <row r="102" spans="3:7" x14ac:dyDescent="0.25">
      <c r="C102" t="s">
        <v>65</v>
      </c>
      <c r="D102">
        <f ca="1">'Stationary Optimisations'!$AH$3</f>
        <v>32.799999999999997</v>
      </c>
      <c r="E102">
        <f ca="1">'Stationary Optimisations'!$AH$4</f>
        <v>-2.5</v>
      </c>
      <c r="F102">
        <f ca="1">'Stationary Optimisations'!$AH$5</f>
        <v>65</v>
      </c>
      <c r="G102">
        <f ca="1">'Stationary Optimisations'!$AH$6</f>
        <v>103</v>
      </c>
    </row>
    <row r="103" spans="3:7" x14ac:dyDescent="0.25">
      <c r="C103" t="s">
        <v>64</v>
      </c>
      <c r="D103">
        <f ca="1">'Sierpinski Optimisations'!$AH$3</f>
        <v>3.7</v>
      </c>
      <c r="E103">
        <f ca="1">'Sierpinski Optimisations'!$AH$4</f>
        <v>20.9</v>
      </c>
      <c r="F103">
        <f ca="1">'Sierpinski Optimisations'!$AH$5</f>
        <v>16.399999999999999</v>
      </c>
      <c r="G103">
        <f ca="1">'Sierpinski Optimisations'!$AH$6</f>
        <v>54.3</v>
      </c>
    </row>
    <row r="104" spans="3:7" x14ac:dyDescent="0.25">
      <c r="C104" t="s">
        <v>66</v>
      </c>
      <c r="D104">
        <f ca="1">'Planet Optimisations'!$AH$3</f>
        <v>13.7</v>
      </c>
      <c r="E104">
        <f ca="1">'Planet Optimisations'!$AH$4</f>
        <v>19.399999999999999</v>
      </c>
      <c r="F104">
        <f ca="1">'Planet Optimisations'!$AH$5</f>
        <v>-19</v>
      </c>
      <c r="G104">
        <f ca="1">'Planet Optimisations'!$AH$6</f>
        <v>16.600000000000001</v>
      </c>
    </row>
    <row r="106" spans="3:7" x14ac:dyDescent="0.25">
      <c r="C106" t="s">
        <v>98</v>
      </c>
    </row>
    <row r="107" spans="3:7" x14ac:dyDescent="0.25">
      <c r="C107" t="s">
        <v>96</v>
      </c>
      <c r="D107">
        <f ca="1">'Planet Optimisations'!$AH$3</f>
        <v>13.7</v>
      </c>
      <c r="E107">
        <f ca="1">'Planet Optimisations'!$AH$4</f>
        <v>19.399999999999999</v>
      </c>
      <c r="F107">
        <f ca="1">'Planet Optimisations'!$AH$5</f>
        <v>-19</v>
      </c>
      <c r="G107">
        <f ca="1">'Planet Optimisations'!$AH$6</f>
        <v>16.600000000000001</v>
      </c>
    </row>
    <row r="108" spans="3:7" x14ac:dyDescent="0.25">
      <c r="C108" t="s">
        <v>97</v>
      </c>
      <c r="D108">
        <f ca="1">'Planet Optimisations OpenCL C'!$AH$3</f>
        <v>5.2</v>
      </c>
      <c r="E108">
        <f ca="1">'Planet Optimisations OpenCL C'!$AH$4</f>
        <v>5.0999999999999996</v>
      </c>
      <c r="F108">
        <f ca="1">'Planet Optimisations OpenCL C'!$AH$5</f>
        <v>2.2000000000000002</v>
      </c>
      <c r="G108">
        <f ca="1">'Planet Optimisations OpenCL C'!$AH$6</f>
        <v>13.7</v>
      </c>
    </row>
    <row r="110" spans="3:7" x14ac:dyDescent="0.25">
      <c r="C110" t="s">
        <v>96</v>
      </c>
      <c r="D110">
        <f ca="1">'Planet Optimisations'!AC3</f>
        <v>68.418030672447216</v>
      </c>
      <c r="E110">
        <f ca="1">'Planet Optimisations'!AC4</f>
        <v>71.879721266414194</v>
      </c>
      <c r="F110">
        <f ca="1">'Planet Optimisations'!AC5</f>
        <v>48.738875364169687</v>
      </c>
      <c r="G110">
        <f ca="1">'Planet Optimisations'!AC6</f>
        <v>70.190207309830114</v>
      </c>
    </row>
    <row r="111" spans="3:7" x14ac:dyDescent="0.25">
      <c r="C111" t="s">
        <v>97</v>
      </c>
      <c r="D111">
        <f ca="1">'Planet Optimisations OpenCL C'!AC3</f>
        <v>166.88266905657485</v>
      </c>
      <c r="E111">
        <f ca="1">'Planet Optimisations OpenCL C'!AC4</f>
        <v>166.66777722989991</v>
      </c>
      <c r="F111">
        <f ca="1">'Planet Optimisations OpenCL C'!AC5</f>
        <v>162.11029896790444</v>
      </c>
      <c r="G111">
        <f ca="1">'Planet Optimisations OpenCL C'!AC6</f>
        <v>180.33761867714651</v>
      </c>
    </row>
    <row r="213" spans="35:42" x14ac:dyDescent="0.25">
      <c r="AK213" t="s">
        <v>78</v>
      </c>
      <c r="AL213" t="s">
        <v>92</v>
      </c>
      <c r="AN213" t="s">
        <v>93</v>
      </c>
      <c r="AO213" t="s">
        <v>94</v>
      </c>
      <c r="AP213" t="s">
        <v>77</v>
      </c>
    </row>
    <row r="214" spans="35:42" x14ac:dyDescent="0.25">
      <c r="AI214">
        <v>1024</v>
      </c>
      <c r="AJ214">
        <v>576</v>
      </c>
      <c r="AK214">
        <f>AI214*AJ214</f>
        <v>589824</v>
      </c>
      <c r="AL214">
        <v>7.0835590000000002</v>
      </c>
      <c r="AO214">
        <f>AL214</f>
        <v>7.0835590000000002</v>
      </c>
      <c r="AP214">
        <f>1/AL214</f>
        <v>0.14117197301525969</v>
      </c>
    </row>
    <row r="215" spans="35:42" x14ac:dyDescent="0.25">
      <c r="AI215">
        <v>1280</v>
      </c>
      <c r="AJ215">
        <v>720</v>
      </c>
      <c r="AK215">
        <f t="shared" ref="AK215:AK218" si="2">AI215*AJ215</f>
        <v>921600</v>
      </c>
      <c r="AL215">
        <v>11.286609</v>
      </c>
      <c r="AN215">
        <f>AK215/AK214</f>
        <v>1.5625</v>
      </c>
      <c r="AO215">
        <f>AN215*AO214</f>
        <v>11.0680609375</v>
      </c>
      <c r="AP215">
        <f>1/AL215</f>
        <v>8.8600570818037544E-2</v>
      </c>
    </row>
    <row r="216" spans="35:42" x14ac:dyDescent="0.25">
      <c r="AI216">
        <v>1600</v>
      </c>
      <c r="AJ216">
        <v>900</v>
      </c>
      <c r="AK216">
        <f t="shared" si="2"/>
        <v>1440000</v>
      </c>
      <c r="AL216">
        <v>17.260062000000001</v>
      </c>
      <c r="AN216">
        <f t="shared" ref="AN216:AN218" si="3">AK216/AK215</f>
        <v>1.5625</v>
      </c>
      <c r="AO216">
        <f t="shared" ref="AO216:AO218" si="4">AN216*AO215</f>
        <v>17.293845214843749</v>
      </c>
      <c r="AP216">
        <f>1/AL216</f>
        <v>5.7937219460741214E-2</v>
      </c>
    </row>
    <row r="217" spans="35:42" x14ac:dyDescent="0.25">
      <c r="AI217">
        <v>1920</v>
      </c>
      <c r="AJ217">
        <v>1080</v>
      </c>
      <c r="AK217">
        <f t="shared" si="2"/>
        <v>2073600</v>
      </c>
      <c r="AL217">
        <v>24.863882</v>
      </c>
      <c r="AN217">
        <f t="shared" si="3"/>
        <v>1.44</v>
      </c>
      <c r="AO217">
        <f t="shared" si="4"/>
        <v>24.903137109374999</v>
      </c>
      <c r="AP217">
        <f>1/AL217</f>
        <v>4.021898109072429E-2</v>
      </c>
    </row>
    <row r="218" spans="35:42" x14ac:dyDescent="0.25">
      <c r="AI218">
        <v>2560</v>
      </c>
      <c r="AJ218">
        <v>1440</v>
      </c>
      <c r="AK218">
        <f t="shared" si="2"/>
        <v>3686400</v>
      </c>
      <c r="AL218">
        <v>44.197316999999998</v>
      </c>
      <c r="AN218">
        <f t="shared" si="3"/>
        <v>1.7777777777777777</v>
      </c>
      <c r="AO218">
        <f t="shared" si="4"/>
        <v>44.272243749999994</v>
      </c>
      <c r="AP218">
        <f>1/AL218</f>
        <v>2.2625807806387885E-2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B30D-C9E5-483D-9CCD-B595A7C7FA17}">
  <dimension ref="A1:AM13"/>
  <sheetViews>
    <sheetView topLeftCell="L1" zoomScale="70" zoomScaleNormal="70" workbookViewId="0">
      <selection activeCell="AG1" sqref="AG1:AH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6"/>
      <c r="AJ1" s="6"/>
      <c r="AK1" s="6"/>
      <c r="AL1" s="6"/>
      <c r="AM1" s="6"/>
    </row>
    <row r="2" spans="1:39" ht="15.75" x14ac:dyDescent="0.25">
      <c r="B2" t="s">
        <v>50</v>
      </c>
      <c r="C2" t="s">
        <v>74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20.029399999999999</v>
      </c>
      <c r="O2">
        <v>1414</v>
      </c>
      <c r="P2">
        <v>2.34129E-2</v>
      </c>
      <c r="Q2">
        <v>9.1561000000000003E-3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60.0946</v>
      </c>
      <c r="AC2" s="4">
        <f ca="1">SUM(OFFSET($O$2,(ROW()-ROW($AC$2))*$S$2,,$S$2,))</f>
        <v>4229</v>
      </c>
      <c r="AD2" s="4">
        <f ca="1">AC2/AB2</f>
        <v>70.372379548245604</v>
      </c>
      <c r="AE2" s="4">
        <f ca="1">1/MAX(OFFSET($Q$2,(ROW()-ROW($AE$2))*$S$2,,$S$2,))</f>
        <v>103.82814365661956</v>
      </c>
      <c r="AF2" s="4">
        <f ca="1">1/MIN(OFFSET($P$2,(ROW()-ROW($AF$2))*$S$2,,$S$2,))</f>
        <v>42.759163288692768</v>
      </c>
      <c r="AG2">
        <f ca="1">(AE2-AD2)/(AD2+AE2)/2*100</f>
        <v>9.6026589050564883</v>
      </c>
      <c r="AH2">
        <f ca="1">(AD2-AF2)/(AF2+AD2)/2*100</f>
        <v>12.204030620952912</v>
      </c>
    </row>
    <row r="3" spans="1:39" ht="15.75" x14ac:dyDescent="0.25">
      <c r="B3" t="s">
        <v>50</v>
      </c>
      <c r="C3" t="s">
        <v>74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20.026800000000001</v>
      </c>
      <c r="O3">
        <v>1406</v>
      </c>
      <c r="P3">
        <v>2.3655900000000001E-2</v>
      </c>
      <c r="Q3">
        <v>9.6313000000000006E-3</v>
      </c>
      <c r="V3" s="4">
        <f t="shared" ref="V3:V5" ca="1" si="1">INDEX(OFFSET($A$2,(ROW()-ROW($V$2))*$S$2,,$S$2,),1)</f>
        <v>0</v>
      </c>
      <c r="W3">
        <f t="shared" ref="W3:W5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60.16109999999999</v>
      </c>
      <c r="AC3" s="4">
        <f ca="1">SUM(OFFSET($O$2,(ROW()-ROW($AC$2))*$S$2,,$S$2,))</f>
        <v>3138</v>
      </c>
      <c r="AD3" s="4">
        <f t="shared" ref="AD3" ca="1" si="3">AC3/AB3</f>
        <v>52.159950532819387</v>
      </c>
      <c r="AE3" s="4">
        <f ca="1">1/MAX(OFFSET($Q$2,(ROW()-ROW($AE$2))*$S$2,,$S$2,))</f>
        <v>77.371234922280593</v>
      </c>
      <c r="AF3" s="4">
        <f ca="1">1/MIN(OFFSET($P$2,(ROW()-ROW($AF$2))*$S$2,,$S$2,))</f>
        <v>29.700823603838533</v>
      </c>
      <c r="AG3">
        <f t="shared" ref="AG3:AG5" ca="1" si="4">(AE3-AD3)/(AD3+AE3)/2*100</f>
        <v>9.7317430937124847</v>
      </c>
      <c r="AH3">
        <f t="shared" ref="AH3:AH5" ca="1" si="5">(AD3-AF3)/(AF3+AD3)/2*100</f>
        <v>13.717880856762795</v>
      </c>
    </row>
    <row r="4" spans="1:39" ht="15.75" x14ac:dyDescent="0.25">
      <c r="B4" t="s">
        <v>50</v>
      </c>
      <c r="C4" t="s">
        <v>74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20.038399999999999</v>
      </c>
      <c r="O4">
        <v>1409</v>
      </c>
      <c r="P4">
        <v>2.3386799999999999E-2</v>
      </c>
      <c r="Q4">
        <v>9.5531999999999995E-3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60.178200000000004</v>
      </c>
      <c r="AC4" s="4">
        <f ca="1">SUM(OFFSET($O$2,(ROW()-ROW($AC$2))*$S$2,,$S$2,))</f>
        <v>2185</v>
      </c>
      <c r="AD4" s="4">
        <f t="shared" ref="AD4" ca="1" si="8">AC4/AB4</f>
        <v>36.308829443220297</v>
      </c>
      <c r="AE4" s="4">
        <f ca="1">1/MAX(OFFSET($Q$2,(ROW()-ROW($AE$2))*$S$2,,$S$2,))</f>
        <v>51.584947512315907</v>
      </c>
      <c r="AF4" s="4">
        <f ca="1">1/MIN(OFFSET($P$2,(ROW()-ROW($AF$2))*$S$2,,$S$2,))</f>
        <v>21.872792215035794</v>
      </c>
      <c r="AG4">
        <f t="shared" ca="1" si="4"/>
        <v>8.6901021882490657</v>
      </c>
      <c r="AH4">
        <f t="shared" ca="1" si="5"/>
        <v>12.406011397360217</v>
      </c>
    </row>
    <row r="5" spans="1:39" ht="15.75" x14ac:dyDescent="0.25">
      <c r="B5" t="s">
        <v>50</v>
      </c>
      <c r="C5" t="s">
        <v>74</v>
      </c>
      <c r="D5">
        <v>1920</v>
      </c>
      <c r="E5">
        <v>1080</v>
      </c>
      <c r="F5" t="s">
        <v>67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20.0611</v>
      </c>
      <c r="O5">
        <v>1046</v>
      </c>
      <c r="P5">
        <v>3.3766299999999999E-2</v>
      </c>
      <c r="Q5">
        <v>1.29035E-2</v>
      </c>
      <c r="V5" s="4">
        <f t="shared" ca="1" si="1"/>
        <v>0</v>
      </c>
      <c r="W5">
        <f t="shared" ca="1" si="2"/>
        <v>2073600</v>
      </c>
      <c r="X5">
        <f ca="1">OFFSET($J$1,(ROW()-1)*$S$2,0)</f>
        <v>68</v>
      </c>
      <c r="Y5" s="3">
        <f>K5/1000000000</f>
        <v>6.4419921919999998</v>
      </c>
      <c r="Z5" s="3">
        <f t="shared" ref="Z5" si="9">L5/1000</f>
        <v>49.152000000000001</v>
      </c>
      <c r="AA5" s="3">
        <f t="shared" ref="AA5" si="10">M5/1000</f>
        <v>65.536000000000001</v>
      </c>
      <c r="AB5" s="4">
        <f ca="1">SUM(OFFSET($N$2,(ROW()-ROW($AB$2))*$S$2,,$S$2,))</f>
        <v>60.082200000000007</v>
      </c>
      <c r="AC5" s="4">
        <f ca="1">SUM(OFFSET($O$2,(ROW()-ROW($AC$2))*$S$2,,$S$2,))</f>
        <v>5647</v>
      </c>
      <c r="AD5" s="4">
        <f t="shared" ref="AD5" ca="1" si="11">AC5/AB5</f>
        <v>93.987903239228913</v>
      </c>
      <c r="AE5" s="4">
        <f ca="1">1/MAX(OFFSET($Q$2,(ROW()-ROW($AE$2))*$S$2,,$S$2,))</f>
        <v>133.41516129893</v>
      </c>
      <c r="AF5" s="4">
        <f ca="1">1/MIN(OFFSET($P$2,(ROW()-ROW($AF$2))*$S$2,,$S$2,))</f>
        <v>48.659669406206056</v>
      </c>
      <c r="AG5">
        <f t="shared" ca="1" si="4"/>
        <v>8.6690252261497296</v>
      </c>
      <c r="AH5">
        <f t="shared" ca="1" si="5"/>
        <v>15.888189680482959</v>
      </c>
    </row>
    <row r="6" spans="1:39" ht="15.75" x14ac:dyDescent="0.25">
      <c r="B6" t="s">
        <v>50</v>
      </c>
      <c r="C6" t="s">
        <v>74</v>
      </c>
      <c r="D6">
        <v>1920</v>
      </c>
      <c r="E6">
        <v>1080</v>
      </c>
      <c r="F6" t="s">
        <v>67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20.035499999999999</v>
      </c>
      <c r="O6">
        <v>1046</v>
      </c>
      <c r="P6">
        <v>3.3783899999999999E-2</v>
      </c>
      <c r="Q6">
        <v>1.2924700000000001E-2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50</v>
      </c>
      <c r="C7" t="s">
        <v>74</v>
      </c>
      <c r="D7">
        <v>1920</v>
      </c>
      <c r="E7">
        <v>1080</v>
      </c>
      <c r="F7" t="s">
        <v>67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20.064499999999999</v>
      </c>
      <c r="O7">
        <v>1046</v>
      </c>
      <c r="P7">
        <v>3.36691E-2</v>
      </c>
      <c r="Q7">
        <v>1.2833600000000001E-2</v>
      </c>
      <c r="T7" s="4"/>
      <c r="U7" s="4"/>
      <c r="AE7" s="3"/>
      <c r="AF7" s="3"/>
      <c r="AG7" s="3"/>
    </row>
    <row r="8" spans="1:39" ht="15.75" x14ac:dyDescent="0.25">
      <c r="B8" t="s">
        <v>50</v>
      </c>
      <c r="C8" t="s">
        <v>71</v>
      </c>
      <c r="D8">
        <v>1920</v>
      </c>
      <c r="E8">
        <v>1080</v>
      </c>
      <c r="F8" t="s">
        <v>68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20.0535</v>
      </c>
      <c r="O8">
        <v>728</v>
      </c>
      <c r="P8">
        <v>4.57189E-2</v>
      </c>
      <c r="Q8">
        <v>1.91776E-2</v>
      </c>
      <c r="T8" s="4"/>
      <c r="U8" s="4"/>
      <c r="V8" s="3"/>
    </row>
    <row r="9" spans="1:39" ht="15.75" x14ac:dyDescent="0.25">
      <c r="B9" t="s">
        <v>50</v>
      </c>
      <c r="C9" t="s">
        <v>71</v>
      </c>
      <c r="D9">
        <v>1920</v>
      </c>
      <c r="E9">
        <v>1080</v>
      </c>
      <c r="F9" t="s">
        <v>68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20.0627</v>
      </c>
      <c r="O9">
        <v>728</v>
      </c>
      <c r="P9">
        <v>4.5784400000000003E-2</v>
      </c>
      <c r="Q9">
        <v>1.9216500000000001E-2</v>
      </c>
      <c r="T9" s="4"/>
      <c r="U9" s="3"/>
      <c r="V9" s="3"/>
    </row>
    <row r="10" spans="1:39" ht="15.75" x14ac:dyDescent="0.25">
      <c r="B10" t="s">
        <v>50</v>
      </c>
      <c r="C10" t="s">
        <v>71</v>
      </c>
      <c r="D10">
        <v>1920</v>
      </c>
      <c r="E10">
        <v>1080</v>
      </c>
      <c r="F10" t="s">
        <v>68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20.062000000000001</v>
      </c>
      <c r="O10">
        <v>729</v>
      </c>
      <c r="P10">
        <v>4.5799800000000002E-2</v>
      </c>
      <c r="Q10">
        <v>1.93855E-2</v>
      </c>
      <c r="T10" s="4"/>
      <c r="U10" s="3"/>
      <c r="V10" s="3"/>
    </row>
    <row r="11" spans="1:39" x14ac:dyDescent="0.25">
      <c r="B11" t="s">
        <v>50</v>
      </c>
      <c r="C11" t="s">
        <v>74</v>
      </c>
      <c r="D11">
        <v>1920</v>
      </c>
      <c r="E11">
        <v>1080</v>
      </c>
      <c r="F11" t="s">
        <v>80</v>
      </c>
      <c r="G11" t="s">
        <v>1</v>
      </c>
      <c r="H11">
        <v>256</v>
      </c>
      <c r="I11">
        <v>1845</v>
      </c>
      <c r="J11">
        <v>68</v>
      </c>
      <c r="K11">
        <v>10736762880</v>
      </c>
      <c r="L11">
        <v>49152</v>
      </c>
      <c r="M11">
        <v>65536</v>
      </c>
      <c r="N11">
        <v>20.022500000000001</v>
      </c>
      <c r="O11">
        <v>1892</v>
      </c>
      <c r="P11">
        <v>2.05509E-2</v>
      </c>
      <c r="Q11">
        <v>7.3220999999999998E-3</v>
      </c>
    </row>
    <row r="12" spans="1:39" x14ac:dyDescent="0.25">
      <c r="B12" t="s">
        <v>50</v>
      </c>
      <c r="C12" t="s">
        <v>74</v>
      </c>
      <c r="D12">
        <v>1920</v>
      </c>
      <c r="E12">
        <v>1080</v>
      </c>
      <c r="F12" t="s">
        <v>80</v>
      </c>
      <c r="G12" t="s">
        <v>1</v>
      </c>
      <c r="H12">
        <v>256</v>
      </c>
      <c r="I12">
        <v>1845</v>
      </c>
      <c r="J12">
        <v>68</v>
      </c>
      <c r="K12">
        <v>10736762880</v>
      </c>
      <c r="L12">
        <v>49152</v>
      </c>
      <c r="M12">
        <v>65536</v>
      </c>
      <c r="N12">
        <v>20.025200000000002</v>
      </c>
      <c r="O12">
        <v>1885</v>
      </c>
      <c r="P12">
        <v>2.3583900000000001E-2</v>
      </c>
      <c r="Q12">
        <v>7.4954000000000002E-3</v>
      </c>
    </row>
    <row r="13" spans="1:39" x14ac:dyDescent="0.25">
      <c r="B13" t="s">
        <v>50</v>
      </c>
      <c r="C13" t="s">
        <v>74</v>
      </c>
      <c r="D13">
        <v>1920</v>
      </c>
      <c r="E13">
        <v>1080</v>
      </c>
      <c r="F13" t="s">
        <v>80</v>
      </c>
      <c r="G13" t="s">
        <v>1</v>
      </c>
      <c r="H13">
        <v>256</v>
      </c>
      <c r="I13">
        <v>1845</v>
      </c>
      <c r="J13">
        <v>68</v>
      </c>
      <c r="K13">
        <v>10736762880</v>
      </c>
      <c r="L13">
        <v>49152</v>
      </c>
      <c r="M13">
        <v>65536</v>
      </c>
      <c r="N13">
        <v>20.034500000000001</v>
      </c>
      <c r="O13">
        <v>1870</v>
      </c>
      <c r="P13">
        <v>2.3384700000000001E-2</v>
      </c>
      <c r="Q13">
        <v>7.4507000000000002E-3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AF66-8C1B-4DD7-9B92-F691DA4BBA16}">
  <dimension ref="A1:AM13"/>
  <sheetViews>
    <sheetView topLeftCell="L1" zoomScale="70" zoomScaleNormal="70" workbookViewId="0">
      <selection activeCell="AG1" sqref="AG1:AH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6"/>
      <c r="AJ1" s="6"/>
      <c r="AK1" s="6"/>
      <c r="AL1" s="6"/>
      <c r="AM1" s="6"/>
    </row>
    <row r="2" spans="1:39" ht="15.75" x14ac:dyDescent="0.25">
      <c r="B2" t="s">
        <v>72</v>
      </c>
      <c r="C2" t="s">
        <v>74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30.004999999999999</v>
      </c>
      <c r="O2">
        <v>6683</v>
      </c>
      <c r="P2">
        <v>1.17644E-2</v>
      </c>
      <c r="Q2">
        <v>4.1663000000000004E-3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4" si="0">L2/1000</f>
        <v>49.152000000000001</v>
      </c>
      <c r="AA2" s="3">
        <f t="shared" si="0"/>
        <v>65.536000000000001</v>
      </c>
      <c r="AB2" s="4">
        <f ca="1">SUM(OFFSET($N$2,(ROW()-ROW($AB$2))*$S$2,,$S$2,))</f>
        <v>90.018599999999992</v>
      </c>
      <c r="AC2" s="4">
        <f ca="1">SUM(OFFSET($O$2,(ROW()-ROW($AC$2))*$S$2,,$S$2,))</f>
        <v>20054</v>
      </c>
      <c r="AD2" s="4">
        <f ca="1">AC2/AB2</f>
        <v>222.77618181131456</v>
      </c>
      <c r="AE2" s="4">
        <f ca="1">1/MAX(OFFSET($Q$2,(ROW()-ROW($AE$2))*$S$2,,$S$2,))</f>
        <v>238.16328474802324</v>
      </c>
      <c r="AF2" s="4">
        <f ca="1">1/MIN(OFFSET($P$2,(ROW()-ROW($AF$2))*$S$2,,$S$2,))</f>
        <v>89.739217832977374</v>
      </c>
      <c r="AG2">
        <f ca="1">(AE2-AD2)/(AD2+AE2)/2*100</f>
        <v>1.6691023499858921</v>
      </c>
      <c r="AH2">
        <f ca="1">(AD2-AF2)/(AF2+AD2)/2*100</f>
        <v>21.284865342597701</v>
      </c>
    </row>
    <row r="3" spans="1:39" ht="15.75" x14ac:dyDescent="0.25">
      <c r="B3" t="s">
        <v>72</v>
      </c>
      <c r="C3" t="s">
        <v>74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30.006900000000002</v>
      </c>
      <c r="O3">
        <v>6630</v>
      </c>
      <c r="P3">
        <v>1.1143399999999999E-2</v>
      </c>
      <c r="Q3">
        <v>4.1987999999999999E-3</v>
      </c>
      <c r="V3" s="4">
        <f t="shared" ref="V3:V5" ca="1" si="1">INDEX(OFFSET($A$2,(ROW()-ROW($V$2))*$S$2,,$S$2,),1)</f>
        <v>0</v>
      </c>
      <c r="W3">
        <f t="shared" ref="W3:W5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90.052700000000002</v>
      </c>
      <c r="AC3" s="4">
        <f ca="1">SUM(OFFSET($O$2,(ROW()-ROW($AC$2))*$S$2,,$S$2,))</f>
        <v>8960</v>
      </c>
      <c r="AD3" s="4">
        <f t="shared" ref="AD3:AD4" ca="1" si="3">AC3/AB3</f>
        <v>99.497294362079089</v>
      </c>
      <c r="AE3" s="4">
        <f ca="1">1/MAX(OFFSET($Q$2,(ROW()-ROW($AE$2))*$S$2,,$S$2,))</f>
        <v>123.81907556678182</v>
      </c>
      <c r="AF3" s="4">
        <f ca="1">1/MIN(OFFSET($P$2,(ROW()-ROW($AF$2))*$S$2,,$S$2,))</f>
        <v>48.608106860062122</v>
      </c>
      <c r="AG3">
        <f t="shared" ref="AG3:AG5" ca="1" si="4">(AE3-AD3)/(AD3+AE3)/2*100</f>
        <v>5.4455885192049767</v>
      </c>
      <c r="AH3">
        <f t="shared" ref="AH3:AH5" ca="1" si="5">(AD3-AF3)/(AF3+AD3)/2*100</f>
        <v>17.18005794592494</v>
      </c>
    </row>
    <row r="4" spans="1:39" ht="15.75" x14ac:dyDescent="0.25">
      <c r="B4" t="s">
        <v>72</v>
      </c>
      <c r="C4" t="s">
        <v>74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30.006699999999999</v>
      </c>
      <c r="O4">
        <v>6741</v>
      </c>
      <c r="P4">
        <v>1.24633E-2</v>
      </c>
      <c r="Q4">
        <v>4.1281E-3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si="0"/>
        <v>49.152000000000001</v>
      </c>
      <c r="AA4" s="3">
        <f t="shared" si="0"/>
        <v>65.536000000000001</v>
      </c>
      <c r="AB4" s="4">
        <f ca="1">SUM(OFFSET($N$2,(ROW()-ROW($AB$2))*$S$2,,$S$2,))</f>
        <v>90.044099999999986</v>
      </c>
      <c r="AC4" s="4">
        <f ca="1">SUM(OFFSET($O$2,(ROW()-ROW($AC$2))*$S$2,,$S$2,))</f>
        <v>9188</v>
      </c>
      <c r="AD4" s="4">
        <f t="shared" ca="1" si="3"/>
        <v>102.03888983287079</v>
      </c>
      <c r="AE4" s="4">
        <f ca="1">1/MAX(OFFSET($Q$2,(ROW()-ROW($AE$2))*$S$2,,$S$2,))</f>
        <v>107.47487774732656</v>
      </c>
      <c r="AF4" s="4">
        <f ca="1">1/MIN(OFFSET($P$2,(ROW()-ROW($AF$2))*$S$2,,$S$2,))</f>
        <v>40.547882995028829</v>
      </c>
      <c r="AG4">
        <f t="shared" ca="1" si="4"/>
        <v>1.2972865643244629</v>
      </c>
      <c r="AH4">
        <f t="shared" ca="1" si="5"/>
        <v>21.562661675519095</v>
      </c>
    </row>
    <row r="5" spans="1:39" ht="15.75" x14ac:dyDescent="0.25">
      <c r="B5" t="s">
        <v>72</v>
      </c>
      <c r="C5" t="s">
        <v>74</v>
      </c>
      <c r="D5">
        <v>1920</v>
      </c>
      <c r="E5">
        <v>1080</v>
      </c>
      <c r="F5" t="s">
        <v>67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30.017800000000001</v>
      </c>
      <c r="O5">
        <v>2985</v>
      </c>
      <c r="P5">
        <v>2.4024199999999999E-2</v>
      </c>
      <c r="Q5">
        <v>8.0762999999999998E-3</v>
      </c>
      <c r="V5" s="4">
        <f t="shared" ca="1" si="1"/>
        <v>0</v>
      </c>
      <c r="W5">
        <f t="shared" ca="1" si="2"/>
        <v>2073600</v>
      </c>
      <c r="X5">
        <f ca="1">OFFSET($J$1,(ROW()-1)*$S$2,0)</f>
        <v>68</v>
      </c>
      <c r="Y5" s="3">
        <f>K5/1000000000</f>
        <v>6.4419921919999998</v>
      </c>
      <c r="Z5" s="3">
        <f t="shared" ref="Z5" si="6">L5/1000</f>
        <v>49.152000000000001</v>
      </c>
      <c r="AA5" s="3">
        <f t="shared" ref="AA5" si="7">M5/1000</f>
        <v>65.536000000000001</v>
      </c>
      <c r="AB5" s="4">
        <f ca="1">SUM(OFFSET($N$2,(ROW()-ROW($AB$2))*$S$2,,$S$2,))</f>
        <v>90.020999999999987</v>
      </c>
      <c r="AC5" s="4">
        <f ca="1">SUM(OFFSET($O$2,(ROW()-ROW($AC$2))*$S$2,,$S$2,))</f>
        <v>19800</v>
      </c>
      <c r="AD5" s="4">
        <f t="shared" ref="AD5" ca="1" si="8">AC5/AB5</f>
        <v>219.9486786416503</v>
      </c>
      <c r="AE5" s="4">
        <f ca="1">1/MAX(OFFSET($Q$2,(ROW()-ROW($AE$2))*$S$2,,$S$2,))</f>
        <v>262.07511072673429</v>
      </c>
      <c r="AF5" s="4">
        <f ca="1">1/MIN(OFFSET($P$2,(ROW()-ROW($AF$2))*$S$2,,$S$2,))</f>
        <v>63.043752364140708</v>
      </c>
      <c r="AG5">
        <f t="shared" ca="1" si="4"/>
        <v>4.3697461633879078</v>
      </c>
      <c r="AH5">
        <f t="shared" ca="1" si="5"/>
        <v>27.722459876373652</v>
      </c>
    </row>
    <row r="6" spans="1:39" ht="15.75" x14ac:dyDescent="0.25">
      <c r="B6" t="s">
        <v>72</v>
      </c>
      <c r="C6" t="s">
        <v>74</v>
      </c>
      <c r="D6">
        <v>1920</v>
      </c>
      <c r="E6">
        <v>1080</v>
      </c>
      <c r="F6" t="s">
        <v>67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30.014900000000001</v>
      </c>
      <c r="O6">
        <v>2987</v>
      </c>
      <c r="P6">
        <v>2.0572699999999999E-2</v>
      </c>
      <c r="Q6">
        <v>7.7396000000000001E-3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72</v>
      </c>
      <c r="C7" t="s">
        <v>74</v>
      </c>
      <c r="D7">
        <v>1920</v>
      </c>
      <c r="E7">
        <v>1080</v>
      </c>
      <c r="F7" t="s">
        <v>67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30.02</v>
      </c>
      <c r="O7">
        <v>2988</v>
      </c>
      <c r="P7">
        <v>2.3420900000000001E-2</v>
      </c>
      <c r="Q7">
        <v>7.7761000000000002E-3</v>
      </c>
      <c r="T7" s="4"/>
      <c r="U7" s="4"/>
      <c r="AE7" s="3"/>
      <c r="AF7" s="3"/>
      <c r="AG7" s="3"/>
    </row>
    <row r="8" spans="1:39" ht="15.75" x14ac:dyDescent="0.25">
      <c r="B8" t="s">
        <v>72</v>
      </c>
      <c r="C8" t="s">
        <v>71</v>
      </c>
      <c r="D8">
        <v>1920</v>
      </c>
      <c r="E8">
        <v>1080</v>
      </c>
      <c r="F8" t="s">
        <v>68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30.015899999999998</v>
      </c>
      <c r="O8">
        <v>3047</v>
      </c>
      <c r="P8">
        <v>3.2750399999999999E-2</v>
      </c>
      <c r="Q8">
        <v>9.2575000000000001E-3</v>
      </c>
      <c r="T8" s="4"/>
      <c r="U8" s="4"/>
      <c r="V8" s="3"/>
    </row>
    <row r="9" spans="1:39" ht="15.75" x14ac:dyDescent="0.25">
      <c r="B9" t="s">
        <v>72</v>
      </c>
      <c r="C9" t="s">
        <v>71</v>
      </c>
      <c r="D9">
        <v>1920</v>
      </c>
      <c r="E9">
        <v>1080</v>
      </c>
      <c r="F9" t="s">
        <v>68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30.011299999999999</v>
      </c>
      <c r="O9">
        <v>3070</v>
      </c>
      <c r="P9">
        <v>3.1751700000000001E-2</v>
      </c>
      <c r="Q9">
        <v>9.3045000000000003E-3</v>
      </c>
      <c r="T9" s="4"/>
      <c r="U9" s="3"/>
      <c r="V9" s="3"/>
    </row>
    <row r="10" spans="1:39" ht="15.75" x14ac:dyDescent="0.25">
      <c r="B10" t="s">
        <v>72</v>
      </c>
      <c r="C10" t="s">
        <v>71</v>
      </c>
      <c r="D10">
        <v>1920</v>
      </c>
      <c r="E10">
        <v>1080</v>
      </c>
      <c r="F10" t="s">
        <v>68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30.0169</v>
      </c>
      <c r="O10">
        <v>3071</v>
      </c>
      <c r="P10">
        <v>2.4662199999999999E-2</v>
      </c>
      <c r="Q10">
        <v>9.1836000000000001E-3</v>
      </c>
      <c r="T10" s="4"/>
      <c r="U10" s="3"/>
      <c r="V10" s="3"/>
    </row>
    <row r="11" spans="1:39" x14ac:dyDescent="0.25">
      <c r="B11" t="s">
        <v>72</v>
      </c>
      <c r="C11" t="s">
        <v>74</v>
      </c>
      <c r="D11">
        <v>1920</v>
      </c>
      <c r="E11">
        <v>1080</v>
      </c>
      <c r="F11" t="s">
        <v>80</v>
      </c>
      <c r="G11" t="s">
        <v>1</v>
      </c>
      <c r="H11">
        <v>256</v>
      </c>
      <c r="I11">
        <v>1845</v>
      </c>
      <c r="J11">
        <v>68</v>
      </c>
      <c r="K11">
        <v>10736762880</v>
      </c>
      <c r="L11">
        <v>49152</v>
      </c>
      <c r="M11">
        <v>65536</v>
      </c>
      <c r="N11">
        <v>30.009799999999998</v>
      </c>
      <c r="O11">
        <v>6190</v>
      </c>
      <c r="P11">
        <v>5.7997899999999998E-2</v>
      </c>
      <c r="Q11">
        <v>3.7847000000000002E-3</v>
      </c>
    </row>
    <row r="12" spans="1:39" x14ac:dyDescent="0.25">
      <c r="B12" t="s">
        <v>72</v>
      </c>
      <c r="C12" t="s">
        <v>74</v>
      </c>
      <c r="D12">
        <v>1920</v>
      </c>
      <c r="E12">
        <v>1080</v>
      </c>
      <c r="F12" t="s">
        <v>80</v>
      </c>
      <c r="G12" t="s">
        <v>1</v>
      </c>
      <c r="H12">
        <v>256</v>
      </c>
      <c r="I12">
        <v>1845</v>
      </c>
      <c r="J12">
        <v>68</v>
      </c>
      <c r="K12">
        <v>10736762880</v>
      </c>
      <c r="L12">
        <v>49152</v>
      </c>
      <c r="M12">
        <v>65536</v>
      </c>
      <c r="N12">
        <v>30.0063</v>
      </c>
      <c r="O12">
        <v>6641</v>
      </c>
      <c r="P12">
        <v>1.8744400000000001E-2</v>
      </c>
      <c r="Q12">
        <v>3.8157E-3</v>
      </c>
    </row>
    <row r="13" spans="1:39" x14ac:dyDescent="0.25">
      <c r="B13" t="s">
        <v>72</v>
      </c>
      <c r="C13" t="s">
        <v>74</v>
      </c>
      <c r="D13">
        <v>1920</v>
      </c>
      <c r="E13">
        <v>1080</v>
      </c>
      <c r="F13" t="s">
        <v>80</v>
      </c>
      <c r="G13" t="s">
        <v>1</v>
      </c>
      <c r="H13">
        <v>256</v>
      </c>
      <c r="I13">
        <v>1845</v>
      </c>
      <c r="J13">
        <v>68</v>
      </c>
      <c r="K13">
        <v>10736762880</v>
      </c>
      <c r="L13">
        <v>49152</v>
      </c>
      <c r="M13">
        <v>65536</v>
      </c>
      <c r="N13">
        <v>30.004899999999999</v>
      </c>
      <c r="O13">
        <v>6969</v>
      </c>
      <c r="P13">
        <v>1.5862000000000001E-2</v>
      </c>
      <c r="Q13">
        <v>3.6857999999999999E-3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1C00-07CB-4F03-B932-655B80B938E4}">
  <dimension ref="A1:AM82"/>
  <sheetViews>
    <sheetView topLeftCell="L1" zoomScale="70" zoomScaleNormal="70" workbookViewId="0">
      <selection activeCell="AI65" sqref="AI65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3" width="14.85546875" bestFit="1" customWidth="1"/>
    <col min="34" max="34" width="12.28515625" bestFit="1" customWidth="1"/>
    <col min="35" max="35" width="19.5703125" bestFit="1" customWidth="1"/>
    <col min="38" max="38" width="11.7109375" bestFit="1" customWidth="1"/>
  </cols>
  <sheetData>
    <row r="1" spans="1:39" x14ac:dyDescent="0.25">
      <c r="A1" s="1" t="s">
        <v>70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2" t="s">
        <v>79</v>
      </c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33</v>
      </c>
      <c r="C2" t="s">
        <v>74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30.032399999999999</v>
      </c>
      <c r="O2">
        <v>1807</v>
      </c>
      <c r="P2">
        <v>2.6959E-2</v>
      </c>
      <c r="Q2">
        <v>9.5067999999999993E-3</v>
      </c>
      <c r="S2">
        <v>3</v>
      </c>
      <c r="T2">
        <v>1</v>
      </c>
      <c r="V2" s="4" t="str">
        <f t="shared" ref="V2:V7" ca="1" si="0">INDEX(OFFSET($A$2,(ROW()-ROW($V$2))*$S$2,,$S$2,),1)</f>
        <v>1024x576</v>
      </c>
      <c r="W2">
        <f t="shared" ref="W2:W7" ca="1" si="1">INDEX(OFFSET($D$2,(ROW()-ROW($W$2))*$S$2,,$S$2,),1) * INDEX(OFFSET($E$2,(ROW()-ROW($W$2))*$S$2,,$S$2,),1)</f>
        <v>589824</v>
      </c>
      <c r="X2">
        <f t="shared" ref="X2:X7" ca="1" si="2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t="shared" ref="AB2:AB7" ca="1" si="3">SUM(OFFSET($N$2,(ROW()-ROW($AB$2))*$S$2,,$S$2,))</f>
        <v>90.100499999999997</v>
      </c>
      <c r="AC2" s="4">
        <f t="shared" ref="AC2:AC7" ca="1" si="4">SUM(OFFSET($O$2,(ROW()-ROW($AC$2))*$S$2,,$S$2,))</f>
        <v>5440</v>
      </c>
      <c r="AD2" s="4">
        <f t="shared" ref="AD2:AD7" ca="1" si="5">AC2/AB2</f>
        <v>60.377023434942096</v>
      </c>
      <c r="AE2" s="4">
        <f t="shared" ref="AE2:AE7" ca="1" si="6">1/MAX(OFFSET($Q$2,(ROW()-ROW($AE$2))*$S$2,,$S$2,))</f>
        <v>105.18786552783271</v>
      </c>
      <c r="AF2" s="4">
        <f t="shared" ref="AF2:AF7" ca="1" si="7">1/MIN(OFFSET($P$2,(ROW()-ROW($AF$2))*$S$2,,$S$2,))</f>
        <v>37.434956762624935</v>
      </c>
      <c r="AG2">
        <f t="shared" ref="AG2:AG7" ca="1" si="8">(AE2-AD2)/(AD2+AE2)/2*100</f>
        <v>13.53271287578545</v>
      </c>
      <c r="AH2">
        <f t="shared" ref="AH2:AH7" ca="1" si="9">(AD2-AF2)/(AF2+AD2)/2*100</f>
        <v>11.727636341671682</v>
      </c>
      <c r="AI2">
        <f t="shared" ref="AI2:AI7" ca="1" si="10">AB2/AC2</f>
        <v>1.6562591911764707E-2</v>
      </c>
    </row>
    <row r="3" spans="1:39" ht="15.75" x14ac:dyDescent="0.25">
      <c r="A3" t="str">
        <f t="shared" ref="A3:A19" si="11">_xlfn.CONCAT(D3,"x",E3)</f>
        <v>1024x576</v>
      </c>
      <c r="B3" t="s">
        <v>33</v>
      </c>
      <c r="C3" t="s">
        <v>74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30.035</v>
      </c>
      <c r="O3">
        <v>1815</v>
      </c>
      <c r="P3">
        <v>2.6713000000000001E-2</v>
      </c>
      <c r="Q3">
        <v>9.3255999999999999E-3</v>
      </c>
      <c r="V3" s="4" t="str">
        <f t="shared" ca="1" si="0"/>
        <v>1280x720</v>
      </c>
      <c r="W3">
        <f t="shared" ca="1" si="1"/>
        <v>921600</v>
      </c>
      <c r="X3">
        <f t="shared" ca="1" si="2"/>
        <v>38</v>
      </c>
      <c r="Y3" s="3">
        <f t="shared" ref="Y3:Y7" si="12">K3/1000000000</f>
        <v>8.5894103039999994</v>
      </c>
      <c r="Z3" s="3">
        <f t="shared" ref="Z3:Z7" si="13">L3/1000</f>
        <v>49.152000000000001</v>
      </c>
      <c r="AA3" s="3">
        <f t="shared" ref="AA3:AA7" si="14">M3/1000</f>
        <v>65.536000000000001</v>
      </c>
      <c r="AB3" s="4">
        <f t="shared" ca="1" si="3"/>
        <v>90.164699999999996</v>
      </c>
      <c r="AC3" s="4">
        <f t="shared" ca="1" si="4"/>
        <v>4032</v>
      </c>
      <c r="AD3" s="4">
        <f t="shared" ca="1" si="5"/>
        <v>44.718165756665307</v>
      </c>
      <c r="AE3" s="4">
        <f t="shared" ca="1" si="6"/>
        <v>79.888156580786898</v>
      </c>
      <c r="AF3" s="4">
        <f t="shared" ca="1" si="7"/>
        <v>28.766547956712099</v>
      </c>
      <c r="AG3">
        <f t="shared" ca="1" si="8"/>
        <v>14.112442356205687</v>
      </c>
      <c r="AH3">
        <f t="shared" ca="1" si="9"/>
        <v>10.853697996410187</v>
      </c>
      <c r="AI3">
        <f t="shared" ca="1" si="10"/>
        <v>2.2362276785714286E-2</v>
      </c>
    </row>
    <row r="4" spans="1:39" ht="15.75" x14ac:dyDescent="0.25">
      <c r="A4" t="str">
        <f t="shared" si="11"/>
        <v>1024x576</v>
      </c>
      <c r="B4" t="s">
        <v>33</v>
      </c>
      <c r="C4" t="s">
        <v>74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30.033100000000001</v>
      </c>
      <c r="O4">
        <v>1818</v>
      </c>
      <c r="P4">
        <v>2.6976699999999999E-2</v>
      </c>
      <c r="Q4">
        <v>9.2297000000000004E-3</v>
      </c>
      <c r="V4" s="4" t="str">
        <f t="shared" ca="1" si="0"/>
        <v>1600x900</v>
      </c>
      <c r="W4">
        <f t="shared" ca="1" si="1"/>
        <v>1440000</v>
      </c>
      <c r="X4">
        <f t="shared" ca="1" si="2"/>
        <v>38</v>
      </c>
      <c r="Y4" s="3">
        <f t="shared" si="12"/>
        <v>8.5894103039999994</v>
      </c>
      <c r="Z4" s="3">
        <f t="shared" si="13"/>
        <v>49.152000000000001</v>
      </c>
      <c r="AA4" s="3">
        <f t="shared" si="14"/>
        <v>65.536000000000001</v>
      </c>
      <c r="AB4" s="4">
        <f t="shared" ca="1" si="3"/>
        <v>90.209500000000006</v>
      </c>
      <c r="AC4" s="4">
        <f t="shared" ca="1" si="4"/>
        <v>2945</v>
      </c>
      <c r="AD4" s="4">
        <f t="shared" ca="1" si="5"/>
        <v>32.646229055698122</v>
      </c>
      <c r="AE4" s="4">
        <f t="shared" ca="1" si="6"/>
        <v>57.127840681877913</v>
      </c>
      <c r="AF4" s="4">
        <f t="shared" ca="1" si="7"/>
        <v>19.869023397761953</v>
      </c>
      <c r="AG4">
        <f t="shared" ca="1" si="8"/>
        <v>13.635124094152943</v>
      </c>
      <c r="AH4">
        <f t="shared" ca="1" si="9"/>
        <v>12.165233014217677</v>
      </c>
      <c r="AI4">
        <f t="shared" ca="1" si="10"/>
        <v>3.0631409168081495E-2</v>
      </c>
    </row>
    <row r="5" spans="1:39" ht="15.75" x14ac:dyDescent="0.25">
      <c r="A5" t="str">
        <f t="shared" si="11"/>
        <v>1280x720</v>
      </c>
      <c r="B5" t="s">
        <v>33</v>
      </c>
      <c r="C5" t="s">
        <v>74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30.047899999999998</v>
      </c>
      <c r="O5">
        <v>1345</v>
      </c>
      <c r="P5">
        <v>3.5040300000000003E-2</v>
      </c>
      <c r="Q5">
        <v>1.2517500000000001E-2</v>
      </c>
      <c r="V5" s="4" t="str">
        <f t="shared" ca="1" si="0"/>
        <v>1920x1080</v>
      </c>
      <c r="W5">
        <f t="shared" ca="1" si="1"/>
        <v>2073600</v>
      </c>
      <c r="X5">
        <f t="shared" ca="1" si="2"/>
        <v>38</v>
      </c>
      <c r="Y5" s="3">
        <f t="shared" si="12"/>
        <v>8.5894103039999994</v>
      </c>
      <c r="Z5" s="3">
        <f t="shared" si="13"/>
        <v>49.152000000000001</v>
      </c>
      <c r="AA5" s="3">
        <f t="shared" si="14"/>
        <v>65.536000000000001</v>
      </c>
      <c r="AB5" s="4">
        <f t="shared" ca="1" si="3"/>
        <v>90.26339999999999</v>
      </c>
      <c r="AC5" s="4">
        <f t="shared" ca="1" si="4"/>
        <v>2297</v>
      </c>
      <c r="AD5" s="4">
        <f t="shared" ca="1" si="5"/>
        <v>25.44774515473603</v>
      </c>
      <c r="AE5" s="4">
        <f t="shared" ca="1" si="6"/>
        <v>44.85491677170193</v>
      </c>
      <c r="AF5" s="4">
        <f t="shared" ca="1" si="7"/>
        <v>15.759547133653568</v>
      </c>
      <c r="AG5">
        <f t="shared" ca="1" si="8"/>
        <v>13.802586619887045</v>
      </c>
      <c r="AH5">
        <f t="shared" ca="1" si="9"/>
        <v>11.75544118900063</v>
      </c>
      <c r="AI5">
        <f t="shared" ca="1" si="10"/>
        <v>3.929621245102307E-2</v>
      </c>
    </row>
    <row r="6" spans="1:39" ht="15.75" x14ac:dyDescent="0.25">
      <c r="A6" t="str">
        <f t="shared" si="11"/>
        <v>1280x720</v>
      </c>
      <c r="B6" t="s">
        <v>33</v>
      </c>
      <c r="C6" t="s">
        <v>74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30.052</v>
      </c>
      <c r="O6">
        <v>1342</v>
      </c>
      <c r="P6">
        <v>3.4762599999999998E-2</v>
      </c>
      <c r="Q6">
        <v>1.2396300000000001E-2</v>
      </c>
      <c r="V6" s="4" t="str">
        <f t="shared" ca="1" si="0"/>
        <v>2560x1440</v>
      </c>
      <c r="W6">
        <f t="shared" ca="1" si="1"/>
        <v>3686400</v>
      </c>
      <c r="X6">
        <f t="shared" ca="1" si="2"/>
        <v>38</v>
      </c>
      <c r="Y6" s="3">
        <f t="shared" si="12"/>
        <v>8.5894103039999994</v>
      </c>
      <c r="Z6" s="3">
        <f t="shared" si="13"/>
        <v>49.152000000000001</v>
      </c>
      <c r="AA6" s="3">
        <f t="shared" si="14"/>
        <v>65.536000000000001</v>
      </c>
      <c r="AB6" s="4">
        <f t="shared" ca="1" si="3"/>
        <v>90.409900000000007</v>
      </c>
      <c r="AC6" s="4">
        <f t="shared" ca="1" si="4"/>
        <v>1512</v>
      </c>
      <c r="AD6" s="4">
        <f t="shared" ca="1" si="5"/>
        <v>16.723832235186631</v>
      </c>
      <c r="AE6" s="4">
        <f t="shared" ca="1" si="6"/>
        <v>30.090934804980652</v>
      </c>
      <c r="AF6" s="4">
        <f t="shared" ca="1" si="7"/>
        <v>10.100775436530263</v>
      </c>
      <c r="AG6">
        <f t="shared" ca="1" si="8"/>
        <v>14.276587725327126</v>
      </c>
      <c r="AH6">
        <f t="shared" ca="1" si="9"/>
        <v>12.345114008208833</v>
      </c>
      <c r="AI6">
        <f t="shared" ca="1" si="10"/>
        <v>5.9794907407407415E-2</v>
      </c>
    </row>
    <row r="7" spans="1:39" ht="15.75" x14ac:dyDescent="0.25">
      <c r="A7" t="str">
        <f t="shared" si="11"/>
        <v>1280x720</v>
      </c>
      <c r="B7" t="s">
        <v>33</v>
      </c>
      <c r="C7" t="s">
        <v>74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30.064800000000002</v>
      </c>
      <c r="O7">
        <v>1345</v>
      </c>
      <c r="P7">
        <v>3.4929200000000001E-2</v>
      </c>
      <c r="Q7">
        <v>1.24359E-2</v>
      </c>
      <c r="T7" s="4"/>
      <c r="U7" s="4"/>
      <c r="V7" s="4" t="str">
        <f t="shared" ca="1" si="0"/>
        <v>3840x2160</v>
      </c>
      <c r="W7">
        <f t="shared" ca="1" si="1"/>
        <v>8294400</v>
      </c>
      <c r="X7">
        <f t="shared" ca="1" si="2"/>
        <v>38</v>
      </c>
      <c r="Y7" s="3">
        <f t="shared" si="12"/>
        <v>8.5894103039999994</v>
      </c>
      <c r="Z7" s="3">
        <f t="shared" si="13"/>
        <v>49.152000000000001</v>
      </c>
      <c r="AA7" s="3">
        <f t="shared" si="14"/>
        <v>65.536000000000001</v>
      </c>
      <c r="AB7" s="4">
        <f t="shared" ca="1" si="3"/>
        <v>90.706500000000005</v>
      </c>
      <c r="AC7" s="4">
        <f t="shared" ca="1" si="4"/>
        <v>824</v>
      </c>
      <c r="AD7" s="4">
        <f t="shared" ca="1" si="5"/>
        <v>9.0842442382850184</v>
      </c>
      <c r="AE7" s="4">
        <f t="shared" ca="1" si="6"/>
        <v>16.073320056770967</v>
      </c>
      <c r="AF7" s="4">
        <f t="shared" ca="1" si="7"/>
        <v>5.4873297555943328</v>
      </c>
      <c r="AG7">
        <f t="shared" ca="1" si="8"/>
        <v>13.89060510094663</v>
      </c>
      <c r="AH7">
        <f t="shared" ca="1" si="9"/>
        <v>12.342230441960266</v>
      </c>
      <c r="AI7">
        <f t="shared" ca="1" si="10"/>
        <v>0.11008070388349515</v>
      </c>
    </row>
    <row r="8" spans="1:39" ht="15.75" x14ac:dyDescent="0.25">
      <c r="A8" t="str">
        <f t="shared" si="11"/>
        <v>1600x900</v>
      </c>
      <c r="B8" t="s">
        <v>33</v>
      </c>
      <c r="C8" t="s">
        <v>74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30.086600000000001</v>
      </c>
      <c r="O8">
        <v>983</v>
      </c>
      <c r="P8">
        <v>5.1194700000000003E-2</v>
      </c>
      <c r="Q8">
        <v>1.72474E-2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11"/>
        <v>1600x900</v>
      </c>
      <c r="B9" t="s">
        <v>33</v>
      </c>
      <c r="C9" t="s">
        <v>74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30.051500000000001</v>
      </c>
      <c r="O9">
        <v>981</v>
      </c>
      <c r="P9">
        <v>5.1434599999999997E-2</v>
      </c>
      <c r="Q9">
        <v>1.7065799999999999E-2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11"/>
        <v>1600x900</v>
      </c>
      <c r="B10" t="s">
        <v>33</v>
      </c>
      <c r="C10" t="s">
        <v>74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30.071400000000001</v>
      </c>
      <c r="O10">
        <v>981</v>
      </c>
      <c r="P10">
        <v>5.0329600000000002E-2</v>
      </c>
      <c r="Q10">
        <v>1.7504599999999999E-2</v>
      </c>
      <c r="T10" s="4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11"/>
        <v>1920x1080</v>
      </c>
      <c r="B11" t="s">
        <v>33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30.061599999999999</v>
      </c>
      <c r="O11">
        <v>766</v>
      </c>
      <c r="P11">
        <v>6.3569899999999999E-2</v>
      </c>
      <c r="Q11">
        <v>2.2226699999999999E-2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11"/>
        <v>1920x1080</v>
      </c>
      <c r="B12" t="s">
        <v>33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30.098400000000002</v>
      </c>
      <c r="O12">
        <v>765</v>
      </c>
      <c r="P12">
        <v>6.3453599999999999E-2</v>
      </c>
      <c r="Q12">
        <v>2.2294100000000001E-2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11"/>
        <v>1920x1080</v>
      </c>
      <c r="B13" t="s">
        <v>33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30.103400000000001</v>
      </c>
      <c r="O13">
        <v>766</v>
      </c>
      <c r="P13">
        <v>6.4174400000000006E-2</v>
      </c>
      <c r="Q13">
        <v>2.2037600000000001E-2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11"/>
        <v>2560x1440</v>
      </c>
      <c r="B14" t="s">
        <v>33</v>
      </c>
      <c r="C14" t="s">
        <v>74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30.124700000000001</v>
      </c>
      <c r="O14">
        <v>504</v>
      </c>
      <c r="P14">
        <v>9.9192500000000003E-2</v>
      </c>
      <c r="Q14">
        <v>3.3232600000000001E-2</v>
      </c>
    </row>
    <row r="15" spans="1:39" x14ac:dyDescent="0.25">
      <c r="A15" t="str">
        <f t="shared" si="11"/>
        <v>2560x1440</v>
      </c>
      <c r="B15" t="s">
        <v>33</v>
      </c>
      <c r="C15" t="s">
        <v>74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30.135300000000001</v>
      </c>
      <c r="O15">
        <v>504</v>
      </c>
      <c r="P15">
        <v>9.9044900000000005E-2</v>
      </c>
      <c r="Q15">
        <v>3.3217700000000003E-2</v>
      </c>
    </row>
    <row r="16" spans="1:39" x14ac:dyDescent="0.25">
      <c r="A16" t="str">
        <f t="shared" si="11"/>
        <v>2560x1440</v>
      </c>
      <c r="B16" t="s">
        <v>33</v>
      </c>
      <c r="C16" t="s">
        <v>74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30.149899999999999</v>
      </c>
      <c r="O16">
        <v>504</v>
      </c>
      <c r="P16">
        <v>9.9002300000000001E-2</v>
      </c>
      <c r="Q16">
        <v>3.30031E-2</v>
      </c>
    </row>
    <row r="17" spans="1:35" x14ac:dyDescent="0.25">
      <c r="A17" t="str">
        <f t="shared" si="11"/>
        <v>3840x2160</v>
      </c>
      <c r="B17" t="s">
        <v>33</v>
      </c>
      <c r="C17" t="s">
        <v>74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30.2807</v>
      </c>
      <c r="O17">
        <v>275</v>
      </c>
      <c r="P17">
        <v>0.18290500000000001</v>
      </c>
      <c r="Q17">
        <v>6.2118199999999998E-2</v>
      </c>
    </row>
    <row r="18" spans="1:35" x14ac:dyDescent="0.25">
      <c r="A18" t="str">
        <f t="shared" si="11"/>
        <v>3840x2160</v>
      </c>
      <c r="B18" t="s">
        <v>33</v>
      </c>
      <c r="C18" t="s">
        <v>74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30.246200000000002</v>
      </c>
      <c r="O18">
        <v>275</v>
      </c>
      <c r="P18">
        <v>0.18223800000000001</v>
      </c>
      <c r="Q18">
        <v>6.1844099999999999E-2</v>
      </c>
    </row>
    <row r="19" spans="1:35" x14ac:dyDescent="0.25">
      <c r="A19" t="str">
        <f t="shared" si="11"/>
        <v>3840x2160</v>
      </c>
      <c r="B19" t="s">
        <v>33</v>
      </c>
      <c r="C19" t="s">
        <v>74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30.179600000000001</v>
      </c>
      <c r="O19">
        <v>274</v>
      </c>
      <c r="P19">
        <v>0.18323700000000001</v>
      </c>
      <c r="Q19">
        <v>6.2214899999999997E-2</v>
      </c>
    </row>
    <row r="21" spans="1:35" x14ac:dyDescent="0.25">
      <c r="A21" s="1" t="s">
        <v>70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47</v>
      </c>
      <c r="V21" s="2" t="s">
        <v>43</v>
      </c>
      <c r="W21" s="2" t="s">
        <v>16</v>
      </c>
      <c r="X21" s="2" t="s">
        <v>52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46</v>
      </c>
      <c r="AF21" s="2" t="s">
        <v>45</v>
      </c>
      <c r="AG21" s="2" t="s">
        <v>84</v>
      </c>
      <c r="AH21" s="2" t="s">
        <v>85</v>
      </c>
    </row>
    <row r="22" spans="1:35" ht="15.75" x14ac:dyDescent="0.25">
      <c r="A22" t="str">
        <f>_xlfn.CONCAT(D22,"x",E22)</f>
        <v>1024x576</v>
      </c>
      <c r="B22" t="s">
        <v>33</v>
      </c>
      <c r="C22" t="s">
        <v>74</v>
      </c>
      <c r="D22">
        <v>1024</v>
      </c>
      <c r="E22">
        <v>576</v>
      </c>
      <c r="F22" t="s">
        <v>67</v>
      </c>
      <c r="G22" t="s">
        <v>1</v>
      </c>
      <c r="H22">
        <v>256</v>
      </c>
      <c r="I22">
        <v>1770</v>
      </c>
      <c r="J22">
        <v>24</v>
      </c>
      <c r="K22">
        <v>6441992192</v>
      </c>
      <c r="L22">
        <v>49152</v>
      </c>
      <c r="M22">
        <v>65536</v>
      </c>
      <c r="N22">
        <v>30.0886</v>
      </c>
      <c r="O22">
        <v>829</v>
      </c>
      <c r="P22">
        <v>7.00152E-2</v>
      </c>
      <c r="Q22">
        <v>1.8445300000000001E-2</v>
      </c>
      <c r="S22">
        <v>3</v>
      </c>
      <c r="T22">
        <v>1</v>
      </c>
      <c r="V22" s="4" t="str">
        <f t="shared" ref="V22:V27" ca="1" si="15">INDEX(OFFSET($A$2,(ROW()-ROW($V$2))*$S$2,,$S$2,),1)</f>
        <v>1024x576</v>
      </c>
      <c r="W22">
        <f t="shared" ref="W22:W27" ca="1" si="16">INDEX(OFFSET($D$22,(ROW()-ROW($W$22))*$S$2,,$S$2,),1) * INDEX(OFFSET($E$22,(ROW()-ROW($W$22))*$S$2,,$S$2,),1)</f>
        <v>589824</v>
      </c>
      <c r="X22">
        <f t="shared" ref="X22:X27" ca="1" si="17">INDEX(OFFSET($J$22,(ROW()-ROW($X$22))*$S$2,,$S$2,),1)</f>
        <v>24</v>
      </c>
      <c r="Y22" s="3">
        <f>K22/1000000000</f>
        <v>6.4419921919999998</v>
      </c>
      <c r="Z22" s="3">
        <f>L22/1000</f>
        <v>49.152000000000001</v>
      </c>
      <c r="AA22" s="3">
        <f>M22/1000</f>
        <v>65.536000000000001</v>
      </c>
      <c r="AB22" s="4">
        <f t="shared" ref="AB22:AB27" ca="1" si="18">SUM(OFFSET($N$22,(ROW()-ROW($AB$22))*$S$2,,$S$2,))</f>
        <v>90.293000000000006</v>
      </c>
      <c r="AC22" s="4">
        <f t="shared" ref="AC22:AC27" ca="1" si="19">SUM(OFFSET($O$22,(ROW()-ROW($AC$22))*$S$2,,$S$2,))</f>
        <v>2486</v>
      </c>
      <c r="AD22" s="4">
        <f t="shared" ref="AD22:AD27" ca="1" si="20">AC22/AB22</f>
        <v>27.532588351256464</v>
      </c>
      <c r="AE22" s="4">
        <f t="shared" ref="AE22:AE27" ca="1" si="21">1/MAX(OFFSET($Q$22,(ROW()-ROW($AE$22))*$S$2,,$S$2,))</f>
        <v>54.00151204233719</v>
      </c>
      <c r="AF22" s="4">
        <f t="shared" ref="AF22:AF27" ca="1" si="22">1/MIN(OFFSET($P$22,(ROW()-ROW($AF$22))*$S$2,,$S$2,))</f>
        <v>14.367465162488847</v>
      </c>
      <c r="AG22">
        <f t="shared" ref="AG22:AG27" ca="1" si="23">(AE22-AD22)/(AD22+AE22)/2*100</f>
        <v>16.231811943288736</v>
      </c>
      <c r="AH22">
        <f t="shared" ref="AH22:AH27" ca="1" si="24">(AD22-AF22)/(AF22+AD22)/2*100</f>
        <v>15.710150804996942</v>
      </c>
      <c r="AI22">
        <f t="shared" ref="AI22:AI27" ca="1" si="25">AB22/AC22</f>
        <v>3.6320595333869672E-2</v>
      </c>
    </row>
    <row r="23" spans="1:35" ht="15.75" x14ac:dyDescent="0.25">
      <c r="A23" t="str">
        <f t="shared" ref="A23:A39" si="26">_xlfn.CONCAT(D23,"x",E23)</f>
        <v>1024x576</v>
      </c>
      <c r="B23" t="s">
        <v>33</v>
      </c>
      <c r="C23" t="s">
        <v>74</v>
      </c>
      <c r="D23">
        <v>1024</v>
      </c>
      <c r="E23">
        <v>576</v>
      </c>
      <c r="F23" t="s">
        <v>67</v>
      </c>
      <c r="G23" t="s">
        <v>1</v>
      </c>
      <c r="H23">
        <v>256</v>
      </c>
      <c r="I23">
        <v>1770</v>
      </c>
      <c r="J23">
        <v>24</v>
      </c>
      <c r="K23">
        <v>6441992192</v>
      </c>
      <c r="L23">
        <v>49152</v>
      </c>
      <c r="M23">
        <v>65536</v>
      </c>
      <c r="N23">
        <v>30.094799999999999</v>
      </c>
      <c r="O23">
        <v>828</v>
      </c>
      <c r="P23">
        <v>6.9987099999999997E-2</v>
      </c>
      <c r="Q23">
        <v>1.8518E-2</v>
      </c>
      <c r="V23" s="4" t="str">
        <f t="shared" ca="1" si="15"/>
        <v>1280x720</v>
      </c>
      <c r="W23">
        <f t="shared" ca="1" si="16"/>
        <v>921600</v>
      </c>
      <c r="X23">
        <f t="shared" ca="1" si="17"/>
        <v>24</v>
      </c>
      <c r="Y23" s="3">
        <f t="shared" ref="Y23:Y27" si="27">K23/1000000000</f>
        <v>6.4419921919999998</v>
      </c>
      <c r="Z23" s="3">
        <f t="shared" ref="Z23:Z27" si="28">L23/1000</f>
        <v>49.152000000000001</v>
      </c>
      <c r="AA23" s="3">
        <f t="shared" ref="AA23:AA27" si="29">M23/1000</f>
        <v>65.536000000000001</v>
      </c>
      <c r="AB23" s="4">
        <f t="shared" ca="1" si="18"/>
        <v>90.433899999999994</v>
      </c>
      <c r="AC23" s="4">
        <f t="shared" ca="1" si="19"/>
        <v>1749</v>
      </c>
      <c r="AD23" s="4">
        <f t="shared" ca="1" si="20"/>
        <v>19.340092598019108</v>
      </c>
      <c r="AE23" s="4">
        <f t="shared" ca="1" si="21"/>
        <v>37.66223005596607</v>
      </c>
      <c r="AF23" s="4">
        <f t="shared" ca="1" si="22"/>
        <v>10.129464688179624</v>
      </c>
      <c r="AG23">
        <f t="shared" ca="1" si="23"/>
        <v>16.071395519412238</v>
      </c>
      <c r="AH23">
        <f t="shared" ca="1" si="24"/>
        <v>15.627360500174586</v>
      </c>
      <c r="AI23">
        <f t="shared" ca="1" si="25"/>
        <v>5.1706060606060603E-2</v>
      </c>
    </row>
    <row r="24" spans="1:35" ht="15.75" x14ac:dyDescent="0.25">
      <c r="A24" t="str">
        <f t="shared" si="26"/>
        <v>1024x576</v>
      </c>
      <c r="B24" t="s">
        <v>33</v>
      </c>
      <c r="C24" t="s">
        <v>74</v>
      </c>
      <c r="D24">
        <v>1024</v>
      </c>
      <c r="E24">
        <v>576</v>
      </c>
      <c r="F24" t="s">
        <v>67</v>
      </c>
      <c r="G24" t="s">
        <v>1</v>
      </c>
      <c r="H24">
        <v>256</v>
      </c>
      <c r="I24">
        <v>1770</v>
      </c>
      <c r="J24">
        <v>24</v>
      </c>
      <c r="K24">
        <v>6441992192</v>
      </c>
      <c r="L24">
        <v>49152</v>
      </c>
      <c r="M24">
        <v>65536</v>
      </c>
      <c r="N24">
        <v>30.1096</v>
      </c>
      <c r="O24">
        <v>829</v>
      </c>
      <c r="P24">
        <v>6.9601700000000002E-2</v>
      </c>
      <c r="Q24">
        <v>1.8511799999999998E-2</v>
      </c>
      <c r="V24" s="4" t="str">
        <f t="shared" ca="1" si="15"/>
        <v>1600x900</v>
      </c>
      <c r="W24">
        <f t="shared" ca="1" si="16"/>
        <v>1440000</v>
      </c>
      <c r="X24">
        <f t="shared" ca="1" si="17"/>
        <v>24</v>
      </c>
      <c r="Y24" s="3">
        <f t="shared" si="27"/>
        <v>6.4419921919999998</v>
      </c>
      <c r="Z24" s="3">
        <f t="shared" si="28"/>
        <v>49.152000000000001</v>
      </c>
      <c r="AA24" s="3">
        <f t="shared" si="29"/>
        <v>65.536000000000001</v>
      </c>
      <c r="AB24" s="4">
        <f t="shared" ca="1" si="18"/>
        <v>90.6233</v>
      </c>
      <c r="AC24" s="4">
        <f t="shared" ca="1" si="19"/>
        <v>1230</v>
      </c>
      <c r="AD24" s="4">
        <f t="shared" ca="1" si="20"/>
        <v>13.572668397641666</v>
      </c>
      <c r="AE24" s="4">
        <f t="shared" ca="1" si="21"/>
        <v>26.467209773811227</v>
      </c>
      <c r="AF24" s="4">
        <f t="shared" ca="1" si="22"/>
        <v>6.915198915696811</v>
      </c>
      <c r="AG24">
        <f t="shared" ca="1" si="23"/>
        <v>16.102123639031131</v>
      </c>
      <c r="AH24">
        <f t="shared" ca="1" si="24"/>
        <v>16.247346246748087</v>
      </c>
      <c r="AI24">
        <f t="shared" ca="1" si="25"/>
        <v>7.367747967479675E-2</v>
      </c>
    </row>
    <row r="25" spans="1:35" ht="15.75" x14ac:dyDescent="0.25">
      <c r="A25" t="str">
        <f t="shared" si="26"/>
        <v>1280x720</v>
      </c>
      <c r="B25" t="s">
        <v>33</v>
      </c>
      <c r="C25" t="s">
        <v>74</v>
      </c>
      <c r="D25">
        <v>1280</v>
      </c>
      <c r="E25">
        <v>720</v>
      </c>
      <c r="F25" t="s">
        <v>67</v>
      </c>
      <c r="G25" t="s">
        <v>1</v>
      </c>
      <c r="H25">
        <v>256</v>
      </c>
      <c r="I25">
        <v>1770</v>
      </c>
      <c r="J25">
        <v>24</v>
      </c>
      <c r="K25">
        <v>6441992192</v>
      </c>
      <c r="L25">
        <v>49152</v>
      </c>
      <c r="M25">
        <v>65536</v>
      </c>
      <c r="N25">
        <v>30.108000000000001</v>
      </c>
      <c r="O25">
        <v>585</v>
      </c>
      <c r="P25">
        <v>9.8721900000000001E-2</v>
      </c>
      <c r="Q25">
        <v>2.6192799999999999E-2</v>
      </c>
      <c r="V25" s="4" t="str">
        <f t="shared" ca="1" si="15"/>
        <v>1920x1080</v>
      </c>
      <c r="W25">
        <f t="shared" ca="1" si="16"/>
        <v>2073600</v>
      </c>
      <c r="X25">
        <f t="shared" ca="1" si="17"/>
        <v>24</v>
      </c>
      <c r="Y25" s="3">
        <f t="shared" si="27"/>
        <v>6.4419921919999998</v>
      </c>
      <c r="Z25" s="3">
        <f t="shared" si="28"/>
        <v>49.152000000000001</v>
      </c>
      <c r="AA25" s="3">
        <f t="shared" si="29"/>
        <v>65.536000000000001</v>
      </c>
      <c r="AB25" s="4">
        <f t="shared" ca="1" si="18"/>
        <v>90.8245</v>
      </c>
      <c r="AC25" s="4">
        <f t="shared" ca="1" si="19"/>
        <v>933</v>
      </c>
      <c r="AD25" s="4">
        <f t="shared" ca="1" si="20"/>
        <v>10.272558615791995</v>
      </c>
      <c r="AE25" s="4">
        <f t="shared" ca="1" si="21"/>
        <v>20.157185734356514</v>
      </c>
      <c r="AF25" s="4">
        <f t="shared" ca="1" si="22"/>
        <v>5.2770448548812663</v>
      </c>
      <c r="AG25">
        <f t="shared" ca="1" si="23"/>
        <v>16.241718965536229</v>
      </c>
      <c r="AH25">
        <f t="shared" ca="1" si="24"/>
        <v>16.06315482684921</v>
      </c>
      <c r="AI25">
        <f t="shared" ca="1" si="25"/>
        <v>9.7346730975348336E-2</v>
      </c>
    </row>
    <row r="26" spans="1:35" ht="15.75" x14ac:dyDescent="0.25">
      <c r="A26" t="str">
        <f t="shared" si="26"/>
        <v>1280x720</v>
      </c>
      <c r="B26" t="s">
        <v>33</v>
      </c>
      <c r="C26" t="s">
        <v>74</v>
      </c>
      <c r="D26">
        <v>1280</v>
      </c>
      <c r="E26">
        <v>720</v>
      </c>
      <c r="F26" t="s">
        <v>67</v>
      </c>
      <c r="G26" t="s">
        <v>1</v>
      </c>
      <c r="H26">
        <v>256</v>
      </c>
      <c r="I26">
        <v>1770</v>
      </c>
      <c r="J26">
        <v>24</v>
      </c>
      <c r="K26">
        <v>6441992192</v>
      </c>
      <c r="L26">
        <v>49152</v>
      </c>
      <c r="M26">
        <v>65536</v>
      </c>
      <c r="N26">
        <v>30.183800000000002</v>
      </c>
      <c r="O26">
        <v>582</v>
      </c>
      <c r="P26">
        <v>9.9265199999999998E-2</v>
      </c>
      <c r="Q26">
        <v>2.6459E-2</v>
      </c>
      <c r="V26" s="4" t="str">
        <f t="shared" ca="1" si="15"/>
        <v>2560x1440</v>
      </c>
      <c r="W26">
        <f t="shared" ca="1" si="16"/>
        <v>3686400</v>
      </c>
      <c r="X26">
        <f t="shared" ca="1" si="17"/>
        <v>24</v>
      </c>
      <c r="Y26" s="3">
        <f t="shared" si="27"/>
        <v>6.4419921919999998</v>
      </c>
      <c r="Z26" s="3">
        <f t="shared" si="28"/>
        <v>49.152000000000001</v>
      </c>
      <c r="AA26" s="3">
        <f t="shared" si="29"/>
        <v>65.536000000000001</v>
      </c>
      <c r="AB26" s="4">
        <f t="shared" ca="1" si="18"/>
        <v>91.364800000000002</v>
      </c>
      <c r="AC26" s="4">
        <f t="shared" ca="1" si="19"/>
        <v>603</v>
      </c>
      <c r="AD26" s="4">
        <f t="shared" ca="1" si="20"/>
        <v>6.5999159413691046</v>
      </c>
      <c r="AE26" s="4">
        <f t="shared" ca="1" si="21"/>
        <v>13.030657227258573</v>
      </c>
      <c r="AF26" s="4">
        <f t="shared" ca="1" si="22"/>
        <v>3.357496113698248</v>
      </c>
      <c r="AG26">
        <f t="shared" ca="1" si="23"/>
        <v>16.37940275775204</v>
      </c>
      <c r="AH26">
        <f t="shared" ca="1" si="24"/>
        <v>16.28143843871953</v>
      </c>
      <c r="AI26">
        <f t="shared" ca="1" si="25"/>
        <v>0.15151708126036484</v>
      </c>
    </row>
    <row r="27" spans="1:35" ht="15.75" x14ac:dyDescent="0.25">
      <c r="A27" t="str">
        <f t="shared" si="26"/>
        <v>1280x720</v>
      </c>
      <c r="B27" t="s">
        <v>33</v>
      </c>
      <c r="C27" t="s">
        <v>74</v>
      </c>
      <c r="D27">
        <v>1280</v>
      </c>
      <c r="E27">
        <v>720</v>
      </c>
      <c r="F27" t="s">
        <v>67</v>
      </c>
      <c r="G27" t="s">
        <v>1</v>
      </c>
      <c r="H27">
        <v>256</v>
      </c>
      <c r="I27">
        <v>1770</v>
      </c>
      <c r="J27">
        <v>24</v>
      </c>
      <c r="K27">
        <v>6441992192</v>
      </c>
      <c r="L27">
        <v>49152</v>
      </c>
      <c r="M27">
        <v>65536</v>
      </c>
      <c r="N27">
        <v>30.142099999999999</v>
      </c>
      <c r="O27">
        <v>582</v>
      </c>
      <c r="P27">
        <v>9.8944799999999999E-2</v>
      </c>
      <c r="Q27">
        <v>2.65518E-2</v>
      </c>
      <c r="T27" s="4"/>
      <c r="U27" s="4"/>
      <c r="V27" s="4" t="str">
        <f t="shared" ca="1" si="15"/>
        <v>3840x2160</v>
      </c>
      <c r="W27">
        <f t="shared" ca="1" si="16"/>
        <v>8294400</v>
      </c>
      <c r="X27">
        <f t="shared" ca="1" si="17"/>
        <v>24</v>
      </c>
      <c r="Y27" s="3">
        <f t="shared" si="27"/>
        <v>6.4419921919999998</v>
      </c>
      <c r="Z27" s="3">
        <f t="shared" si="28"/>
        <v>49.152000000000001</v>
      </c>
      <c r="AA27" s="3">
        <f t="shared" si="29"/>
        <v>65.536000000000001</v>
      </c>
      <c r="AB27" s="4">
        <f t="shared" ca="1" si="18"/>
        <v>92.640900000000002</v>
      </c>
      <c r="AC27" s="4">
        <f t="shared" ca="1" si="19"/>
        <v>330</v>
      </c>
      <c r="AD27" s="4">
        <f t="shared" ca="1" si="20"/>
        <v>3.5621415595055748</v>
      </c>
      <c r="AE27" s="4">
        <f t="shared" ca="1" si="21"/>
        <v>7.0240503483928975</v>
      </c>
      <c r="AF27" s="4">
        <f t="shared" ca="1" si="22"/>
        <v>1.8032866702852619</v>
      </c>
      <c r="AG27">
        <f t="shared" ca="1" si="23"/>
        <v>16.351058147285027</v>
      </c>
      <c r="AH27">
        <f t="shared" ca="1" si="24"/>
        <v>16.390629171540322</v>
      </c>
      <c r="AI27">
        <f t="shared" ca="1" si="25"/>
        <v>0.28072999999999998</v>
      </c>
    </row>
    <row r="28" spans="1:35" ht="15.75" x14ac:dyDescent="0.25">
      <c r="A28" t="str">
        <f t="shared" si="26"/>
        <v>1600x900</v>
      </c>
      <c r="B28" t="s">
        <v>33</v>
      </c>
      <c r="C28" t="s">
        <v>74</v>
      </c>
      <c r="D28">
        <v>1600</v>
      </c>
      <c r="E28">
        <v>900</v>
      </c>
      <c r="F28" t="s">
        <v>67</v>
      </c>
      <c r="G28" t="s">
        <v>1</v>
      </c>
      <c r="H28">
        <v>256</v>
      </c>
      <c r="I28">
        <v>1770</v>
      </c>
      <c r="J28">
        <v>24</v>
      </c>
      <c r="K28">
        <v>6441992192</v>
      </c>
      <c r="L28">
        <v>49152</v>
      </c>
      <c r="M28">
        <v>65536</v>
      </c>
      <c r="N28">
        <v>30.215399999999999</v>
      </c>
      <c r="O28">
        <v>410</v>
      </c>
      <c r="P28">
        <v>0.14504700000000001</v>
      </c>
      <c r="Q28">
        <v>3.77826E-2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5" ht="15.75" x14ac:dyDescent="0.25">
      <c r="A29" t="str">
        <f t="shared" si="26"/>
        <v>1600x900</v>
      </c>
      <c r="B29" t="s">
        <v>33</v>
      </c>
      <c r="C29" t="s">
        <v>74</v>
      </c>
      <c r="D29">
        <v>1600</v>
      </c>
      <c r="E29">
        <v>900</v>
      </c>
      <c r="F29" t="s">
        <v>67</v>
      </c>
      <c r="G29" t="s">
        <v>1</v>
      </c>
      <c r="H29">
        <v>256</v>
      </c>
      <c r="I29">
        <v>1770</v>
      </c>
      <c r="J29">
        <v>24</v>
      </c>
      <c r="K29">
        <v>6441992192</v>
      </c>
      <c r="L29">
        <v>49152</v>
      </c>
      <c r="M29">
        <v>65536</v>
      </c>
      <c r="N29">
        <v>30.195799999999998</v>
      </c>
      <c r="O29">
        <v>410</v>
      </c>
      <c r="P29">
        <v>0.14468400000000001</v>
      </c>
      <c r="Q29">
        <v>3.7661899999999998E-2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5" ht="15.75" x14ac:dyDescent="0.25">
      <c r="A30" t="str">
        <f t="shared" si="26"/>
        <v>1600x900</v>
      </c>
      <c r="B30" t="s">
        <v>33</v>
      </c>
      <c r="C30" t="s">
        <v>74</v>
      </c>
      <c r="D30">
        <v>1600</v>
      </c>
      <c r="E30">
        <v>900</v>
      </c>
      <c r="F30" t="s">
        <v>67</v>
      </c>
      <c r="G30" t="s">
        <v>1</v>
      </c>
      <c r="H30">
        <v>256</v>
      </c>
      <c r="I30">
        <v>1770</v>
      </c>
      <c r="J30">
        <v>24</v>
      </c>
      <c r="K30">
        <v>6441992192</v>
      </c>
      <c r="L30">
        <v>49152</v>
      </c>
      <c r="M30">
        <v>65536</v>
      </c>
      <c r="N30">
        <v>30.2121</v>
      </c>
      <c r="O30">
        <v>410</v>
      </c>
      <c r="P30">
        <v>0.14460899999999999</v>
      </c>
      <c r="Q30">
        <v>3.7758699999999999E-2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5" ht="15.75" x14ac:dyDescent="0.25">
      <c r="A31" t="str">
        <f t="shared" si="26"/>
        <v>1920x1080</v>
      </c>
      <c r="B31" t="s">
        <v>33</v>
      </c>
      <c r="C31" t="s">
        <v>74</v>
      </c>
      <c r="D31">
        <v>1920</v>
      </c>
      <c r="E31">
        <v>1080</v>
      </c>
      <c r="F31" t="s">
        <v>67</v>
      </c>
      <c r="G31" t="s">
        <v>1</v>
      </c>
      <c r="H31">
        <v>256</v>
      </c>
      <c r="I31">
        <v>1770</v>
      </c>
      <c r="J31">
        <v>24</v>
      </c>
      <c r="K31">
        <v>6441992192</v>
      </c>
      <c r="L31">
        <v>49152</v>
      </c>
      <c r="M31">
        <v>65536</v>
      </c>
      <c r="N31">
        <v>30.263999999999999</v>
      </c>
      <c r="O31">
        <v>311</v>
      </c>
      <c r="P31">
        <v>0.189523</v>
      </c>
      <c r="Q31">
        <v>4.9600900000000003E-2</v>
      </c>
      <c r="Y31" s="3"/>
      <c r="Z31" s="3"/>
      <c r="AA31" s="3"/>
      <c r="AB31" s="4"/>
      <c r="AC31" s="4"/>
      <c r="AD31" s="4"/>
      <c r="AE31" s="4"/>
      <c r="AF31" s="4"/>
    </row>
    <row r="32" spans="1:35" ht="15.75" x14ac:dyDescent="0.25">
      <c r="A32" t="str">
        <f t="shared" si="26"/>
        <v>1920x1080</v>
      </c>
      <c r="B32" t="s">
        <v>33</v>
      </c>
      <c r="C32" t="s">
        <v>74</v>
      </c>
      <c r="D32">
        <v>1920</v>
      </c>
      <c r="E32">
        <v>1080</v>
      </c>
      <c r="F32" t="s">
        <v>67</v>
      </c>
      <c r="G32" t="s">
        <v>1</v>
      </c>
      <c r="H32">
        <v>256</v>
      </c>
      <c r="I32">
        <v>1770</v>
      </c>
      <c r="J32">
        <v>24</v>
      </c>
      <c r="K32">
        <v>6441992192</v>
      </c>
      <c r="L32">
        <v>49152</v>
      </c>
      <c r="M32">
        <v>65536</v>
      </c>
      <c r="N32">
        <v>30.279699999999998</v>
      </c>
      <c r="O32">
        <v>311</v>
      </c>
      <c r="P32">
        <v>0.1895</v>
      </c>
      <c r="Q32">
        <v>4.9549900000000001E-2</v>
      </c>
      <c r="Y32" s="3"/>
      <c r="Z32" s="3"/>
      <c r="AA32" s="3"/>
      <c r="AB32" s="4"/>
      <c r="AC32" s="4"/>
      <c r="AD32" s="4"/>
      <c r="AE32" s="4"/>
      <c r="AF32" s="4"/>
    </row>
    <row r="33" spans="1:35" ht="15.75" x14ac:dyDescent="0.25">
      <c r="A33" t="str">
        <f t="shared" si="26"/>
        <v>1920x1080</v>
      </c>
      <c r="B33" t="s">
        <v>33</v>
      </c>
      <c r="C33" t="s">
        <v>74</v>
      </c>
      <c r="D33">
        <v>1920</v>
      </c>
      <c r="E33">
        <v>1080</v>
      </c>
      <c r="F33" t="s">
        <v>67</v>
      </c>
      <c r="G33" t="s">
        <v>1</v>
      </c>
      <c r="H33">
        <v>256</v>
      </c>
      <c r="I33">
        <v>1770</v>
      </c>
      <c r="J33">
        <v>24</v>
      </c>
      <c r="K33">
        <v>6441992192</v>
      </c>
      <c r="L33">
        <v>49152</v>
      </c>
      <c r="M33">
        <v>65536</v>
      </c>
      <c r="N33">
        <v>30.280799999999999</v>
      </c>
      <c r="O33">
        <v>311</v>
      </c>
      <c r="P33">
        <v>0.18987999999999999</v>
      </c>
      <c r="Q33">
        <v>4.9610099999999997E-2</v>
      </c>
      <c r="Y33" s="3"/>
      <c r="Z33" s="3"/>
      <c r="AA33" s="3"/>
      <c r="AB33" s="4"/>
      <c r="AC33" s="4"/>
      <c r="AD33" s="4"/>
      <c r="AE33" s="4"/>
      <c r="AF33" s="4"/>
    </row>
    <row r="34" spans="1:35" x14ac:dyDescent="0.25">
      <c r="A34" t="str">
        <f t="shared" si="26"/>
        <v>2560x1440</v>
      </c>
      <c r="B34" t="s">
        <v>33</v>
      </c>
      <c r="C34" t="s">
        <v>74</v>
      </c>
      <c r="D34">
        <v>2560</v>
      </c>
      <c r="E34">
        <v>1440</v>
      </c>
      <c r="F34" t="s">
        <v>67</v>
      </c>
      <c r="G34" t="s">
        <v>1</v>
      </c>
      <c r="H34">
        <v>256</v>
      </c>
      <c r="I34">
        <v>1770</v>
      </c>
      <c r="J34">
        <v>24</v>
      </c>
      <c r="K34">
        <v>6441992192</v>
      </c>
      <c r="L34">
        <v>49152</v>
      </c>
      <c r="M34">
        <v>65536</v>
      </c>
      <c r="N34">
        <v>30.4572</v>
      </c>
      <c r="O34">
        <v>201</v>
      </c>
      <c r="P34">
        <v>0.29784100000000002</v>
      </c>
      <c r="Q34">
        <v>7.6742099999999994E-2</v>
      </c>
    </row>
    <row r="35" spans="1:35" x14ac:dyDescent="0.25">
      <c r="A35" t="str">
        <f t="shared" si="26"/>
        <v>2560x1440</v>
      </c>
      <c r="B35" t="s">
        <v>33</v>
      </c>
      <c r="C35" t="s">
        <v>74</v>
      </c>
      <c r="D35">
        <v>2560</v>
      </c>
      <c r="E35">
        <v>1440</v>
      </c>
      <c r="F35" t="s">
        <v>67</v>
      </c>
      <c r="G35" t="s">
        <v>1</v>
      </c>
      <c r="H35">
        <v>256</v>
      </c>
      <c r="I35">
        <v>1770</v>
      </c>
      <c r="J35">
        <v>24</v>
      </c>
      <c r="K35">
        <v>6441992192</v>
      </c>
      <c r="L35">
        <v>49152</v>
      </c>
      <c r="M35">
        <v>65536</v>
      </c>
      <c r="N35">
        <v>30.4633</v>
      </c>
      <c r="O35">
        <v>201</v>
      </c>
      <c r="P35">
        <v>0.29835299999999998</v>
      </c>
      <c r="Q35">
        <v>7.6621700000000001E-2</v>
      </c>
    </row>
    <row r="36" spans="1:35" x14ac:dyDescent="0.25">
      <c r="A36" t="str">
        <f t="shared" si="26"/>
        <v>2560x1440</v>
      </c>
      <c r="B36" t="s">
        <v>33</v>
      </c>
      <c r="C36" t="s">
        <v>74</v>
      </c>
      <c r="D36">
        <v>2560</v>
      </c>
      <c r="E36">
        <v>1440</v>
      </c>
      <c r="F36" t="s">
        <v>67</v>
      </c>
      <c r="G36" t="s">
        <v>1</v>
      </c>
      <c r="H36">
        <v>256</v>
      </c>
      <c r="I36">
        <v>1770</v>
      </c>
      <c r="J36">
        <v>24</v>
      </c>
      <c r="K36">
        <v>6441992192</v>
      </c>
      <c r="L36">
        <v>49152</v>
      </c>
      <c r="M36">
        <v>65536</v>
      </c>
      <c r="N36">
        <v>30.444299999999998</v>
      </c>
      <c r="O36">
        <v>201</v>
      </c>
      <c r="P36">
        <v>0.29785400000000001</v>
      </c>
      <c r="Q36">
        <v>7.6444799999999993E-2</v>
      </c>
    </row>
    <row r="37" spans="1:35" x14ac:dyDescent="0.25">
      <c r="A37" t="str">
        <f t="shared" si="26"/>
        <v>3840x2160</v>
      </c>
      <c r="B37" t="s">
        <v>33</v>
      </c>
      <c r="C37" t="s">
        <v>74</v>
      </c>
      <c r="D37">
        <v>3840</v>
      </c>
      <c r="E37">
        <v>2160</v>
      </c>
      <c r="F37" t="s">
        <v>67</v>
      </c>
      <c r="G37" t="s">
        <v>1</v>
      </c>
      <c r="H37">
        <v>256</v>
      </c>
      <c r="I37">
        <v>1770</v>
      </c>
      <c r="J37">
        <v>24</v>
      </c>
      <c r="K37">
        <v>6441992192</v>
      </c>
      <c r="L37">
        <v>49152</v>
      </c>
      <c r="M37">
        <v>65536</v>
      </c>
      <c r="N37">
        <v>30.866800000000001</v>
      </c>
      <c r="O37">
        <v>110</v>
      </c>
      <c r="P37">
        <v>0.55471700000000002</v>
      </c>
      <c r="Q37">
        <v>0.14172199999999999</v>
      </c>
    </row>
    <row r="38" spans="1:35" x14ac:dyDescent="0.25">
      <c r="A38" t="str">
        <f t="shared" si="26"/>
        <v>3840x2160</v>
      </c>
      <c r="B38" t="s">
        <v>33</v>
      </c>
      <c r="C38" t="s">
        <v>74</v>
      </c>
      <c r="D38">
        <v>3840</v>
      </c>
      <c r="E38">
        <v>2160</v>
      </c>
      <c r="F38" t="s">
        <v>67</v>
      </c>
      <c r="G38" t="s">
        <v>1</v>
      </c>
      <c r="H38">
        <v>256</v>
      </c>
      <c r="I38">
        <v>1770</v>
      </c>
      <c r="J38">
        <v>24</v>
      </c>
      <c r="K38">
        <v>6441992192</v>
      </c>
      <c r="L38">
        <v>49152</v>
      </c>
      <c r="M38">
        <v>65536</v>
      </c>
      <c r="N38">
        <v>30.886299999999999</v>
      </c>
      <c r="O38">
        <v>110</v>
      </c>
      <c r="P38">
        <v>0.55458499999999999</v>
      </c>
      <c r="Q38">
        <v>0.14236799999999999</v>
      </c>
    </row>
    <row r="39" spans="1:35" x14ac:dyDescent="0.25">
      <c r="A39" t="str">
        <f t="shared" si="26"/>
        <v>3840x2160</v>
      </c>
      <c r="B39" t="s">
        <v>33</v>
      </c>
      <c r="C39" t="s">
        <v>74</v>
      </c>
      <c r="D39">
        <v>3840</v>
      </c>
      <c r="E39">
        <v>2160</v>
      </c>
      <c r="F39" t="s">
        <v>67</v>
      </c>
      <c r="G39" t="s">
        <v>1</v>
      </c>
      <c r="H39">
        <v>256</v>
      </c>
      <c r="I39">
        <v>1770</v>
      </c>
      <c r="J39">
        <v>24</v>
      </c>
      <c r="K39">
        <v>6441992192</v>
      </c>
      <c r="L39">
        <v>49152</v>
      </c>
      <c r="M39">
        <v>65536</v>
      </c>
      <c r="N39">
        <v>30.887799999999999</v>
      </c>
      <c r="O39">
        <v>110</v>
      </c>
      <c r="P39">
        <v>0.55454300000000001</v>
      </c>
      <c r="Q39">
        <v>0.14184099999999999</v>
      </c>
    </row>
    <row r="41" spans="1:35" x14ac:dyDescent="0.25">
      <c r="A41" s="1" t="s">
        <v>70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47</v>
      </c>
      <c r="V41" s="2" t="s">
        <v>43</v>
      </c>
      <c r="W41" s="2" t="s">
        <v>16</v>
      </c>
      <c r="X41" s="2" t="s">
        <v>52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46</v>
      </c>
      <c r="AF41" s="2" t="s">
        <v>45</v>
      </c>
      <c r="AG41" s="2" t="s">
        <v>84</v>
      </c>
      <c r="AH41" s="2" t="s">
        <v>85</v>
      </c>
    </row>
    <row r="42" spans="1:35" ht="15.75" x14ac:dyDescent="0.25">
      <c r="A42" t="str">
        <f>_xlfn.CONCAT(D42,"x",E42)</f>
        <v>1024x576</v>
      </c>
      <c r="B42" t="s">
        <v>33</v>
      </c>
      <c r="C42" t="s">
        <v>71</v>
      </c>
      <c r="D42">
        <v>1024</v>
      </c>
      <c r="E42">
        <v>576</v>
      </c>
      <c r="F42" t="s">
        <v>68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30.160799999999998</v>
      </c>
      <c r="O42">
        <v>450</v>
      </c>
      <c r="P42">
        <v>0.124904</v>
      </c>
      <c r="Q42">
        <v>3.4205800000000001E-2</v>
      </c>
      <c r="S42">
        <v>3</v>
      </c>
      <c r="T42">
        <v>1</v>
      </c>
      <c r="V42" s="4" t="str">
        <f t="shared" ref="V42:V47" ca="1" si="30">INDEX(OFFSET($A$42,(ROW()-ROW($V$42))*$S$2,,$S$2,),1)</f>
        <v>1024x576</v>
      </c>
      <c r="W42">
        <f t="shared" ref="W42:W47" ca="1" si="31">INDEX(OFFSET($D$42,(ROW()-ROW($W$42))*$S$2,,$S$2,),1) * INDEX(OFFSET($E$42,(ROW()-ROW($W$42))*$S$2,,$S$2,),1)</f>
        <v>589824</v>
      </c>
      <c r="X42">
        <f t="shared" ref="X42:X47" ca="1" si="32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t="shared" ref="AB42:AB47" ca="1" si="33">SUM(OFFSET($N$42,(ROW()-ROW($AB$42))*$S$2,,$S$2,))</f>
        <v>90.549700000000001</v>
      </c>
      <c r="AC42" s="4">
        <f t="shared" ref="AC42:AC47" ca="1" si="34">SUM(OFFSET($O$42,(ROW()-ROW($AC$42))*$S$2,,$S$2,))</f>
        <v>1350</v>
      </c>
      <c r="AD42" s="4">
        <f t="shared" ref="AD42:AD47" ca="1" si="35">AC42/AB42</f>
        <v>14.908939510567125</v>
      </c>
      <c r="AE42" s="4">
        <f t="shared" ref="AE42:AE47" ca="1" si="36">1/MAX(OFFSET($Q$42,(ROW()-ROW($AE$42))*$S$2,,$S$2,))</f>
        <v>28.975260922224606</v>
      </c>
      <c r="AF42" s="4">
        <f t="shared" ref="AF42:AF47" ca="1" si="37">1/MIN(OFFSET($P$42,(ROW()-ROW($AF$42))*$S$2,,$S$2,))</f>
        <v>8.0264551963270936</v>
      </c>
      <c r="AG42">
        <f t="shared" ref="AG42:AG47" ca="1" si="38">(AE42-AD42)/(AD42+AE42)/2*100</f>
        <v>16.026635181834894</v>
      </c>
      <c r="AH42">
        <f t="shared" ref="AH42:AH47" ca="1" si="39">(AD42-AF42)/(AF42+AD42)/2*100</f>
        <v>15.004067735034891</v>
      </c>
      <c r="AI42">
        <f t="shared" ref="AI42:AI47" ca="1" si="40">AB42/AC42</f>
        <v>6.7073851851851857E-2</v>
      </c>
    </row>
    <row r="43" spans="1:35" ht="15.75" x14ac:dyDescent="0.25">
      <c r="A43" t="str">
        <f t="shared" ref="A43:A59" si="41">_xlfn.CONCAT(D43,"x",E43)</f>
        <v>1024x576</v>
      </c>
      <c r="B43" t="s">
        <v>33</v>
      </c>
      <c r="C43" t="s">
        <v>71</v>
      </c>
      <c r="D43">
        <v>1024</v>
      </c>
      <c r="E43">
        <v>576</v>
      </c>
      <c r="F43" t="s">
        <v>68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30.1751</v>
      </c>
      <c r="O43">
        <v>450</v>
      </c>
      <c r="P43">
        <v>0.124588</v>
      </c>
      <c r="Q43">
        <v>3.4258900000000002E-2</v>
      </c>
      <c r="V43" s="4" t="str">
        <f t="shared" ca="1" si="30"/>
        <v>1280x720</v>
      </c>
      <c r="W43">
        <f t="shared" ca="1" si="31"/>
        <v>921600</v>
      </c>
      <c r="X43">
        <f t="shared" ca="1" si="32"/>
        <v>13</v>
      </c>
      <c r="Y43" s="3">
        <f t="shared" ref="Y43:Y47" si="42">K43/1000000000</f>
        <v>4.2947051519999997</v>
      </c>
      <c r="Z43" s="3">
        <f t="shared" ref="Z43:Z47" si="43">L43/1000</f>
        <v>49.152000000000001</v>
      </c>
      <c r="AA43" s="3">
        <f t="shared" ref="AA43:AA47" si="44">M43/1000</f>
        <v>65.536000000000001</v>
      </c>
      <c r="AB43" s="4">
        <f t="shared" ca="1" si="33"/>
        <v>90.870699999999999</v>
      </c>
      <c r="AC43" s="4">
        <f t="shared" ca="1" si="34"/>
        <v>947</v>
      </c>
      <c r="AD43" s="4">
        <f t="shared" ca="1" si="35"/>
        <v>10.421400957624405</v>
      </c>
      <c r="AE43" s="4">
        <f t="shared" ca="1" si="36"/>
        <v>20.34881946323884</v>
      </c>
      <c r="AF43" s="4">
        <f t="shared" ca="1" si="37"/>
        <v>5.6285389438609528</v>
      </c>
      <c r="AG43">
        <f t="shared" ca="1" si="38"/>
        <v>16.131536222085867</v>
      </c>
      <c r="AH43">
        <f t="shared" ca="1" si="39"/>
        <v>14.93109021959606</v>
      </c>
      <c r="AI43">
        <f t="shared" ca="1" si="40"/>
        <v>9.5956388595564948E-2</v>
      </c>
    </row>
    <row r="44" spans="1:35" ht="15.75" x14ac:dyDescent="0.25">
      <c r="A44" t="str">
        <f t="shared" si="41"/>
        <v>1024x576</v>
      </c>
      <c r="B44" t="s">
        <v>33</v>
      </c>
      <c r="C44" t="s">
        <v>71</v>
      </c>
      <c r="D44">
        <v>1024</v>
      </c>
      <c r="E44">
        <v>576</v>
      </c>
      <c r="F44" t="s">
        <v>68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30.213799999999999</v>
      </c>
      <c r="O44">
        <v>450</v>
      </c>
      <c r="P44">
        <v>0.12547900000000001</v>
      </c>
      <c r="Q44">
        <v>3.45122E-2</v>
      </c>
      <c r="V44" s="4" t="str">
        <f t="shared" ca="1" si="30"/>
        <v>1600x900</v>
      </c>
      <c r="W44">
        <f t="shared" ca="1" si="31"/>
        <v>1440000</v>
      </c>
      <c r="X44">
        <f t="shared" ca="1" si="32"/>
        <v>13</v>
      </c>
      <c r="Y44" s="3">
        <f t="shared" si="42"/>
        <v>4.2947051519999997</v>
      </c>
      <c r="Z44" s="3">
        <f t="shared" si="43"/>
        <v>49.152000000000001</v>
      </c>
      <c r="AA44" s="3">
        <f t="shared" si="44"/>
        <v>65.536000000000001</v>
      </c>
      <c r="AB44" s="4">
        <f t="shared" ca="1" si="33"/>
        <v>90.989900000000006</v>
      </c>
      <c r="AC44" s="4">
        <f t="shared" ca="1" si="34"/>
        <v>664</v>
      </c>
      <c r="AD44" s="4">
        <f t="shared" ca="1" si="35"/>
        <v>7.2975132404805363</v>
      </c>
      <c r="AE44" s="4">
        <f t="shared" ca="1" si="36"/>
        <v>14.149615201214605</v>
      </c>
      <c r="AF44" s="4">
        <f t="shared" ca="1" si="37"/>
        <v>3.8900969801177148</v>
      </c>
      <c r="AG44">
        <f t="shared" ca="1" si="38"/>
        <v>15.974404171080003</v>
      </c>
      <c r="AH44">
        <f t="shared" ca="1" si="39"/>
        <v>15.228525990694605</v>
      </c>
      <c r="AI44">
        <f t="shared" ca="1" si="40"/>
        <v>0.13703298192771085</v>
      </c>
    </row>
    <row r="45" spans="1:35" ht="15.75" x14ac:dyDescent="0.25">
      <c r="A45" t="str">
        <f t="shared" si="41"/>
        <v>1280x720</v>
      </c>
      <c r="B45" t="s">
        <v>33</v>
      </c>
      <c r="C45" t="s">
        <v>71</v>
      </c>
      <c r="D45">
        <v>1280</v>
      </c>
      <c r="E45">
        <v>720</v>
      </c>
      <c r="F45" t="s">
        <v>68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30.279599999999999</v>
      </c>
      <c r="O45">
        <v>316</v>
      </c>
      <c r="P45">
        <v>0.17766599999999999</v>
      </c>
      <c r="Q45">
        <v>4.8749599999999997E-2</v>
      </c>
      <c r="V45" s="4" t="str">
        <f t="shared" ca="1" si="30"/>
        <v>1920x1080</v>
      </c>
      <c r="W45">
        <f t="shared" ca="1" si="31"/>
        <v>2073600</v>
      </c>
      <c r="X45">
        <f t="shared" ca="1" si="32"/>
        <v>13</v>
      </c>
      <c r="Y45" s="3">
        <f t="shared" si="42"/>
        <v>4.2947051519999997</v>
      </c>
      <c r="Z45" s="3">
        <f t="shared" si="43"/>
        <v>49.152000000000001</v>
      </c>
      <c r="AA45" s="3">
        <f t="shared" si="44"/>
        <v>65.536000000000001</v>
      </c>
      <c r="AB45" s="4">
        <f t="shared" ca="1" si="33"/>
        <v>91.346800000000002</v>
      </c>
      <c r="AC45" s="4">
        <f t="shared" ca="1" si="34"/>
        <v>501</v>
      </c>
      <c r="AD45" s="4">
        <f t="shared" ca="1" si="35"/>
        <v>5.4845927826700001</v>
      </c>
      <c r="AE45" s="4">
        <f t="shared" ca="1" si="36"/>
        <v>10.584754777693687</v>
      </c>
      <c r="AF45" s="4">
        <f t="shared" ca="1" si="37"/>
        <v>2.9078474077994283</v>
      </c>
      <c r="AG45">
        <f t="shared" ca="1" si="38"/>
        <v>15.869225479955512</v>
      </c>
      <c r="AH45">
        <f t="shared" ca="1" si="39"/>
        <v>15.351586167970307</v>
      </c>
      <c r="AI45">
        <f t="shared" ca="1" si="40"/>
        <v>0.18232894211576847</v>
      </c>
    </row>
    <row r="46" spans="1:35" ht="15.75" x14ac:dyDescent="0.25">
      <c r="A46" t="str">
        <f t="shared" si="41"/>
        <v>1280x720</v>
      </c>
      <c r="B46" t="s">
        <v>33</v>
      </c>
      <c r="C46" t="s">
        <v>71</v>
      </c>
      <c r="D46">
        <v>1280</v>
      </c>
      <c r="E46">
        <v>720</v>
      </c>
      <c r="F46" t="s">
        <v>68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30.297799999999999</v>
      </c>
      <c r="O46">
        <v>316</v>
      </c>
      <c r="P46">
        <v>0.177865</v>
      </c>
      <c r="Q46">
        <v>4.8888099999999997E-2</v>
      </c>
      <c r="V46" s="4" t="str">
        <f t="shared" ca="1" si="30"/>
        <v>2560x1440</v>
      </c>
      <c r="W46">
        <f t="shared" ca="1" si="31"/>
        <v>3686400</v>
      </c>
      <c r="X46">
        <f t="shared" ca="1" si="32"/>
        <v>13</v>
      </c>
      <c r="Y46" s="3">
        <f t="shared" si="42"/>
        <v>4.2947051519999997</v>
      </c>
      <c r="Z46" s="3">
        <f t="shared" si="43"/>
        <v>49.152000000000001</v>
      </c>
      <c r="AA46" s="3">
        <f t="shared" si="44"/>
        <v>65.536000000000001</v>
      </c>
      <c r="AB46" s="4">
        <f t="shared" ca="1" si="33"/>
        <v>92.867599999999996</v>
      </c>
      <c r="AC46" s="4">
        <f t="shared" ca="1" si="34"/>
        <v>324</v>
      </c>
      <c r="AD46" s="4">
        <f t="shared" ca="1" si="35"/>
        <v>3.4888378724119069</v>
      </c>
      <c r="AE46" s="4">
        <f t="shared" ca="1" si="36"/>
        <v>6.8131029596119257</v>
      </c>
      <c r="AF46" s="4">
        <f t="shared" ca="1" si="37"/>
        <v>1.8506455051521968</v>
      </c>
      <c r="AG46">
        <f t="shared" ca="1" si="38"/>
        <v>16.134168994964813</v>
      </c>
      <c r="AH46">
        <f t="shared" ca="1" si="39"/>
        <v>15.340363958648192</v>
      </c>
      <c r="AI46">
        <f t="shared" ca="1" si="40"/>
        <v>0.28662839506172838</v>
      </c>
    </row>
    <row r="47" spans="1:35" ht="15.75" x14ac:dyDescent="0.25">
      <c r="A47" t="str">
        <f t="shared" si="41"/>
        <v>1280x720</v>
      </c>
      <c r="B47" t="s">
        <v>33</v>
      </c>
      <c r="C47" t="s">
        <v>71</v>
      </c>
      <c r="D47">
        <v>1280</v>
      </c>
      <c r="E47">
        <v>720</v>
      </c>
      <c r="F47" t="s">
        <v>68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30.293299999999999</v>
      </c>
      <c r="O47">
        <v>315</v>
      </c>
      <c r="P47">
        <v>0.177676</v>
      </c>
      <c r="Q47">
        <v>4.9142900000000003E-2</v>
      </c>
      <c r="T47" s="4"/>
      <c r="U47" s="4"/>
      <c r="V47" s="4" t="str">
        <f t="shared" ca="1" si="30"/>
        <v>3840x2160</v>
      </c>
      <c r="W47">
        <f t="shared" ca="1" si="31"/>
        <v>8294400</v>
      </c>
      <c r="X47">
        <f t="shared" ca="1" si="32"/>
        <v>13</v>
      </c>
      <c r="Y47" s="3">
        <f t="shared" si="42"/>
        <v>4.2947051519999997</v>
      </c>
      <c r="Z47" s="3">
        <f t="shared" si="43"/>
        <v>49.152000000000001</v>
      </c>
      <c r="AA47" s="3">
        <f t="shared" si="44"/>
        <v>65.536000000000001</v>
      </c>
      <c r="AB47" s="4">
        <f t="shared" ca="1" si="33"/>
        <v>94.806300000000007</v>
      </c>
      <c r="AC47" s="4">
        <f t="shared" ca="1" si="34"/>
        <v>177</v>
      </c>
      <c r="AD47" s="4">
        <f t="shared" ca="1" si="35"/>
        <v>1.8669645371668337</v>
      </c>
      <c r="AE47" s="4">
        <f t="shared" ca="1" si="36"/>
        <v>3.6581930721139599</v>
      </c>
      <c r="AF47" s="4">
        <f t="shared" ca="1" si="37"/>
        <v>0.98254025958713653</v>
      </c>
      <c r="AG47">
        <f t="shared" ca="1" si="38"/>
        <v>16.209750577416461</v>
      </c>
      <c r="AH47">
        <f t="shared" ca="1" si="39"/>
        <v>15.518911892817203</v>
      </c>
      <c r="AI47">
        <f t="shared" ca="1" si="40"/>
        <v>0.53562881355932213</v>
      </c>
    </row>
    <row r="48" spans="1:35" ht="15.75" x14ac:dyDescent="0.25">
      <c r="A48" t="str">
        <f t="shared" si="41"/>
        <v>1600x900</v>
      </c>
      <c r="B48" t="s">
        <v>33</v>
      </c>
      <c r="C48" t="s">
        <v>71</v>
      </c>
      <c r="D48">
        <v>1600</v>
      </c>
      <c r="E48">
        <v>900</v>
      </c>
      <c r="F48" t="s">
        <v>68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30.4541</v>
      </c>
      <c r="O48">
        <v>222</v>
      </c>
      <c r="P48">
        <v>0.25706299999999999</v>
      </c>
      <c r="Q48">
        <v>7.0161200000000007E-2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5" ht="15.75" x14ac:dyDescent="0.25">
      <c r="A49" t="str">
        <f t="shared" si="41"/>
        <v>1600x900</v>
      </c>
      <c r="B49" t="s">
        <v>33</v>
      </c>
      <c r="C49" t="s">
        <v>71</v>
      </c>
      <c r="D49">
        <v>1600</v>
      </c>
      <c r="E49">
        <v>900</v>
      </c>
      <c r="F49" t="s">
        <v>68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30.276700000000002</v>
      </c>
      <c r="O49">
        <v>221</v>
      </c>
      <c r="P49">
        <v>0.25862299999999999</v>
      </c>
      <c r="Q49">
        <v>7.0419200000000001E-2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5" ht="15.75" x14ac:dyDescent="0.25">
      <c r="A50" t="str">
        <f t="shared" si="41"/>
        <v>1600x900</v>
      </c>
      <c r="B50" t="s">
        <v>33</v>
      </c>
      <c r="C50" t="s">
        <v>71</v>
      </c>
      <c r="D50">
        <v>1600</v>
      </c>
      <c r="E50">
        <v>900</v>
      </c>
      <c r="F50" t="s">
        <v>68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30.2591</v>
      </c>
      <c r="O50">
        <v>221</v>
      </c>
      <c r="P50">
        <v>0.25883099999999998</v>
      </c>
      <c r="Q50">
        <v>7.0673299999999994E-2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5" ht="15.75" x14ac:dyDescent="0.25">
      <c r="A51" t="str">
        <f t="shared" si="41"/>
        <v>1920x1080</v>
      </c>
      <c r="B51" t="s">
        <v>33</v>
      </c>
      <c r="C51" t="s">
        <v>71</v>
      </c>
      <c r="D51">
        <v>1920</v>
      </c>
      <c r="E51">
        <v>1080</v>
      </c>
      <c r="F51" t="s">
        <v>68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30.445499999999999</v>
      </c>
      <c r="O51">
        <v>167</v>
      </c>
      <c r="P51">
        <v>0.34507900000000002</v>
      </c>
      <c r="Q51">
        <v>9.4308600000000006E-2</v>
      </c>
      <c r="Y51" s="3"/>
      <c r="Z51" s="3"/>
      <c r="AA51" s="3"/>
      <c r="AB51" s="4"/>
      <c r="AC51" s="4"/>
      <c r="AD51" s="4"/>
      <c r="AE51" s="4"/>
      <c r="AF51" s="4"/>
    </row>
    <row r="52" spans="1:35" ht="15.75" x14ac:dyDescent="0.25">
      <c r="A52" t="str">
        <f t="shared" si="41"/>
        <v>1920x1080</v>
      </c>
      <c r="B52" t="s">
        <v>33</v>
      </c>
      <c r="C52" t="s">
        <v>71</v>
      </c>
      <c r="D52">
        <v>1920</v>
      </c>
      <c r="E52">
        <v>1080</v>
      </c>
      <c r="F52" t="s">
        <v>68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30.4438</v>
      </c>
      <c r="O52">
        <v>167</v>
      </c>
      <c r="P52">
        <v>0.34402100000000002</v>
      </c>
      <c r="Q52">
        <v>9.3872499999999998E-2</v>
      </c>
      <c r="Y52" s="3"/>
      <c r="Z52" s="3"/>
      <c r="AA52" s="3"/>
      <c r="AB52" s="4"/>
      <c r="AC52" s="4"/>
      <c r="AD52" s="4"/>
      <c r="AE52" s="4"/>
      <c r="AF52" s="4"/>
    </row>
    <row r="53" spans="1:35" ht="15.75" x14ac:dyDescent="0.25">
      <c r="A53" t="str">
        <f t="shared" si="41"/>
        <v>1920x1080</v>
      </c>
      <c r="B53" t="s">
        <v>33</v>
      </c>
      <c r="C53" t="s">
        <v>71</v>
      </c>
      <c r="D53">
        <v>1920</v>
      </c>
      <c r="E53">
        <v>1080</v>
      </c>
      <c r="F53" t="s">
        <v>68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30.4575</v>
      </c>
      <c r="O53">
        <v>167</v>
      </c>
      <c r="P53">
        <v>0.34389700000000001</v>
      </c>
      <c r="Q53">
        <v>9.4475500000000004E-2</v>
      </c>
      <c r="Y53" s="3"/>
      <c r="Z53" s="3"/>
      <c r="AA53" s="3"/>
      <c r="AB53" s="4"/>
      <c r="AC53" s="4"/>
      <c r="AD53" s="4"/>
      <c r="AE53" s="4"/>
      <c r="AF53" s="4"/>
    </row>
    <row r="54" spans="1:35" x14ac:dyDescent="0.25">
      <c r="A54" t="str">
        <f t="shared" si="41"/>
        <v>2560x1440</v>
      </c>
      <c r="B54" t="s">
        <v>33</v>
      </c>
      <c r="C54" t="s">
        <v>71</v>
      </c>
      <c r="D54">
        <v>2560</v>
      </c>
      <c r="E54">
        <v>1440</v>
      </c>
      <c r="F54" t="s">
        <v>68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30.944299999999998</v>
      </c>
      <c r="O54">
        <v>108</v>
      </c>
      <c r="P54">
        <v>0.54192600000000002</v>
      </c>
      <c r="Q54">
        <v>0.14677599999999999</v>
      </c>
    </row>
    <row r="55" spans="1:35" x14ac:dyDescent="0.25">
      <c r="A55" t="str">
        <f t="shared" si="41"/>
        <v>2560x1440</v>
      </c>
      <c r="B55" t="s">
        <v>33</v>
      </c>
      <c r="C55" t="s">
        <v>71</v>
      </c>
      <c r="D55">
        <v>2560</v>
      </c>
      <c r="E55">
        <v>1440</v>
      </c>
      <c r="F55" t="s">
        <v>68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30.938600000000001</v>
      </c>
      <c r="O55">
        <v>108</v>
      </c>
      <c r="P55">
        <v>0.54446300000000003</v>
      </c>
      <c r="Q55">
        <v>0.146402</v>
      </c>
    </row>
    <row r="56" spans="1:35" x14ac:dyDescent="0.25">
      <c r="A56" t="str">
        <f t="shared" si="41"/>
        <v>2560x1440</v>
      </c>
      <c r="B56" t="s">
        <v>33</v>
      </c>
      <c r="C56" t="s">
        <v>71</v>
      </c>
      <c r="D56">
        <v>2560</v>
      </c>
      <c r="E56">
        <v>1440</v>
      </c>
      <c r="F56" t="s">
        <v>68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30.9847</v>
      </c>
      <c r="O56">
        <v>108</v>
      </c>
      <c r="P56">
        <v>0.54035200000000005</v>
      </c>
      <c r="Q56">
        <v>0.146208</v>
      </c>
    </row>
    <row r="57" spans="1:35" x14ac:dyDescent="0.25">
      <c r="A57" t="str">
        <f t="shared" si="41"/>
        <v>3840x2160</v>
      </c>
      <c r="B57" t="s">
        <v>33</v>
      </c>
      <c r="C57" t="s">
        <v>71</v>
      </c>
      <c r="D57">
        <v>3840</v>
      </c>
      <c r="E57">
        <v>2160</v>
      </c>
      <c r="F57" t="s">
        <v>68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31.598600000000001</v>
      </c>
      <c r="O57">
        <v>59</v>
      </c>
      <c r="P57">
        <v>1.0189600000000001</v>
      </c>
      <c r="Q57">
        <v>0.27168700000000001</v>
      </c>
    </row>
    <row r="58" spans="1:35" x14ac:dyDescent="0.25">
      <c r="A58" t="str">
        <f t="shared" si="41"/>
        <v>3840x2160</v>
      </c>
      <c r="B58" t="s">
        <v>33</v>
      </c>
      <c r="C58" t="s">
        <v>71</v>
      </c>
      <c r="D58">
        <v>3840</v>
      </c>
      <c r="E58">
        <v>2160</v>
      </c>
      <c r="F58" t="s">
        <v>68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31.599299999999999</v>
      </c>
      <c r="O58">
        <v>59</v>
      </c>
      <c r="P58">
        <v>1.0177700000000001</v>
      </c>
      <c r="Q58">
        <v>0.27335900000000002</v>
      </c>
    </row>
    <row r="59" spans="1:35" x14ac:dyDescent="0.25">
      <c r="A59" t="str">
        <f t="shared" si="41"/>
        <v>3840x2160</v>
      </c>
      <c r="B59" t="s">
        <v>33</v>
      </c>
      <c r="C59" t="s">
        <v>71</v>
      </c>
      <c r="D59">
        <v>3840</v>
      </c>
      <c r="E59">
        <v>2160</v>
      </c>
      <c r="F59" t="s">
        <v>68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31.6084</v>
      </c>
      <c r="O59">
        <v>59</v>
      </c>
      <c r="P59">
        <v>1.0189699999999999</v>
      </c>
      <c r="Q59">
        <v>0.271729</v>
      </c>
    </row>
    <row r="61" spans="1:35" x14ac:dyDescent="0.25">
      <c r="A61" s="1" t="s">
        <v>70</v>
      </c>
      <c r="B61" s="1" t="s">
        <v>2</v>
      </c>
      <c r="C61" s="1" t="s">
        <v>21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13</v>
      </c>
      <c r="L61" s="1" t="s">
        <v>12</v>
      </c>
      <c r="M61" s="1" t="s">
        <v>11</v>
      </c>
      <c r="N61" s="1" t="s">
        <v>17</v>
      </c>
      <c r="O61" s="1" t="s">
        <v>10</v>
      </c>
      <c r="P61" s="1" t="s">
        <v>15</v>
      </c>
      <c r="Q61" s="1" t="s">
        <v>14</v>
      </c>
      <c r="S61" s="5" t="s">
        <v>42</v>
      </c>
      <c r="T61" s="5" t="s">
        <v>47</v>
      </c>
      <c r="V61" s="2" t="s">
        <v>43</v>
      </c>
      <c r="W61" s="2" t="s">
        <v>16</v>
      </c>
      <c r="X61" s="2" t="s">
        <v>52</v>
      </c>
      <c r="Y61" s="2" t="s">
        <v>18</v>
      </c>
      <c r="Z61" s="2" t="s">
        <v>19</v>
      </c>
      <c r="AA61" s="2" t="s">
        <v>20</v>
      </c>
      <c r="AB61" s="2" t="s">
        <v>44</v>
      </c>
      <c r="AC61" s="2" t="s">
        <v>10</v>
      </c>
      <c r="AD61" s="2" t="s">
        <v>23</v>
      </c>
      <c r="AE61" s="2" t="s">
        <v>46</v>
      </c>
      <c r="AF61" s="2" t="s">
        <v>45</v>
      </c>
      <c r="AG61" s="2" t="s">
        <v>84</v>
      </c>
      <c r="AH61" s="2" t="s">
        <v>85</v>
      </c>
    </row>
    <row r="62" spans="1:35" ht="15.75" x14ac:dyDescent="0.25">
      <c r="A62" t="str">
        <f>_xlfn.CONCAT(D62,"x",E62)</f>
        <v>1024x576</v>
      </c>
      <c r="B62" t="s">
        <v>33</v>
      </c>
      <c r="C62" t="s">
        <v>74</v>
      </c>
      <c r="D62">
        <v>1024</v>
      </c>
      <c r="E62">
        <v>576</v>
      </c>
      <c r="F62" t="s">
        <v>80</v>
      </c>
      <c r="G62" t="s">
        <v>1</v>
      </c>
      <c r="H62">
        <v>256</v>
      </c>
      <c r="I62">
        <v>1845</v>
      </c>
      <c r="J62">
        <v>68</v>
      </c>
      <c r="K62">
        <v>10736762880</v>
      </c>
      <c r="L62">
        <v>49152</v>
      </c>
      <c r="M62">
        <v>65536</v>
      </c>
      <c r="N62">
        <v>30.026700000000002</v>
      </c>
      <c r="O62">
        <v>2505</v>
      </c>
      <c r="P62">
        <v>2.02676E-2</v>
      </c>
      <c r="Q62">
        <v>6.7714000000000003E-3</v>
      </c>
      <c r="S62">
        <v>3</v>
      </c>
      <c r="T62">
        <v>1</v>
      </c>
      <c r="V62" s="4" t="str">
        <f t="shared" ref="V62:V67" ca="1" si="45">INDEX(OFFSET($A$62,(ROW()-ROW($V$62))*$S$2,,$S$2,),1)</f>
        <v>1024x576</v>
      </c>
      <c r="W62">
        <f t="shared" ref="W62:W67" ca="1" si="46">INDEX(OFFSET($D$62,(ROW()-ROW($W$62))*$S$2,,$S$2,),1) * INDEX(OFFSET($E$62,(ROW()-ROW($W$62))*$S$2,,$S$2,),1)</f>
        <v>589824</v>
      </c>
      <c r="X62">
        <f t="shared" ref="X62:X67" ca="1" si="47">INDEX(OFFSET($J$62,(ROW()-ROW($X$62))*$S$2,,$S$2,),1)</f>
        <v>68</v>
      </c>
      <c r="Y62" s="3">
        <f>K62/1000000000</f>
        <v>10.736762880000001</v>
      </c>
      <c r="Z62" s="3">
        <f>L62/1000</f>
        <v>49.152000000000001</v>
      </c>
      <c r="AA62" s="3">
        <f>M62/1000</f>
        <v>65.536000000000001</v>
      </c>
      <c r="AB62" s="4">
        <f t="shared" ref="AB62:AB67" ca="1" si="48">SUM(OFFSET($N$62,(ROW()-ROW($AB$62))*$S$2,,$S$2,))</f>
        <v>90.080000000000013</v>
      </c>
      <c r="AC62" s="4">
        <f t="shared" ref="AC62:AC67" ca="1" si="49">SUM(OFFSET($O$62,(ROW()-ROW($AC$62))*$S$2,,$S$2,))</f>
        <v>7360</v>
      </c>
      <c r="AD62" s="4">
        <f t="shared" ref="AD62:AD67" ca="1" si="50">AC62/AB62</f>
        <v>81.705150976909408</v>
      </c>
      <c r="AE62" s="4">
        <f t="shared" ref="AE62:AE67" ca="1" si="51">1/MAX(OFFSET($Q$62,(ROW()-ROW($AE$62))*$S$2,,$S$2,))</f>
        <v>146.3978801586953</v>
      </c>
      <c r="AF62" s="4">
        <f t="shared" ref="AF62:AF67" ca="1" si="52">1/MIN(OFFSET($P$62,(ROW()-ROW($AF$62))*$S$2,,$S$2,))</f>
        <v>49.339833034005011</v>
      </c>
      <c r="AG62">
        <f t="shared" ref="AG62:AG67" ca="1" si="53">(AE62-AD62)/(AD62+AE62)/2*100</f>
        <v>14.180593931548149</v>
      </c>
      <c r="AH62">
        <f t="shared" ref="AH62:AH67" ca="1" si="54">(AD62-AF62)/(AF62+AD62)/2*100</f>
        <v>12.348934294275914</v>
      </c>
      <c r="AI62">
        <f t="shared" ref="AI62:AI67" ca="1" si="55">AB62/AC62</f>
        <v>1.223913043478261E-2</v>
      </c>
    </row>
    <row r="63" spans="1:35" ht="15.75" x14ac:dyDescent="0.25">
      <c r="A63" t="str">
        <f t="shared" ref="A63:A82" si="56">_xlfn.CONCAT(D63,"x",E63)</f>
        <v>1024x576</v>
      </c>
      <c r="B63" t="s">
        <v>33</v>
      </c>
      <c r="C63" t="s">
        <v>74</v>
      </c>
      <c r="D63">
        <v>1024</v>
      </c>
      <c r="E63">
        <v>576</v>
      </c>
      <c r="F63" t="s">
        <v>80</v>
      </c>
      <c r="G63" t="s">
        <v>1</v>
      </c>
      <c r="H63">
        <v>256</v>
      </c>
      <c r="I63">
        <v>1845</v>
      </c>
      <c r="J63">
        <v>68</v>
      </c>
      <c r="K63">
        <v>10736762880</v>
      </c>
      <c r="L63">
        <v>49152</v>
      </c>
      <c r="M63">
        <v>65536</v>
      </c>
      <c r="N63">
        <v>30.034199999999998</v>
      </c>
      <c r="O63">
        <v>2502</v>
      </c>
      <c r="P63">
        <v>2.06865E-2</v>
      </c>
      <c r="Q63">
        <v>6.7859000000000001E-3</v>
      </c>
      <c r="V63" s="4" t="str">
        <f t="shared" ca="1" si="45"/>
        <v>1280x720</v>
      </c>
      <c r="W63">
        <f t="shared" ca="1" si="46"/>
        <v>921600</v>
      </c>
      <c r="X63">
        <f t="shared" ca="1" si="47"/>
        <v>68</v>
      </c>
      <c r="Y63" s="3">
        <f t="shared" ref="Y63:Y67" si="57">K63/1000000000</f>
        <v>10.736762880000001</v>
      </c>
      <c r="Z63" s="3">
        <f t="shared" ref="Z63:Z67" si="58">L63/1000</f>
        <v>49.152000000000001</v>
      </c>
      <c r="AA63" s="3">
        <f t="shared" ref="AA63:AA67" si="59">M63/1000</f>
        <v>65.536000000000001</v>
      </c>
      <c r="AB63" s="4">
        <f t="shared" ca="1" si="48"/>
        <v>90.0869</v>
      </c>
      <c r="AC63" s="4">
        <f t="shared" ca="1" si="49"/>
        <v>5411</v>
      </c>
      <c r="AD63" s="4">
        <f t="shared" ca="1" si="50"/>
        <v>60.064226874273615</v>
      </c>
      <c r="AE63" s="4">
        <f t="shared" ca="1" si="51"/>
        <v>101.70353419781338</v>
      </c>
      <c r="AF63" s="4">
        <f t="shared" ca="1" si="52"/>
        <v>35.683317692145749</v>
      </c>
      <c r="AG63">
        <f t="shared" ca="1" si="53"/>
        <v>12.870088281986064</v>
      </c>
      <c r="AH63">
        <f t="shared" ca="1" si="54"/>
        <v>12.731871763674842</v>
      </c>
      <c r="AI63">
        <f t="shared" ca="1" si="55"/>
        <v>1.6648844945481425E-2</v>
      </c>
    </row>
    <row r="64" spans="1:35" ht="15.75" x14ac:dyDescent="0.25">
      <c r="A64" t="str">
        <f t="shared" si="56"/>
        <v>1024x576</v>
      </c>
      <c r="B64" t="s">
        <v>33</v>
      </c>
      <c r="C64" t="s">
        <v>74</v>
      </c>
      <c r="D64">
        <v>1024</v>
      </c>
      <c r="E64">
        <v>576</v>
      </c>
      <c r="F64" t="s">
        <v>80</v>
      </c>
      <c r="G64" t="s">
        <v>1</v>
      </c>
      <c r="H64">
        <v>256</v>
      </c>
      <c r="I64">
        <v>1845</v>
      </c>
      <c r="J64">
        <v>68</v>
      </c>
      <c r="K64">
        <v>10736762880</v>
      </c>
      <c r="L64">
        <v>49152</v>
      </c>
      <c r="M64">
        <v>65536</v>
      </c>
      <c r="N64">
        <v>30.019100000000002</v>
      </c>
      <c r="O64">
        <v>2353</v>
      </c>
      <c r="P64">
        <v>2.21517E-2</v>
      </c>
      <c r="Q64">
        <v>6.8307000000000003E-3</v>
      </c>
      <c r="V64" s="4" t="str">
        <f t="shared" ca="1" si="45"/>
        <v>1600x900</v>
      </c>
      <c r="W64">
        <f t="shared" ca="1" si="46"/>
        <v>1440000</v>
      </c>
      <c r="X64">
        <f t="shared" ca="1" si="47"/>
        <v>68</v>
      </c>
      <c r="Y64" s="3">
        <f t="shared" si="57"/>
        <v>10.736762880000001</v>
      </c>
      <c r="Z64" s="3">
        <f t="shared" si="58"/>
        <v>49.152000000000001</v>
      </c>
      <c r="AA64" s="3">
        <f t="shared" si="59"/>
        <v>65.536000000000001</v>
      </c>
      <c r="AB64" s="4">
        <f t="shared" ca="1" si="48"/>
        <v>90.153199999999998</v>
      </c>
      <c r="AC64" s="4">
        <f t="shared" ca="1" si="49"/>
        <v>4095</v>
      </c>
      <c r="AD64" s="4">
        <f t="shared" ca="1" si="50"/>
        <v>45.422680503853442</v>
      </c>
      <c r="AE64" s="4">
        <f t="shared" ca="1" si="51"/>
        <v>73.53049309548669</v>
      </c>
      <c r="AF64" s="4">
        <f t="shared" ca="1" si="52"/>
        <v>27.548740609323044</v>
      </c>
      <c r="AG64">
        <f t="shared" ca="1" si="53"/>
        <v>11.814654347225071</v>
      </c>
      <c r="AH64">
        <f t="shared" ca="1" si="54"/>
        <v>12.247219268765818</v>
      </c>
      <c r="AI64">
        <f t="shared" ca="1" si="55"/>
        <v>2.2015433455433456E-2</v>
      </c>
    </row>
    <row r="65" spans="1:35" ht="15.75" x14ac:dyDescent="0.25">
      <c r="A65" t="str">
        <f t="shared" si="56"/>
        <v>1280x720</v>
      </c>
      <c r="B65" t="s">
        <v>33</v>
      </c>
      <c r="C65" t="s">
        <v>74</v>
      </c>
      <c r="D65">
        <v>1280</v>
      </c>
      <c r="E65">
        <v>720</v>
      </c>
      <c r="F65" t="s">
        <v>80</v>
      </c>
      <c r="G65" t="s">
        <v>1</v>
      </c>
      <c r="H65">
        <v>256</v>
      </c>
      <c r="I65">
        <v>1845</v>
      </c>
      <c r="J65">
        <v>68</v>
      </c>
      <c r="K65">
        <v>10736762880</v>
      </c>
      <c r="L65">
        <v>49152</v>
      </c>
      <c r="M65">
        <v>65536</v>
      </c>
      <c r="N65">
        <v>30.029399999999999</v>
      </c>
      <c r="O65">
        <v>1855</v>
      </c>
      <c r="P65">
        <v>3.2205699999999997E-2</v>
      </c>
      <c r="Q65">
        <v>9.8324999999999992E-3</v>
      </c>
      <c r="V65" s="4" t="str">
        <f t="shared" ca="1" si="45"/>
        <v>1920x1080</v>
      </c>
      <c r="W65">
        <f t="shared" ca="1" si="46"/>
        <v>2073600</v>
      </c>
      <c r="X65">
        <f t="shared" ca="1" si="47"/>
        <v>68</v>
      </c>
      <c r="Y65" s="3">
        <f t="shared" si="57"/>
        <v>10.736762880000001</v>
      </c>
      <c r="Z65" s="3">
        <f t="shared" si="58"/>
        <v>49.152000000000001</v>
      </c>
      <c r="AA65" s="3">
        <f t="shared" si="59"/>
        <v>65.536000000000001</v>
      </c>
      <c r="AB65" s="4">
        <f t="shared" ca="1" si="48"/>
        <v>90.203800000000001</v>
      </c>
      <c r="AC65" s="4">
        <f t="shared" ca="1" si="49"/>
        <v>3177</v>
      </c>
      <c r="AD65" s="4">
        <f t="shared" ca="1" si="50"/>
        <v>35.22024571026941</v>
      </c>
      <c r="AE65" s="4">
        <f t="shared" ca="1" si="51"/>
        <v>56.268920424492734</v>
      </c>
      <c r="AF65" s="4">
        <f t="shared" ca="1" si="52"/>
        <v>21.71906390834555</v>
      </c>
      <c r="AG65">
        <f t="shared" ca="1" si="53"/>
        <v>11.503370072921502</v>
      </c>
      <c r="AH65">
        <f t="shared" ca="1" si="54"/>
        <v>11.855765280924629</v>
      </c>
      <c r="AI65">
        <f t="shared" ca="1" si="55"/>
        <v>2.8392760465848287E-2</v>
      </c>
    </row>
    <row r="66" spans="1:35" ht="15.75" x14ac:dyDescent="0.25">
      <c r="A66" t="str">
        <f t="shared" si="56"/>
        <v>1280x720</v>
      </c>
      <c r="B66" t="s">
        <v>33</v>
      </c>
      <c r="C66" t="s">
        <v>74</v>
      </c>
      <c r="D66">
        <v>1280</v>
      </c>
      <c r="E66">
        <v>720</v>
      </c>
      <c r="F66" t="s">
        <v>80</v>
      </c>
      <c r="G66" t="s">
        <v>1</v>
      </c>
      <c r="H66">
        <v>256</v>
      </c>
      <c r="I66">
        <v>1845</v>
      </c>
      <c r="J66">
        <v>68</v>
      </c>
      <c r="K66">
        <v>10736762880</v>
      </c>
      <c r="L66">
        <v>49152</v>
      </c>
      <c r="M66">
        <v>65536</v>
      </c>
      <c r="N66">
        <v>30.025400000000001</v>
      </c>
      <c r="O66">
        <v>1764</v>
      </c>
      <c r="P66">
        <v>2.8024299999999999E-2</v>
      </c>
      <c r="Q66">
        <v>9.5378000000000008E-3</v>
      </c>
      <c r="V66" s="4" t="str">
        <f t="shared" ca="1" si="45"/>
        <v>2560x1440</v>
      </c>
      <c r="W66">
        <f t="shared" ca="1" si="46"/>
        <v>3686400</v>
      </c>
      <c r="X66">
        <f t="shared" ca="1" si="47"/>
        <v>68</v>
      </c>
      <c r="Y66" s="3">
        <f t="shared" si="57"/>
        <v>10.736762880000001</v>
      </c>
      <c r="Z66" s="3">
        <f t="shared" si="58"/>
        <v>49.152000000000001</v>
      </c>
      <c r="AA66" s="3">
        <f t="shared" si="59"/>
        <v>65.536000000000001</v>
      </c>
      <c r="AB66" s="4">
        <f t="shared" ca="1" si="48"/>
        <v>90.234899999999996</v>
      </c>
      <c r="AC66" s="4">
        <f t="shared" ca="1" si="49"/>
        <v>2008</v>
      </c>
      <c r="AD66" s="4">
        <f t="shared" ca="1" si="50"/>
        <v>22.253030700981551</v>
      </c>
      <c r="AE66" s="4">
        <f t="shared" ca="1" si="51"/>
        <v>37.927921777454124</v>
      </c>
      <c r="AF66" s="4">
        <f t="shared" ca="1" si="52"/>
        <v>12.752450702213698</v>
      </c>
      <c r="AG66">
        <f t="shared" ca="1" si="53"/>
        <v>13.023133093555868</v>
      </c>
      <c r="AH66">
        <f t="shared" ca="1" si="54"/>
        <v>13.570131902114985</v>
      </c>
      <c r="AI66">
        <f t="shared" ca="1" si="55"/>
        <v>4.4937699203187249E-2</v>
      </c>
    </row>
    <row r="67" spans="1:35" ht="15.75" x14ac:dyDescent="0.25">
      <c r="A67" t="str">
        <f t="shared" si="56"/>
        <v>1280x720</v>
      </c>
      <c r="B67" t="s">
        <v>33</v>
      </c>
      <c r="C67" t="s">
        <v>74</v>
      </c>
      <c r="D67">
        <v>1280</v>
      </c>
      <c r="E67">
        <v>720</v>
      </c>
      <c r="F67" t="s">
        <v>80</v>
      </c>
      <c r="G67" t="s">
        <v>1</v>
      </c>
      <c r="H67">
        <v>256</v>
      </c>
      <c r="I67">
        <v>1845</v>
      </c>
      <c r="J67">
        <v>68</v>
      </c>
      <c r="K67">
        <v>10736762880</v>
      </c>
      <c r="L67">
        <v>49152</v>
      </c>
      <c r="M67">
        <v>65536</v>
      </c>
      <c r="N67">
        <v>30.0321</v>
      </c>
      <c r="O67">
        <v>1792</v>
      </c>
      <c r="P67">
        <v>3.0595799999999999E-2</v>
      </c>
      <c r="Q67">
        <v>9.0851999999999999E-3</v>
      </c>
      <c r="T67" s="4"/>
      <c r="U67" s="4"/>
      <c r="V67" s="4" t="str">
        <f t="shared" ca="1" si="45"/>
        <v>3840x2160</v>
      </c>
      <c r="W67">
        <f t="shared" ca="1" si="46"/>
        <v>8294400</v>
      </c>
      <c r="X67">
        <f t="shared" ca="1" si="47"/>
        <v>68</v>
      </c>
      <c r="Y67" s="3">
        <f t="shared" si="57"/>
        <v>10.736762880000001</v>
      </c>
      <c r="Z67" s="3">
        <f t="shared" si="58"/>
        <v>49.152000000000001</v>
      </c>
      <c r="AA67" s="3">
        <f t="shared" si="59"/>
        <v>65.536000000000001</v>
      </c>
      <c r="AB67" s="4">
        <f t="shared" ca="1" si="48"/>
        <v>90.523300000000006</v>
      </c>
      <c r="AC67" s="4">
        <f t="shared" ca="1" si="49"/>
        <v>1184</v>
      </c>
      <c r="AD67" s="4">
        <f t="shared" ca="1" si="50"/>
        <v>13.079505497479653</v>
      </c>
      <c r="AE67" s="4">
        <f t="shared" ca="1" si="51"/>
        <v>23.114599874718866</v>
      </c>
      <c r="AF67" s="4">
        <f t="shared" ca="1" si="52"/>
        <v>8.2124731041505843</v>
      </c>
      <c r="AG67">
        <f t="shared" ca="1" si="53"/>
        <v>13.862884956050589</v>
      </c>
      <c r="AH67">
        <f t="shared" ca="1" si="54"/>
        <v>11.429262832709263</v>
      </c>
      <c r="AI67">
        <f t="shared" ca="1" si="55"/>
        <v>7.6455489864864876E-2</v>
      </c>
    </row>
    <row r="68" spans="1:35" ht="15.75" x14ac:dyDescent="0.25">
      <c r="A68" t="str">
        <f t="shared" si="56"/>
        <v>1600x900</v>
      </c>
      <c r="B68" t="s">
        <v>33</v>
      </c>
      <c r="C68" t="s">
        <v>74</v>
      </c>
      <c r="D68">
        <v>1600</v>
      </c>
      <c r="E68">
        <v>900</v>
      </c>
      <c r="F68" t="s">
        <v>80</v>
      </c>
      <c r="G68" t="s">
        <v>1</v>
      </c>
      <c r="H68">
        <v>256</v>
      </c>
      <c r="I68">
        <v>1845</v>
      </c>
      <c r="J68">
        <v>68</v>
      </c>
      <c r="K68">
        <v>10736762880</v>
      </c>
      <c r="L68">
        <v>49152</v>
      </c>
      <c r="M68">
        <v>65536</v>
      </c>
      <c r="N68">
        <v>30.056699999999999</v>
      </c>
      <c r="O68">
        <v>1370</v>
      </c>
      <c r="P68">
        <v>3.62993E-2</v>
      </c>
      <c r="Q68">
        <v>1.24084E-2</v>
      </c>
      <c r="T68" s="4"/>
      <c r="U68" s="4"/>
      <c r="V68" s="4"/>
      <c r="Y68" s="3"/>
      <c r="Z68" s="3"/>
      <c r="AA68" s="3"/>
      <c r="AB68" s="4"/>
      <c r="AC68" s="4"/>
      <c r="AD68" s="4"/>
      <c r="AE68" s="4"/>
      <c r="AF68" s="4"/>
    </row>
    <row r="69" spans="1:35" ht="15.75" x14ac:dyDescent="0.25">
      <c r="A69" t="str">
        <f t="shared" si="56"/>
        <v>1600x900</v>
      </c>
      <c r="B69" t="s">
        <v>33</v>
      </c>
      <c r="C69" t="s">
        <v>74</v>
      </c>
      <c r="D69">
        <v>1600</v>
      </c>
      <c r="E69">
        <v>900</v>
      </c>
      <c r="F69" t="s">
        <v>80</v>
      </c>
      <c r="G69" t="s">
        <v>1</v>
      </c>
      <c r="H69">
        <v>256</v>
      </c>
      <c r="I69">
        <v>1845</v>
      </c>
      <c r="J69">
        <v>68</v>
      </c>
      <c r="K69">
        <v>10736762880</v>
      </c>
      <c r="L69">
        <v>49152</v>
      </c>
      <c r="M69">
        <v>65536</v>
      </c>
      <c r="N69">
        <v>30.0471</v>
      </c>
      <c r="O69">
        <v>1331</v>
      </c>
      <c r="P69">
        <v>3.7043399999999997E-2</v>
      </c>
      <c r="Q69">
        <v>1.35998E-2</v>
      </c>
      <c r="T69" s="4"/>
      <c r="U69" s="3"/>
      <c r="V69" s="3"/>
      <c r="Y69" s="3"/>
      <c r="Z69" s="3"/>
      <c r="AA69" s="3"/>
      <c r="AB69" s="4"/>
      <c r="AC69" s="4"/>
      <c r="AD69" s="4"/>
      <c r="AE69" s="4"/>
      <c r="AF69" s="4"/>
    </row>
    <row r="70" spans="1:35" ht="15.75" x14ac:dyDescent="0.25">
      <c r="A70" t="str">
        <f t="shared" si="56"/>
        <v>1600x900</v>
      </c>
      <c r="B70" t="s">
        <v>33</v>
      </c>
      <c r="C70" t="s">
        <v>74</v>
      </c>
      <c r="D70">
        <v>1600</v>
      </c>
      <c r="E70">
        <v>900</v>
      </c>
      <c r="F70" t="s">
        <v>80</v>
      </c>
      <c r="G70" t="s">
        <v>1</v>
      </c>
      <c r="H70">
        <v>256</v>
      </c>
      <c r="I70">
        <v>1845</v>
      </c>
      <c r="J70">
        <v>68</v>
      </c>
      <c r="K70">
        <v>10736762880</v>
      </c>
      <c r="L70">
        <v>49152</v>
      </c>
      <c r="M70">
        <v>65536</v>
      </c>
      <c r="N70">
        <v>30.049399999999999</v>
      </c>
      <c r="O70">
        <v>1394</v>
      </c>
      <c r="P70">
        <v>4.0283699999999999E-2</v>
      </c>
      <c r="Q70">
        <v>1.2477800000000001E-2</v>
      </c>
      <c r="T70" s="4"/>
      <c r="U70" s="3"/>
      <c r="V70" s="3"/>
      <c r="Y70" s="3"/>
      <c r="Z70" s="3"/>
      <c r="AA70" s="3"/>
      <c r="AB70" s="4"/>
      <c r="AC70" s="4"/>
      <c r="AD70" s="4"/>
      <c r="AE70" s="4"/>
      <c r="AF70" s="4"/>
    </row>
    <row r="71" spans="1:35" ht="15.75" x14ac:dyDescent="0.25">
      <c r="A71" t="str">
        <f t="shared" si="56"/>
        <v>1920x1080</v>
      </c>
      <c r="B71" t="s">
        <v>33</v>
      </c>
      <c r="C71" t="s">
        <v>74</v>
      </c>
      <c r="D71">
        <v>1920</v>
      </c>
      <c r="E71">
        <v>1080</v>
      </c>
      <c r="F71" t="s">
        <v>80</v>
      </c>
      <c r="G71" t="s">
        <v>1</v>
      </c>
      <c r="H71">
        <v>256</v>
      </c>
      <c r="I71">
        <v>1845</v>
      </c>
      <c r="J71">
        <v>68</v>
      </c>
      <c r="K71">
        <v>10736762880</v>
      </c>
      <c r="L71">
        <v>49152</v>
      </c>
      <c r="M71">
        <v>65536</v>
      </c>
      <c r="N71">
        <v>30.0687</v>
      </c>
      <c r="O71">
        <v>1072</v>
      </c>
      <c r="P71">
        <v>4.60425E-2</v>
      </c>
      <c r="Q71">
        <v>1.62501E-2</v>
      </c>
      <c r="Y71" s="3"/>
      <c r="Z71" s="3"/>
      <c r="AA71" s="3"/>
      <c r="AB71" s="4"/>
      <c r="AC71" s="4"/>
      <c r="AD71" s="4"/>
      <c r="AE71" s="4"/>
      <c r="AF71" s="4"/>
    </row>
    <row r="72" spans="1:35" ht="15.75" x14ac:dyDescent="0.25">
      <c r="A72" t="str">
        <f t="shared" si="56"/>
        <v>1920x1080</v>
      </c>
      <c r="B72" t="s">
        <v>33</v>
      </c>
      <c r="C72" t="s">
        <v>74</v>
      </c>
      <c r="D72">
        <v>1920</v>
      </c>
      <c r="E72">
        <v>1080</v>
      </c>
      <c r="F72" t="s">
        <v>80</v>
      </c>
      <c r="G72" t="s">
        <v>1</v>
      </c>
      <c r="H72">
        <v>256</v>
      </c>
      <c r="I72">
        <v>1845</v>
      </c>
      <c r="J72">
        <v>68</v>
      </c>
      <c r="K72">
        <v>10736762880</v>
      </c>
      <c r="L72">
        <v>49152</v>
      </c>
      <c r="M72">
        <v>65536</v>
      </c>
      <c r="N72">
        <v>30.0639</v>
      </c>
      <c r="O72">
        <v>1072</v>
      </c>
      <c r="P72">
        <v>5.0369999999999998E-2</v>
      </c>
      <c r="Q72">
        <v>1.5886000000000001E-2</v>
      </c>
      <c r="Y72" s="3"/>
      <c r="Z72" s="3"/>
      <c r="AA72" s="3"/>
      <c r="AB72" s="4"/>
      <c r="AC72" s="4"/>
      <c r="AD72" s="4"/>
      <c r="AE72" s="4"/>
      <c r="AF72" s="4"/>
    </row>
    <row r="73" spans="1:35" ht="15.75" x14ac:dyDescent="0.25">
      <c r="A73" t="str">
        <f t="shared" si="56"/>
        <v>1920x1080</v>
      </c>
      <c r="B73" t="s">
        <v>33</v>
      </c>
      <c r="C73" t="s">
        <v>74</v>
      </c>
      <c r="D73">
        <v>1920</v>
      </c>
      <c r="E73">
        <v>1080</v>
      </c>
      <c r="F73" t="s">
        <v>80</v>
      </c>
      <c r="G73" t="s">
        <v>1</v>
      </c>
      <c r="H73">
        <v>256</v>
      </c>
      <c r="I73">
        <v>1845</v>
      </c>
      <c r="J73">
        <v>68</v>
      </c>
      <c r="K73">
        <v>10736762880</v>
      </c>
      <c r="L73">
        <v>49152</v>
      </c>
      <c r="M73">
        <v>65536</v>
      </c>
      <c r="N73">
        <v>30.071200000000001</v>
      </c>
      <c r="O73">
        <v>1033</v>
      </c>
      <c r="P73">
        <v>6.0531300000000003E-2</v>
      </c>
      <c r="Q73">
        <v>1.7771800000000001E-2</v>
      </c>
      <c r="Y73" s="3"/>
      <c r="Z73" s="3"/>
      <c r="AA73" s="3"/>
      <c r="AB73" s="4"/>
      <c r="AC73" s="4"/>
      <c r="AD73" s="4"/>
      <c r="AE73" s="4"/>
      <c r="AF73" s="4"/>
    </row>
    <row r="74" spans="1:35" x14ac:dyDescent="0.25">
      <c r="A74" t="str">
        <f t="shared" si="56"/>
        <v>2560x1440</v>
      </c>
      <c r="B74" t="s">
        <v>33</v>
      </c>
      <c r="C74" t="s">
        <v>74</v>
      </c>
      <c r="D74">
        <v>2560</v>
      </c>
      <c r="E74">
        <v>1440</v>
      </c>
      <c r="F74" t="s">
        <v>80</v>
      </c>
      <c r="G74" t="s">
        <v>1</v>
      </c>
      <c r="H74">
        <v>256</v>
      </c>
      <c r="I74">
        <v>1845</v>
      </c>
      <c r="J74">
        <v>68</v>
      </c>
      <c r="K74">
        <v>10736762880</v>
      </c>
      <c r="L74">
        <v>49152</v>
      </c>
      <c r="M74">
        <v>65536</v>
      </c>
      <c r="N74">
        <v>30.082899999999999</v>
      </c>
      <c r="O74">
        <v>649</v>
      </c>
      <c r="P74">
        <v>8.6815299999999998E-2</v>
      </c>
      <c r="Q74">
        <v>2.58403E-2</v>
      </c>
    </row>
    <row r="75" spans="1:35" x14ac:dyDescent="0.25">
      <c r="A75" t="str">
        <f t="shared" si="56"/>
        <v>2560x1440</v>
      </c>
      <c r="B75" t="s">
        <v>33</v>
      </c>
      <c r="C75" t="s">
        <v>74</v>
      </c>
      <c r="D75">
        <v>2560</v>
      </c>
      <c r="E75">
        <v>1440</v>
      </c>
      <c r="F75" t="s">
        <v>80</v>
      </c>
      <c r="G75" t="s">
        <v>1</v>
      </c>
      <c r="H75">
        <v>256</v>
      </c>
      <c r="I75">
        <v>1845</v>
      </c>
      <c r="J75">
        <v>68</v>
      </c>
      <c r="K75">
        <v>10736762880</v>
      </c>
      <c r="L75">
        <v>49152</v>
      </c>
      <c r="M75">
        <v>65536</v>
      </c>
      <c r="N75">
        <v>30.073699999999999</v>
      </c>
      <c r="O75">
        <v>680</v>
      </c>
      <c r="P75">
        <v>8.0355200000000002E-2</v>
      </c>
      <c r="Q75">
        <v>2.44773E-2</v>
      </c>
    </row>
    <row r="76" spans="1:35" x14ac:dyDescent="0.25">
      <c r="A76" t="str">
        <f t="shared" si="56"/>
        <v>2560x1440</v>
      </c>
      <c r="B76" t="s">
        <v>33</v>
      </c>
      <c r="C76" t="s">
        <v>74</v>
      </c>
      <c r="D76">
        <v>2560</v>
      </c>
      <c r="E76">
        <v>1440</v>
      </c>
      <c r="F76" t="s">
        <v>80</v>
      </c>
      <c r="G76" t="s">
        <v>1</v>
      </c>
      <c r="H76">
        <v>256</v>
      </c>
      <c r="I76">
        <v>1845</v>
      </c>
      <c r="J76">
        <v>68</v>
      </c>
      <c r="K76">
        <v>10736762880</v>
      </c>
      <c r="L76">
        <v>49152</v>
      </c>
      <c r="M76">
        <v>65536</v>
      </c>
      <c r="N76">
        <v>30.078299999999999</v>
      </c>
      <c r="O76">
        <v>679</v>
      </c>
      <c r="P76">
        <v>7.8416299999999994E-2</v>
      </c>
      <c r="Q76">
        <v>2.6365800000000002E-2</v>
      </c>
    </row>
    <row r="77" spans="1:35" x14ac:dyDescent="0.25">
      <c r="A77" t="str">
        <f t="shared" si="56"/>
        <v>3840x2160</v>
      </c>
      <c r="B77" t="s">
        <v>33</v>
      </c>
      <c r="C77" t="s">
        <v>74</v>
      </c>
      <c r="D77">
        <v>3840</v>
      </c>
      <c r="E77">
        <v>2160</v>
      </c>
      <c r="F77" t="s">
        <v>80</v>
      </c>
      <c r="G77" t="s">
        <v>1</v>
      </c>
      <c r="H77">
        <v>256</v>
      </c>
      <c r="I77">
        <v>1845</v>
      </c>
      <c r="J77">
        <v>68</v>
      </c>
      <c r="K77">
        <v>10736762880</v>
      </c>
      <c r="L77">
        <v>49152</v>
      </c>
      <c r="M77">
        <v>65536</v>
      </c>
      <c r="N77">
        <v>30.1831</v>
      </c>
      <c r="O77">
        <v>390</v>
      </c>
      <c r="P77">
        <v>0.13001799999999999</v>
      </c>
      <c r="Q77">
        <v>4.2646000000000003E-2</v>
      </c>
    </row>
    <row r="78" spans="1:35" x14ac:dyDescent="0.25">
      <c r="A78" t="str">
        <f t="shared" si="56"/>
        <v>3840x2160</v>
      </c>
      <c r="B78" t="s">
        <v>33</v>
      </c>
      <c r="C78" t="s">
        <v>74</v>
      </c>
      <c r="D78">
        <v>3840</v>
      </c>
      <c r="E78">
        <v>2160</v>
      </c>
      <c r="F78" t="s">
        <v>80</v>
      </c>
      <c r="G78" t="s">
        <v>1</v>
      </c>
      <c r="H78">
        <v>256</v>
      </c>
      <c r="I78">
        <v>1845</v>
      </c>
      <c r="J78">
        <v>68</v>
      </c>
      <c r="K78">
        <v>10736762880</v>
      </c>
      <c r="L78">
        <v>49152</v>
      </c>
      <c r="M78">
        <v>65536</v>
      </c>
      <c r="N78">
        <v>30.201499999999999</v>
      </c>
      <c r="O78">
        <v>386</v>
      </c>
      <c r="P78">
        <v>0.12467</v>
      </c>
      <c r="Q78">
        <v>4.28324E-2</v>
      </c>
    </row>
    <row r="79" spans="1:35" x14ac:dyDescent="0.25">
      <c r="A79" t="str">
        <f t="shared" si="56"/>
        <v>3840x2160</v>
      </c>
      <c r="B79" t="s">
        <v>33</v>
      </c>
      <c r="C79" t="s">
        <v>74</v>
      </c>
      <c r="D79">
        <v>3840</v>
      </c>
      <c r="E79">
        <v>2160</v>
      </c>
      <c r="F79" t="s">
        <v>80</v>
      </c>
      <c r="G79" t="s">
        <v>1</v>
      </c>
      <c r="H79">
        <v>256</v>
      </c>
      <c r="I79">
        <v>1845</v>
      </c>
      <c r="J79">
        <v>68</v>
      </c>
      <c r="K79">
        <v>10736762880</v>
      </c>
      <c r="L79">
        <v>49152</v>
      </c>
      <c r="M79">
        <v>65536</v>
      </c>
      <c r="N79">
        <v>30.1387</v>
      </c>
      <c r="O79">
        <v>408</v>
      </c>
      <c r="P79">
        <v>0.121766</v>
      </c>
      <c r="Q79">
        <v>4.3262700000000001E-2</v>
      </c>
    </row>
    <row r="80" spans="1:35" x14ac:dyDescent="0.25">
      <c r="A80" t="str">
        <f t="shared" si="56"/>
        <v>x</v>
      </c>
    </row>
    <row r="81" spans="1:1" x14ac:dyDescent="0.25">
      <c r="A81" t="str">
        <f t="shared" si="56"/>
        <v>x</v>
      </c>
    </row>
    <row r="82" spans="1:1" x14ac:dyDescent="0.25">
      <c r="A82" t="str">
        <f t="shared" si="56"/>
        <v>x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78810-1DA9-4249-846E-1F9A89936A02}">
  <dimension ref="A1:AM79"/>
  <sheetViews>
    <sheetView topLeftCell="K1" zoomScale="70" zoomScaleNormal="70" workbookViewId="0">
      <selection activeCell="AG61" sqref="AG61:AH6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5" max="35" width="19.5703125" bestFit="1" customWidth="1"/>
    <col min="38" max="38" width="11.7109375" bestFit="1" customWidth="1"/>
  </cols>
  <sheetData>
    <row r="1" spans="1:39" x14ac:dyDescent="0.25">
      <c r="A1" s="1" t="s">
        <v>70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2" t="s">
        <v>79</v>
      </c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51</v>
      </c>
      <c r="C2" t="s">
        <v>74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25.010200000000001</v>
      </c>
      <c r="O2">
        <v>3421</v>
      </c>
      <c r="P2">
        <v>1.5625799999999999E-2</v>
      </c>
      <c r="Q2">
        <v>2.9101000000000001E-3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75.031199999999998</v>
      </c>
      <c r="AC2" s="4">
        <f ca="1">SUM(OFFSET($O$2,(ROW()-ROW($AC$2))*$S$2,,$S$2,))</f>
        <v>10260</v>
      </c>
      <c r="AD2" s="4">
        <f ca="1">AC2/AB2</f>
        <v>136.74311486421649</v>
      </c>
      <c r="AE2" s="4">
        <f ca="1">1/MAX(OFFSET($Q$2,(ROW()-ROW($AE$2))*$S$2,,$S$2,))</f>
        <v>340.99433949396439</v>
      </c>
      <c r="AF2" s="4">
        <f ca="1">1/MIN(OFFSET($P$2,(ROW()-ROW($AF$2))*$S$2,,$S$2,))</f>
        <v>63.996723367763579</v>
      </c>
      <c r="AG2">
        <f ca="1">(AE2-AD2)/(AD2+AE2)/2*100</f>
        <v>21.376932326161278</v>
      </c>
      <c r="AH2">
        <f ca="1">(AD2-AF2)/(AF2+AD2)/2*100</f>
        <v>18.119570120502274</v>
      </c>
      <c r="AI2">
        <f ca="1">AB2/AC2</f>
        <v>7.3129824561403503E-3</v>
      </c>
    </row>
    <row r="3" spans="1:39" ht="15.75" x14ac:dyDescent="0.25">
      <c r="A3" t="str">
        <f t="shared" ref="A3:A19" si="0">_xlfn.CONCAT(D3,"x",E3)</f>
        <v>1024x576</v>
      </c>
      <c r="B3" t="s">
        <v>51</v>
      </c>
      <c r="C3" t="s">
        <v>74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25.009699999999999</v>
      </c>
      <c r="O3">
        <v>3420</v>
      </c>
      <c r="P3">
        <v>1.5688500000000001E-2</v>
      </c>
      <c r="Q3">
        <v>2.9264E-3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75.042199999999994</v>
      </c>
      <c r="AC3" s="4">
        <f t="shared" ref="AC3:AC7" ca="1" si="7">SUM(OFFSET($O$2,(ROW()-ROW($AC$2))*$S$2,,$S$2,))</f>
        <v>7701</v>
      </c>
      <c r="AD3" s="4">
        <f t="shared" ref="AD3:AD7" ca="1" si="8">AC3/AB3</f>
        <v>102.62225787623498</v>
      </c>
      <c r="AE3" s="4">
        <f t="shared" ref="AE3:AE7" ca="1" si="9">1/MAX(OFFSET($Q$2,(ROW()-ROW($AE$2))*$S$2,,$S$2,))</f>
        <v>261.70474470702152</v>
      </c>
      <c r="AF3" s="4">
        <f t="shared" ref="AF3:AF7" ca="1" si="10">1/MIN(OFFSET($P$2,(ROW()-ROW($AF$2))*$S$2,,$S$2,))</f>
        <v>45.238838447584023</v>
      </c>
      <c r="AG3">
        <f t="shared" ref="AG3:AG7" ca="1" si="11">(AE3-AD3)/(AD3+AE3)/2*100</f>
        <v>21.832376642798085</v>
      </c>
      <c r="AH3">
        <f t="shared" ref="AH3:AH7" ca="1" si="12">(AD3-AF3)/(AF3+AD3)/2*100</f>
        <v>19.404502217060539</v>
      </c>
      <c r="AI3">
        <f t="shared" ref="AI3:AI47" ca="1" si="13">AB3/AC3</f>
        <v>9.7444747435397987E-3</v>
      </c>
    </row>
    <row r="4" spans="1:39" ht="15.75" x14ac:dyDescent="0.25">
      <c r="A4" t="str">
        <f t="shared" si="0"/>
        <v>1024x576</v>
      </c>
      <c r="B4" t="s">
        <v>51</v>
      </c>
      <c r="C4" t="s">
        <v>74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25.011299999999999</v>
      </c>
      <c r="O4">
        <v>3419</v>
      </c>
      <c r="P4">
        <v>1.56968E-2</v>
      </c>
      <c r="Q4">
        <v>2.9326000000000001E-3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75.070599999999999</v>
      </c>
      <c r="AC4" s="4">
        <f t="shared" ca="1" si="7"/>
        <v>5547</v>
      </c>
      <c r="AD4" s="4">
        <f t="shared" ca="1" si="8"/>
        <v>73.89044446161347</v>
      </c>
      <c r="AE4" s="4">
        <f t="shared" ca="1" si="9"/>
        <v>185.42555164101611</v>
      </c>
      <c r="AF4" s="4">
        <f t="shared" ca="1" si="10"/>
        <v>31.395597081465294</v>
      </c>
      <c r="AG4">
        <f t="shared" ca="1" si="11"/>
        <v>21.505635760175078</v>
      </c>
      <c r="AH4">
        <f t="shared" ca="1" si="12"/>
        <v>20.180665336706106</v>
      </c>
      <c r="AI4">
        <f t="shared" ca="1" si="13"/>
        <v>1.3533549666486389E-2</v>
      </c>
    </row>
    <row r="5" spans="1:39" ht="15.75" x14ac:dyDescent="0.25">
      <c r="A5" t="str">
        <f t="shared" si="0"/>
        <v>1280x720</v>
      </c>
      <c r="B5" t="s">
        <v>51</v>
      </c>
      <c r="C5" t="s">
        <v>74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25.017499999999998</v>
      </c>
      <c r="O5">
        <v>2576</v>
      </c>
      <c r="P5">
        <v>2.21049E-2</v>
      </c>
      <c r="Q5">
        <v>3.2258E-3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75.071400000000011</v>
      </c>
      <c r="AC5" s="4">
        <f t="shared" ca="1" si="7"/>
        <v>4297</v>
      </c>
      <c r="AD5" s="4">
        <f t="shared" ca="1" si="8"/>
        <v>57.238841955791415</v>
      </c>
      <c r="AE5" s="4">
        <f t="shared" ca="1" si="9"/>
        <v>147.54703061600887</v>
      </c>
      <c r="AF5" s="4">
        <f t="shared" ca="1" si="10"/>
        <v>23.085198232597225</v>
      </c>
      <c r="AG5">
        <f t="shared" ca="1" si="11"/>
        <v>22.049418625924591</v>
      </c>
      <c r="AH5">
        <f t="shared" ca="1" si="12"/>
        <v>21.259913995294351</v>
      </c>
      <c r="AI5">
        <f t="shared" ca="1" si="13"/>
        <v>1.7470653944612523E-2</v>
      </c>
    </row>
    <row r="6" spans="1:39" ht="15.75" x14ac:dyDescent="0.25">
      <c r="A6" t="str">
        <f t="shared" si="0"/>
        <v>1280x720</v>
      </c>
      <c r="B6" t="s">
        <v>51</v>
      </c>
      <c r="C6" t="s">
        <v>74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25.013999999999999</v>
      </c>
      <c r="O6">
        <v>2553</v>
      </c>
      <c r="P6">
        <v>2.2206E-2</v>
      </c>
      <c r="Q6">
        <v>3.8211E-3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75.128600000000006</v>
      </c>
      <c r="AC6" s="4">
        <f t="shared" ca="1" si="7"/>
        <v>2712</v>
      </c>
      <c r="AD6" s="4">
        <f t="shared" ca="1" si="8"/>
        <v>36.098103784710482</v>
      </c>
      <c r="AE6" s="4">
        <f t="shared" ca="1" si="9"/>
        <v>93.659267584527484</v>
      </c>
      <c r="AF6" s="4">
        <f t="shared" ca="1" si="10"/>
        <v>13.942801052960336</v>
      </c>
      <c r="AG6">
        <f t="shared" ca="1" si="11"/>
        <v>22.180305901859239</v>
      </c>
      <c r="AH6">
        <f t="shared" ca="1" si="12"/>
        <v>22.137192366545325</v>
      </c>
      <c r="AI6">
        <f t="shared" ca="1" si="13"/>
        <v>2.7702286135693217E-2</v>
      </c>
    </row>
    <row r="7" spans="1:39" ht="15.75" x14ac:dyDescent="0.25">
      <c r="A7" t="str">
        <f t="shared" si="0"/>
        <v>1280x720</v>
      </c>
      <c r="B7" t="s">
        <v>51</v>
      </c>
      <c r="C7" t="s">
        <v>74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25.0107</v>
      </c>
      <c r="O7">
        <v>2572</v>
      </c>
      <c r="P7">
        <v>2.2491799999999999E-2</v>
      </c>
      <c r="Q7">
        <v>3.1708000000000001E-3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75.276800000000009</v>
      </c>
      <c r="AC7" s="4">
        <f t="shared" ca="1" si="7"/>
        <v>1349</v>
      </c>
      <c r="AD7" s="4">
        <f t="shared" ca="1" si="8"/>
        <v>17.920527971433426</v>
      </c>
      <c r="AE7" s="4">
        <f t="shared" ca="1" si="9"/>
        <v>45.817545370824305</v>
      </c>
      <c r="AF7" s="4">
        <f t="shared" ca="1" si="10"/>
        <v>6.7763991570159448</v>
      </c>
      <c r="AG7">
        <f t="shared" ca="1" si="11"/>
        <v>21.88410783111593</v>
      </c>
      <c r="AH7">
        <f t="shared" ca="1" si="12"/>
        <v>22.561772070785512</v>
      </c>
      <c r="AI7">
        <f t="shared" ca="1" si="13"/>
        <v>5.5801927353595265E-2</v>
      </c>
    </row>
    <row r="8" spans="1:39" ht="15.75" x14ac:dyDescent="0.25">
      <c r="A8" t="str">
        <f t="shared" si="0"/>
        <v>1600x900</v>
      </c>
      <c r="B8" t="s">
        <v>51</v>
      </c>
      <c r="C8" t="s">
        <v>74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25.020700000000001</v>
      </c>
      <c r="O8">
        <v>1846</v>
      </c>
      <c r="P8">
        <v>3.1948499999999998E-2</v>
      </c>
      <c r="Q8">
        <v>5.3930000000000002E-3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51</v>
      </c>
      <c r="C9" t="s">
        <v>74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25.0243</v>
      </c>
      <c r="O9">
        <v>1852</v>
      </c>
      <c r="P9">
        <v>3.2217099999999999E-2</v>
      </c>
      <c r="Q9">
        <v>4.9588000000000002E-3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51</v>
      </c>
      <c r="C10" t="s">
        <v>74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25.025600000000001</v>
      </c>
      <c r="O10">
        <v>1849</v>
      </c>
      <c r="P10">
        <v>3.1851600000000001E-2</v>
      </c>
      <c r="Q10">
        <v>5.2062999999999996E-3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51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25.022400000000001</v>
      </c>
      <c r="O11">
        <v>1436</v>
      </c>
      <c r="P11">
        <v>4.4239199999999999E-2</v>
      </c>
      <c r="Q11">
        <v>6.7689999999999998E-3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51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25.020600000000002</v>
      </c>
      <c r="O12">
        <v>1430</v>
      </c>
      <c r="P12">
        <v>4.3317799999999997E-2</v>
      </c>
      <c r="Q12">
        <v>6.7774999999999997E-3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51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25.028400000000001</v>
      </c>
      <c r="O13">
        <v>1431</v>
      </c>
      <c r="P13">
        <v>4.3400500000000002E-2</v>
      </c>
      <c r="Q13">
        <v>6.7555000000000002E-3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51</v>
      </c>
      <c r="C14" t="s">
        <v>74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25.048400000000001</v>
      </c>
      <c r="O14">
        <v>904</v>
      </c>
      <c r="P14">
        <v>7.1721599999999996E-2</v>
      </c>
      <c r="Q14">
        <v>1.0677000000000001E-2</v>
      </c>
    </row>
    <row r="15" spans="1:39" x14ac:dyDescent="0.25">
      <c r="A15" t="str">
        <f t="shared" si="0"/>
        <v>2560x1440</v>
      </c>
      <c r="B15" t="s">
        <v>51</v>
      </c>
      <c r="C15" t="s">
        <v>74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25.037600000000001</v>
      </c>
      <c r="O15">
        <v>903</v>
      </c>
      <c r="P15">
        <v>7.2374800000000003E-2</v>
      </c>
      <c r="Q15">
        <v>1.0514900000000001E-2</v>
      </c>
    </row>
    <row r="16" spans="1:39" x14ac:dyDescent="0.25">
      <c r="A16" t="str">
        <f t="shared" si="0"/>
        <v>2560x1440</v>
      </c>
      <c r="B16" t="s">
        <v>51</v>
      </c>
      <c r="C16" t="s">
        <v>74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25.0426</v>
      </c>
      <c r="O16">
        <v>905</v>
      </c>
      <c r="P16">
        <v>7.1813299999999997E-2</v>
      </c>
      <c r="Q16">
        <v>1.05784E-2</v>
      </c>
    </row>
    <row r="17" spans="1:35" x14ac:dyDescent="0.25">
      <c r="A17" t="str">
        <f t="shared" si="0"/>
        <v>3840x2160</v>
      </c>
      <c r="B17" t="s">
        <v>51</v>
      </c>
      <c r="C17" t="s">
        <v>74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25.097100000000001</v>
      </c>
      <c r="O17">
        <v>450</v>
      </c>
      <c r="P17">
        <v>0.14779200000000001</v>
      </c>
      <c r="Q17">
        <v>2.1669399999999998E-2</v>
      </c>
    </row>
    <row r="18" spans="1:35" x14ac:dyDescent="0.25">
      <c r="A18" t="str">
        <f t="shared" si="0"/>
        <v>3840x2160</v>
      </c>
      <c r="B18" t="s">
        <v>51</v>
      </c>
      <c r="C18" t="s">
        <v>74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25.089300000000001</v>
      </c>
      <c r="O18">
        <v>449</v>
      </c>
      <c r="P18">
        <v>0.14783199999999999</v>
      </c>
      <c r="Q18">
        <v>2.18257E-2</v>
      </c>
    </row>
    <row r="19" spans="1:35" x14ac:dyDescent="0.25">
      <c r="A19" t="str">
        <f t="shared" si="0"/>
        <v>3840x2160</v>
      </c>
      <c r="B19" t="s">
        <v>51</v>
      </c>
      <c r="C19" t="s">
        <v>74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25.090399999999999</v>
      </c>
      <c r="O19">
        <v>450</v>
      </c>
      <c r="P19">
        <v>0.14757100000000001</v>
      </c>
      <c r="Q19">
        <v>2.1624500000000001E-2</v>
      </c>
    </row>
    <row r="21" spans="1:35" x14ac:dyDescent="0.25">
      <c r="A21" s="1" t="s">
        <v>70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47</v>
      </c>
      <c r="V21" s="2" t="s">
        <v>43</v>
      </c>
      <c r="W21" s="2" t="s">
        <v>16</v>
      </c>
      <c r="X21" s="2" t="s">
        <v>52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46</v>
      </c>
      <c r="AF21" s="2" t="s">
        <v>45</v>
      </c>
      <c r="AG21" s="2" t="s">
        <v>84</v>
      </c>
      <c r="AH21" s="2" t="s">
        <v>85</v>
      </c>
    </row>
    <row r="22" spans="1:35" ht="15.75" x14ac:dyDescent="0.25">
      <c r="A22" t="str">
        <f>_xlfn.CONCAT(D22,"x",E22)</f>
        <v>1024x576</v>
      </c>
      <c r="B22" t="s">
        <v>51</v>
      </c>
      <c r="C22" t="s">
        <v>74</v>
      </c>
      <c r="D22">
        <v>1024</v>
      </c>
      <c r="E22">
        <v>576</v>
      </c>
      <c r="F22" t="s">
        <v>67</v>
      </c>
      <c r="G22" t="s">
        <v>1</v>
      </c>
      <c r="H22">
        <v>256</v>
      </c>
      <c r="I22">
        <v>1770</v>
      </c>
      <c r="J22">
        <v>24</v>
      </c>
      <c r="K22">
        <v>6441992192</v>
      </c>
      <c r="L22">
        <v>49152</v>
      </c>
      <c r="M22">
        <v>65536</v>
      </c>
      <c r="N22">
        <v>25.0154</v>
      </c>
      <c r="O22">
        <v>1519</v>
      </c>
      <c r="P22">
        <v>4.6791100000000002E-2</v>
      </c>
      <c r="Q22">
        <v>5.3333E-3</v>
      </c>
      <c r="S22">
        <v>3</v>
      </c>
      <c r="T22">
        <v>1</v>
      </c>
      <c r="V22" s="4" t="str">
        <f ca="1">INDEX(OFFSET($A$2,(ROW()-ROW($V$2))*$S$2,,$S$2,),1)</f>
        <v>1024x576</v>
      </c>
      <c r="W22">
        <f ca="1">INDEX(OFFSET($D$22,(ROW()-ROW($W$22))*$S$2,,$S$2,),1) * INDEX(OFFSET($E$22,(ROW()-ROW($W$22))*$S$2,,$S$2,),1)</f>
        <v>589824</v>
      </c>
      <c r="X22">
        <f ca="1">INDEX(OFFSET($J$22,(ROW()-ROW($X$22))*$S$2,,$S$2,),1)</f>
        <v>24</v>
      </c>
      <c r="Y22" s="3">
        <f>K22/1000000000</f>
        <v>6.4419921919999998</v>
      </c>
      <c r="Z22" s="3">
        <f>L22/1000</f>
        <v>49.152000000000001</v>
      </c>
      <c r="AA22" s="3">
        <f>M22/1000</f>
        <v>65.536000000000001</v>
      </c>
      <c r="AB22" s="4">
        <f ca="1">SUM(OFFSET($N$22,(ROW()-ROW($AB$22))*$S$2,,$S$2,))</f>
        <v>75.051099999999991</v>
      </c>
      <c r="AC22" s="4">
        <f ca="1">SUM(OFFSET($O$22,(ROW()-ROW($AC$22))*$S$2,,$S$2,))</f>
        <v>4554</v>
      </c>
      <c r="AD22" s="4">
        <f ca="1">AC22/AB22</f>
        <v>60.678657607949788</v>
      </c>
      <c r="AE22" s="4">
        <f ca="1">1/MAX(OFFSET($Q$22,(ROW()-ROW($AE$22))*$S$2,,$S$2,))</f>
        <v>108.4916407190826</v>
      </c>
      <c r="AF22" s="4">
        <f ca="1">1/MIN(OFFSET($P$22,(ROW()-ROW($AF$22))*$S$2,,$S$2,))</f>
        <v>25.763302237027535</v>
      </c>
      <c r="AG22">
        <f ca="1">(AE22-AD22)/(AD22+AE22)/2*100</f>
        <v>14.131612813823532</v>
      </c>
      <c r="AH22">
        <f ca="1">(AD22-AF22)/(AF22+AD22)/2*100</f>
        <v>20.19583743446962</v>
      </c>
      <c r="AI22">
        <f t="shared" ca="1" si="13"/>
        <v>1.6480259112867806E-2</v>
      </c>
    </row>
    <row r="23" spans="1:35" ht="15.75" x14ac:dyDescent="0.25">
      <c r="A23" t="str">
        <f t="shared" ref="A23:A39" si="14">_xlfn.CONCAT(D23,"x",E23)</f>
        <v>1024x576</v>
      </c>
      <c r="B23" t="s">
        <v>51</v>
      </c>
      <c r="C23" t="s">
        <v>74</v>
      </c>
      <c r="D23">
        <v>1024</v>
      </c>
      <c r="E23">
        <v>576</v>
      </c>
      <c r="F23" t="s">
        <v>67</v>
      </c>
      <c r="G23" t="s">
        <v>1</v>
      </c>
      <c r="H23">
        <v>256</v>
      </c>
      <c r="I23">
        <v>1770</v>
      </c>
      <c r="J23">
        <v>24</v>
      </c>
      <c r="K23">
        <v>6441992192</v>
      </c>
      <c r="L23">
        <v>49152</v>
      </c>
      <c r="M23">
        <v>65536</v>
      </c>
      <c r="N23">
        <v>25.012599999999999</v>
      </c>
      <c r="O23">
        <v>1517</v>
      </c>
      <c r="P23">
        <v>4.0045499999999998E-2</v>
      </c>
      <c r="Q23">
        <v>9.2172999999999995E-3</v>
      </c>
      <c r="V23" s="4" t="str">
        <f t="shared" ref="V23:V27" ca="1" si="15">INDEX(OFFSET($A$2,(ROW()-ROW($V$2))*$S$2,,$S$2,),1)</f>
        <v>1280x720</v>
      </c>
      <c r="W23">
        <f t="shared" ref="W23:W27" ca="1" si="16">INDEX(OFFSET($D$22,(ROW()-ROW($W$22))*$S$2,,$S$2,),1) * INDEX(OFFSET($E$22,(ROW()-ROW($W$22))*$S$2,,$S$2,),1)</f>
        <v>921600</v>
      </c>
      <c r="X23">
        <f t="shared" ref="X23:X27" ca="1" si="17">INDEX(OFFSET($J$22,(ROW()-ROW($X$22))*$S$2,,$S$2,),1)</f>
        <v>24</v>
      </c>
      <c r="Y23" s="3">
        <f t="shared" ref="Y23:Y27" si="18">K23/1000000000</f>
        <v>6.4419921919999998</v>
      </c>
      <c r="Z23" s="3">
        <f t="shared" ref="Z23:AA27" si="19">L23/1000</f>
        <v>49.152000000000001</v>
      </c>
      <c r="AA23" s="3">
        <f t="shared" si="19"/>
        <v>65.536000000000001</v>
      </c>
      <c r="AB23" s="4">
        <f t="shared" ref="AB23:AB27" ca="1" si="20">SUM(OFFSET($N$22,(ROW()-ROW($AB$22))*$S$2,,$S$2,))</f>
        <v>75.081800000000001</v>
      </c>
      <c r="AC23" s="4">
        <f t="shared" ref="AC23:AC27" ca="1" si="21">SUM(OFFSET($O$22,(ROW()-ROW($AC$22))*$S$2,,$S$2,))</f>
        <v>3656</v>
      </c>
      <c r="AD23" s="4">
        <f t="shared" ref="AD23:AD27" ca="1" si="22">AC23/AB23</f>
        <v>48.693558225828362</v>
      </c>
      <c r="AE23" s="4">
        <f t="shared" ref="AE23:AE27" ca="1" si="23">1/MAX(OFFSET($Q$22,(ROW()-ROW($AE$22))*$S$2,,$S$2,))</f>
        <v>173.19916171605732</v>
      </c>
      <c r="AF23" s="4">
        <f t="shared" ref="AF23:AF27" ca="1" si="24">1/MIN(OFFSET($P$22,(ROW()-ROW($AF$22))*$S$2,,$S$2,))</f>
        <v>17.617389067705385</v>
      </c>
      <c r="AG23">
        <f t="shared" ref="AG23:AG27" ca="1" si="25">(AE23-AD23)/(AD23+AE23)/2*100</f>
        <v>28.055360158466968</v>
      </c>
      <c r="AH23">
        <f t="shared" ref="AH23:AH27" ca="1" si="26">(AD23-AF23)/(AF23+AD23)/2*100</f>
        <v>23.432155945955955</v>
      </c>
      <c r="AI23">
        <f t="shared" ca="1" si="13"/>
        <v>2.0536597374179431E-2</v>
      </c>
    </row>
    <row r="24" spans="1:35" ht="15.75" x14ac:dyDescent="0.25">
      <c r="A24" t="str">
        <f t="shared" si="14"/>
        <v>1024x576</v>
      </c>
      <c r="B24" t="s">
        <v>51</v>
      </c>
      <c r="C24" t="s">
        <v>74</v>
      </c>
      <c r="D24">
        <v>1024</v>
      </c>
      <c r="E24">
        <v>576</v>
      </c>
      <c r="F24" t="s">
        <v>67</v>
      </c>
      <c r="G24" t="s">
        <v>1</v>
      </c>
      <c r="H24">
        <v>256</v>
      </c>
      <c r="I24">
        <v>1770</v>
      </c>
      <c r="J24">
        <v>24</v>
      </c>
      <c r="K24">
        <v>6441992192</v>
      </c>
      <c r="L24">
        <v>49152</v>
      </c>
      <c r="M24">
        <v>65536</v>
      </c>
      <c r="N24">
        <v>25.023099999999999</v>
      </c>
      <c r="O24">
        <v>1518</v>
      </c>
      <c r="P24">
        <v>3.8814899999999999E-2</v>
      </c>
      <c r="Q24">
        <v>5.3257000000000001E-3</v>
      </c>
      <c r="V24" s="4" t="str">
        <f t="shared" ca="1" si="15"/>
        <v>1600x900</v>
      </c>
      <c r="W24">
        <f t="shared" ca="1" si="16"/>
        <v>1440000</v>
      </c>
      <c r="X24">
        <f t="shared" ca="1" si="17"/>
        <v>24</v>
      </c>
      <c r="Y24" s="3">
        <f t="shared" si="18"/>
        <v>6.4419921919999998</v>
      </c>
      <c r="Z24" s="3">
        <f t="shared" si="19"/>
        <v>49.152000000000001</v>
      </c>
      <c r="AA24" s="3">
        <f t="shared" si="19"/>
        <v>65.536000000000001</v>
      </c>
      <c r="AB24" s="4">
        <f t="shared" ca="1" si="20"/>
        <v>75.109200000000001</v>
      </c>
      <c r="AC24" s="4">
        <f t="shared" ca="1" si="21"/>
        <v>2929</v>
      </c>
      <c r="AD24" s="4">
        <f t="shared" ca="1" si="22"/>
        <v>38.996554350199439</v>
      </c>
      <c r="AE24" s="4">
        <f t="shared" ca="1" si="23"/>
        <v>128.23143208863357</v>
      </c>
      <c r="AF24" s="4">
        <f t="shared" ca="1" si="24"/>
        <v>11.875144728326376</v>
      </c>
      <c r="AG24">
        <f t="shared" ca="1" si="25"/>
        <v>26.680605214090043</v>
      </c>
      <c r="AH24">
        <f t="shared" ca="1" si="26"/>
        <v>26.656677595934347</v>
      </c>
      <c r="AI24">
        <f t="shared" ca="1" si="13"/>
        <v>2.564329122567429E-2</v>
      </c>
    </row>
    <row r="25" spans="1:35" ht="15.75" x14ac:dyDescent="0.25">
      <c r="A25" t="str">
        <f t="shared" si="14"/>
        <v>1280x720</v>
      </c>
      <c r="B25" t="s">
        <v>51</v>
      </c>
      <c r="C25" t="s">
        <v>74</v>
      </c>
      <c r="D25">
        <v>1280</v>
      </c>
      <c r="E25">
        <v>720</v>
      </c>
      <c r="F25" t="s">
        <v>67</v>
      </c>
      <c r="G25" t="s">
        <v>1</v>
      </c>
      <c r="H25">
        <v>256</v>
      </c>
      <c r="I25">
        <v>1770</v>
      </c>
      <c r="J25">
        <v>24</v>
      </c>
      <c r="K25">
        <v>6441992192</v>
      </c>
      <c r="L25">
        <v>49152</v>
      </c>
      <c r="M25">
        <v>65536</v>
      </c>
      <c r="N25">
        <v>25.031199999999998</v>
      </c>
      <c r="O25">
        <v>1219</v>
      </c>
      <c r="P25">
        <v>5.6909500000000002E-2</v>
      </c>
      <c r="Q25">
        <v>5.7736999999999997E-3</v>
      </c>
      <c r="V25" s="4" t="str">
        <f t="shared" ca="1" si="15"/>
        <v>1920x1080</v>
      </c>
      <c r="W25">
        <f t="shared" ca="1" si="16"/>
        <v>2073600</v>
      </c>
      <c r="X25">
        <f t="shared" ca="1" si="17"/>
        <v>24</v>
      </c>
      <c r="Y25" s="3">
        <f t="shared" si="18"/>
        <v>6.4419921919999998</v>
      </c>
      <c r="Z25" s="3">
        <f t="shared" si="19"/>
        <v>49.152000000000001</v>
      </c>
      <c r="AA25" s="3">
        <f t="shared" si="19"/>
        <v>65.536000000000001</v>
      </c>
      <c r="AB25" s="4">
        <f t="shared" ca="1" si="20"/>
        <v>75.1524</v>
      </c>
      <c r="AC25" s="4">
        <f t="shared" ca="1" si="21"/>
        <v>2347</v>
      </c>
      <c r="AD25" s="4">
        <f t="shared" ca="1" si="22"/>
        <v>31.229874228900208</v>
      </c>
      <c r="AE25" s="4">
        <f t="shared" ca="1" si="23"/>
        <v>97.915381527284111</v>
      </c>
      <c r="AF25" s="4">
        <f t="shared" ca="1" si="24"/>
        <v>8.6632591180802212</v>
      </c>
      <c r="AG25">
        <f t="shared" ca="1" si="25"/>
        <v>25.818024405124362</v>
      </c>
      <c r="AH25">
        <f t="shared" ca="1" si="26"/>
        <v>28.283833854991098</v>
      </c>
      <c r="AI25">
        <f t="shared" ca="1" si="13"/>
        <v>3.2020622070728588E-2</v>
      </c>
    </row>
    <row r="26" spans="1:35" ht="15.75" x14ac:dyDescent="0.25">
      <c r="A26" t="str">
        <f t="shared" si="14"/>
        <v>1280x720</v>
      </c>
      <c r="B26" t="s">
        <v>51</v>
      </c>
      <c r="C26" t="s">
        <v>74</v>
      </c>
      <c r="D26">
        <v>1280</v>
      </c>
      <c r="E26">
        <v>720</v>
      </c>
      <c r="F26" t="s">
        <v>67</v>
      </c>
      <c r="G26" t="s">
        <v>1</v>
      </c>
      <c r="H26">
        <v>256</v>
      </c>
      <c r="I26">
        <v>1770</v>
      </c>
      <c r="J26">
        <v>24</v>
      </c>
      <c r="K26">
        <v>6441992192</v>
      </c>
      <c r="L26">
        <v>49152</v>
      </c>
      <c r="M26">
        <v>65536</v>
      </c>
      <c r="N26">
        <v>25.018599999999999</v>
      </c>
      <c r="O26">
        <v>1218</v>
      </c>
      <c r="P26">
        <v>5.6903200000000001E-2</v>
      </c>
      <c r="Q26">
        <v>5.3540999999999997E-3</v>
      </c>
      <c r="V26" s="4" t="str">
        <f t="shared" ca="1" si="15"/>
        <v>2560x1440</v>
      </c>
      <c r="W26">
        <f t="shared" ca="1" si="16"/>
        <v>3686400</v>
      </c>
      <c r="X26">
        <f t="shared" ca="1" si="17"/>
        <v>24</v>
      </c>
      <c r="Y26" s="3">
        <f t="shared" si="18"/>
        <v>6.4419921919999998</v>
      </c>
      <c r="Z26" s="3">
        <f t="shared" si="19"/>
        <v>49.152000000000001</v>
      </c>
      <c r="AA26" s="3">
        <f t="shared" si="19"/>
        <v>65.536000000000001</v>
      </c>
      <c r="AB26" s="4">
        <f t="shared" ca="1" si="20"/>
        <v>75.294899999999998</v>
      </c>
      <c r="AC26" s="4">
        <f t="shared" ca="1" si="21"/>
        <v>1433</v>
      </c>
      <c r="AD26" s="4">
        <f t="shared" ca="1" si="22"/>
        <v>19.031833497355066</v>
      </c>
      <c r="AE26" s="4">
        <f t="shared" ca="1" si="23"/>
        <v>60.689186400767113</v>
      </c>
      <c r="AF26" s="4">
        <f t="shared" ca="1" si="24"/>
        <v>5.2402112853190239</v>
      </c>
      <c r="AG26">
        <f t="shared" ca="1" si="25"/>
        <v>26.1269568281033</v>
      </c>
      <c r="AH26">
        <f t="shared" ca="1" si="26"/>
        <v>28.410507510848038</v>
      </c>
      <c r="AI26">
        <f t="shared" ca="1" si="13"/>
        <v>5.2543545010467547E-2</v>
      </c>
    </row>
    <row r="27" spans="1:35" ht="15.75" x14ac:dyDescent="0.25">
      <c r="A27" t="str">
        <f t="shared" si="14"/>
        <v>1280x720</v>
      </c>
      <c r="B27" t="s">
        <v>51</v>
      </c>
      <c r="C27" t="s">
        <v>74</v>
      </c>
      <c r="D27">
        <v>1280</v>
      </c>
      <c r="E27">
        <v>720</v>
      </c>
      <c r="F27" t="s">
        <v>67</v>
      </c>
      <c r="G27" t="s">
        <v>1</v>
      </c>
      <c r="H27">
        <v>256</v>
      </c>
      <c r="I27">
        <v>1770</v>
      </c>
      <c r="J27">
        <v>24</v>
      </c>
      <c r="K27">
        <v>6441992192</v>
      </c>
      <c r="L27">
        <v>49152</v>
      </c>
      <c r="M27">
        <v>65536</v>
      </c>
      <c r="N27">
        <v>25.032</v>
      </c>
      <c r="O27">
        <v>1219</v>
      </c>
      <c r="P27">
        <v>5.6762100000000003E-2</v>
      </c>
      <c r="Q27">
        <v>5.7054000000000002E-3</v>
      </c>
      <c r="T27" s="4"/>
      <c r="U27" s="4"/>
      <c r="V27" s="4" t="str">
        <f t="shared" ca="1" si="15"/>
        <v>3840x2160</v>
      </c>
      <c r="W27">
        <f t="shared" ca="1" si="16"/>
        <v>8294400</v>
      </c>
      <c r="X27">
        <f t="shared" ca="1" si="17"/>
        <v>24</v>
      </c>
      <c r="Y27" s="3">
        <f t="shared" si="18"/>
        <v>6.4419921919999998</v>
      </c>
      <c r="Z27" s="3">
        <f t="shared" si="19"/>
        <v>49.152000000000001</v>
      </c>
      <c r="AA27" s="3">
        <f t="shared" si="19"/>
        <v>65.536000000000001</v>
      </c>
      <c r="AB27" s="4">
        <f t="shared" ca="1" si="20"/>
        <v>75.418500000000009</v>
      </c>
      <c r="AC27" s="4">
        <f t="shared" ca="1" si="21"/>
        <v>711</v>
      </c>
      <c r="AD27" s="4">
        <f t="shared" ca="1" si="22"/>
        <v>9.4273951351458845</v>
      </c>
      <c r="AE27" s="4">
        <f t="shared" ca="1" si="23"/>
        <v>30.252883856153588</v>
      </c>
      <c r="AF27" s="4">
        <f t="shared" ca="1" si="24"/>
        <v>2.577930849582891</v>
      </c>
      <c r="AG27">
        <f t="shared" ca="1" si="25"/>
        <v>26.241610757794849</v>
      </c>
      <c r="AH27">
        <f t="shared" ca="1" si="26"/>
        <v>28.526773426543215</v>
      </c>
      <c r="AI27">
        <f t="shared" ca="1" si="13"/>
        <v>0.10607383966244727</v>
      </c>
    </row>
    <row r="28" spans="1:35" ht="15.75" x14ac:dyDescent="0.25">
      <c r="A28" t="str">
        <f t="shared" si="14"/>
        <v>1600x900</v>
      </c>
      <c r="B28" t="s">
        <v>51</v>
      </c>
      <c r="C28" t="s">
        <v>74</v>
      </c>
      <c r="D28">
        <v>1600</v>
      </c>
      <c r="E28">
        <v>900</v>
      </c>
      <c r="F28" t="s">
        <v>67</v>
      </c>
      <c r="G28" t="s">
        <v>1</v>
      </c>
      <c r="H28">
        <v>256</v>
      </c>
      <c r="I28">
        <v>1770</v>
      </c>
      <c r="J28">
        <v>24</v>
      </c>
      <c r="K28">
        <v>6441992192</v>
      </c>
      <c r="L28">
        <v>49152</v>
      </c>
      <c r="M28">
        <v>65536</v>
      </c>
      <c r="N28">
        <v>25.042000000000002</v>
      </c>
      <c r="O28">
        <v>976</v>
      </c>
      <c r="P28">
        <v>8.4362900000000005E-2</v>
      </c>
      <c r="Q28">
        <v>7.7983999999999996E-3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5" ht="15.75" x14ac:dyDescent="0.25">
      <c r="A29" t="str">
        <f t="shared" si="14"/>
        <v>1600x900</v>
      </c>
      <c r="B29" t="s">
        <v>51</v>
      </c>
      <c r="C29" t="s">
        <v>74</v>
      </c>
      <c r="D29">
        <v>1600</v>
      </c>
      <c r="E29">
        <v>900</v>
      </c>
      <c r="F29" t="s">
        <v>67</v>
      </c>
      <c r="G29" t="s">
        <v>1</v>
      </c>
      <c r="H29">
        <v>256</v>
      </c>
      <c r="I29">
        <v>1770</v>
      </c>
      <c r="J29">
        <v>24</v>
      </c>
      <c r="K29">
        <v>6441992192</v>
      </c>
      <c r="L29">
        <v>49152</v>
      </c>
      <c r="M29">
        <v>65536</v>
      </c>
      <c r="N29">
        <v>25.03</v>
      </c>
      <c r="O29">
        <v>976</v>
      </c>
      <c r="P29">
        <v>8.4209500000000007E-2</v>
      </c>
      <c r="Q29">
        <v>7.5373999999999997E-3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5" ht="15.75" x14ac:dyDescent="0.25">
      <c r="A30" t="str">
        <f t="shared" si="14"/>
        <v>1600x900</v>
      </c>
      <c r="B30" t="s">
        <v>51</v>
      </c>
      <c r="C30" t="s">
        <v>74</v>
      </c>
      <c r="D30">
        <v>1600</v>
      </c>
      <c r="E30">
        <v>900</v>
      </c>
      <c r="F30" t="s">
        <v>67</v>
      </c>
      <c r="G30" t="s">
        <v>1</v>
      </c>
      <c r="H30">
        <v>256</v>
      </c>
      <c r="I30">
        <v>1770</v>
      </c>
      <c r="J30">
        <v>24</v>
      </c>
      <c r="K30">
        <v>6441992192</v>
      </c>
      <c r="L30">
        <v>49152</v>
      </c>
      <c r="M30">
        <v>65536</v>
      </c>
      <c r="N30">
        <v>25.037199999999999</v>
      </c>
      <c r="O30">
        <v>977</v>
      </c>
      <c r="P30">
        <v>8.4654900000000005E-2</v>
      </c>
      <c r="Q30">
        <v>7.5983999999999999E-3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5" ht="15.75" x14ac:dyDescent="0.25">
      <c r="A31" t="str">
        <f t="shared" si="14"/>
        <v>1920x1080</v>
      </c>
      <c r="B31" t="s">
        <v>51</v>
      </c>
      <c r="C31" t="s">
        <v>74</v>
      </c>
      <c r="D31">
        <v>1920</v>
      </c>
      <c r="E31">
        <v>1080</v>
      </c>
      <c r="F31" t="s">
        <v>67</v>
      </c>
      <c r="G31" t="s">
        <v>1</v>
      </c>
      <c r="H31">
        <v>256</v>
      </c>
      <c r="I31">
        <v>1770</v>
      </c>
      <c r="J31">
        <v>24</v>
      </c>
      <c r="K31">
        <v>6441992192</v>
      </c>
      <c r="L31">
        <v>49152</v>
      </c>
      <c r="M31">
        <v>65536</v>
      </c>
      <c r="N31">
        <v>25.066700000000001</v>
      </c>
      <c r="O31">
        <v>783</v>
      </c>
      <c r="P31">
        <v>0.115635</v>
      </c>
      <c r="Q31">
        <v>1.0155300000000001E-2</v>
      </c>
      <c r="Y31" s="3"/>
      <c r="Z31" s="3"/>
      <c r="AA31" s="3"/>
      <c r="AB31" s="4"/>
      <c r="AC31" s="4"/>
      <c r="AD31" s="4"/>
      <c r="AE31" s="4"/>
      <c r="AF31" s="4"/>
    </row>
    <row r="32" spans="1:35" ht="15.75" x14ac:dyDescent="0.25">
      <c r="A32" t="str">
        <f t="shared" si="14"/>
        <v>1920x1080</v>
      </c>
      <c r="B32" t="s">
        <v>51</v>
      </c>
      <c r="C32" t="s">
        <v>74</v>
      </c>
      <c r="D32">
        <v>1920</v>
      </c>
      <c r="E32">
        <v>1080</v>
      </c>
      <c r="F32" t="s">
        <v>67</v>
      </c>
      <c r="G32" t="s">
        <v>1</v>
      </c>
      <c r="H32">
        <v>256</v>
      </c>
      <c r="I32">
        <v>1770</v>
      </c>
      <c r="J32">
        <v>24</v>
      </c>
      <c r="K32">
        <v>6441992192</v>
      </c>
      <c r="L32">
        <v>49152</v>
      </c>
      <c r="M32">
        <v>65536</v>
      </c>
      <c r="N32">
        <v>25.0427</v>
      </c>
      <c r="O32">
        <v>782</v>
      </c>
      <c r="P32">
        <v>0.11543</v>
      </c>
      <c r="Q32">
        <v>1.02129E-2</v>
      </c>
      <c r="Y32" s="3"/>
      <c r="Z32" s="3"/>
      <c r="AA32" s="3"/>
      <c r="AB32" s="4"/>
      <c r="AC32" s="4"/>
      <c r="AD32" s="4"/>
      <c r="AE32" s="4"/>
      <c r="AF32" s="4"/>
    </row>
    <row r="33" spans="1:35" ht="15.75" x14ac:dyDescent="0.25">
      <c r="A33" t="str">
        <f t="shared" si="14"/>
        <v>1920x1080</v>
      </c>
      <c r="B33" t="s">
        <v>51</v>
      </c>
      <c r="C33" t="s">
        <v>74</v>
      </c>
      <c r="D33">
        <v>1920</v>
      </c>
      <c r="E33">
        <v>1080</v>
      </c>
      <c r="F33" t="s">
        <v>67</v>
      </c>
      <c r="G33" t="s">
        <v>1</v>
      </c>
      <c r="H33">
        <v>256</v>
      </c>
      <c r="I33">
        <v>1770</v>
      </c>
      <c r="J33">
        <v>24</v>
      </c>
      <c r="K33">
        <v>6441992192</v>
      </c>
      <c r="L33">
        <v>49152</v>
      </c>
      <c r="M33">
        <v>65536</v>
      </c>
      <c r="N33">
        <v>25.042999999999999</v>
      </c>
      <c r="O33">
        <v>782</v>
      </c>
      <c r="P33">
        <v>0.115885</v>
      </c>
      <c r="Q33">
        <v>1.01165E-2</v>
      </c>
      <c r="Y33" s="3"/>
      <c r="Z33" s="3"/>
      <c r="AA33" s="3"/>
      <c r="AB33" s="4"/>
      <c r="AC33" s="4"/>
      <c r="AD33" s="4"/>
      <c r="AE33" s="4"/>
      <c r="AF33" s="4"/>
    </row>
    <row r="34" spans="1:35" x14ac:dyDescent="0.25">
      <c r="A34" t="str">
        <f t="shared" si="14"/>
        <v>2560x1440</v>
      </c>
      <c r="B34" t="s">
        <v>51</v>
      </c>
      <c r="C34" t="s">
        <v>74</v>
      </c>
      <c r="D34">
        <v>2560</v>
      </c>
      <c r="E34">
        <v>1440</v>
      </c>
      <c r="F34" t="s">
        <v>67</v>
      </c>
      <c r="G34" t="s">
        <v>1</v>
      </c>
      <c r="H34">
        <v>256</v>
      </c>
      <c r="I34">
        <v>1770</v>
      </c>
      <c r="J34">
        <v>24</v>
      </c>
      <c r="K34">
        <v>6441992192</v>
      </c>
      <c r="L34">
        <v>49152</v>
      </c>
      <c r="M34">
        <v>65536</v>
      </c>
      <c r="N34">
        <v>25.1113</v>
      </c>
      <c r="O34">
        <v>478</v>
      </c>
      <c r="P34">
        <v>0.190832</v>
      </c>
      <c r="Q34">
        <v>1.63692E-2</v>
      </c>
    </row>
    <row r="35" spans="1:35" x14ac:dyDescent="0.25">
      <c r="A35" t="str">
        <f t="shared" si="14"/>
        <v>2560x1440</v>
      </c>
      <c r="B35" t="s">
        <v>51</v>
      </c>
      <c r="C35" t="s">
        <v>74</v>
      </c>
      <c r="D35">
        <v>2560</v>
      </c>
      <c r="E35">
        <v>1440</v>
      </c>
      <c r="F35" t="s">
        <v>67</v>
      </c>
      <c r="G35" t="s">
        <v>1</v>
      </c>
      <c r="H35">
        <v>256</v>
      </c>
      <c r="I35">
        <v>1770</v>
      </c>
      <c r="J35">
        <v>24</v>
      </c>
      <c r="K35">
        <v>6441992192</v>
      </c>
      <c r="L35">
        <v>49152</v>
      </c>
      <c r="M35">
        <v>65536</v>
      </c>
      <c r="N35">
        <v>25.098299999999998</v>
      </c>
      <c r="O35">
        <v>478</v>
      </c>
      <c r="P35">
        <v>0.19136600000000001</v>
      </c>
      <c r="Q35">
        <v>1.64774E-2</v>
      </c>
    </row>
    <row r="36" spans="1:35" x14ac:dyDescent="0.25">
      <c r="A36" t="str">
        <f t="shared" si="14"/>
        <v>2560x1440</v>
      </c>
      <c r="B36" t="s">
        <v>51</v>
      </c>
      <c r="C36" t="s">
        <v>74</v>
      </c>
      <c r="D36">
        <v>2560</v>
      </c>
      <c r="E36">
        <v>1440</v>
      </c>
      <c r="F36" t="s">
        <v>67</v>
      </c>
      <c r="G36" t="s">
        <v>1</v>
      </c>
      <c r="H36">
        <v>256</v>
      </c>
      <c r="I36">
        <v>1770</v>
      </c>
      <c r="J36">
        <v>24</v>
      </c>
      <c r="K36">
        <v>6441992192</v>
      </c>
      <c r="L36">
        <v>49152</v>
      </c>
      <c r="M36">
        <v>65536</v>
      </c>
      <c r="N36">
        <v>25.0853</v>
      </c>
      <c r="O36">
        <v>477</v>
      </c>
      <c r="P36">
        <v>0.19247</v>
      </c>
      <c r="Q36">
        <v>1.6366200000000001E-2</v>
      </c>
    </row>
    <row r="37" spans="1:35" x14ac:dyDescent="0.25">
      <c r="A37" t="str">
        <f t="shared" si="14"/>
        <v>3840x2160</v>
      </c>
      <c r="B37" t="s">
        <v>51</v>
      </c>
      <c r="C37" t="s">
        <v>74</v>
      </c>
      <c r="D37">
        <v>3840</v>
      </c>
      <c r="E37">
        <v>2160</v>
      </c>
      <c r="F37" t="s">
        <v>67</v>
      </c>
      <c r="G37" t="s">
        <v>1</v>
      </c>
      <c r="H37">
        <v>256</v>
      </c>
      <c r="I37">
        <v>1770</v>
      </c>
      <c r="J37">
        <v>24</v>
      </c>
      <c r="K37">
        <v>6441992192</v>
      </c>
      <c r="L37">
        <v>49152</v>
      </c>
      <c r="M37">
        <v>65536</v>
      </c>
      <c r="N37">
        <v>25.125</v>
      </c>
      <c r="O37">
        <v>237</v>
      </c>
      <c r="P37">
        <v>0.39061899999999999</v>
      </c>
      <c r="Q37">
        <v>3.3023400000000001E-2</v>
      </c>
    </row>
    <row r="38" spans="1:35" x14ac:dyDescent="0.25">
      <c r="A38" t="str">
        <f t="shared" si="14"/>
        <v>3840x2160</v>
      </c>
      <c r="B38" t="s">
        <v>51</v>
      </c>
      <c r="C38" t="s">
        <v>74</v>
      </c>
      <c r="D38">
        <v>3840</v>
      </c>
      <c r="E38">
        <v>2160</v>
      </c>
      <c r="F38" t="s">
        <v>67</v>
      </c>
      <c r="G38" t="s">
        <v>1</v>
      </c>
      <c r="H38">
        <v>256</v>
      </c>
      <c r="I38">
        <v>1770</v>
      </c>
      <c r="J38">
        <v>24</v>
      </c>
      <c r="K38">
        <v>6441992192</v>
      </c>
      <c r="L38">
        <v>49152</v>
      </c>
      <c r="M38">
        <v>65536</v>
      </c>
      <c r="N38">
        <v>25.1692</v>
      </c>
      <c r="O38">
        <v>237</v>
      </c>
      <c r="P38">
        <v>0.38790799999999998</v>
      </c>
      <c r="Q38">
        <v>3.30091E-2</v>
      </c>
    </row>
    <row r="39" spans="1:35" x14ac:dyDescent="0.25">
      <c r="A39" t="str">
        <f t="shared" si="14"/>
        <v>3840x2160</v>
      </c>
      <c r="B39" t="s">
        <v>51</v>
      </c>
      <c r="C39" t="s">
        <v>74</v>
      </c>
      <c r="D39">
        <v>3840</v>
      </c>
      <c r="E39">
        <v>2160</v>
      </c>
      <c r="F39" t="s">
        <v>67</v>
      </c>
      <c r="G39" t="s">
        <v>1</v>
      </c>
      <c r="H39">
        <v>256</v>
      </c>
      <c r="I39">
        <v>1770</v>
      </c>
      <c r="J39">
        <v>24</v>
      </c>
      <c r="K39">
        <v>6441992192</v>
      </c>
      <c r="L39">
        <v>49152</v>
      </c>
      <c r="M39">
        <v>65536</v>
      </c>
      <c r="N39">
        <v>25.124300000000002</v>
      </c>
      <c r="O39">
        <v>237</v>
      </c>
      <c r="P39">
        <v>0.39051900000000001</v>
      </c>
      <c r="Q39">
        <v>3.3054699999999999E-2</v>
      </c>
    </row>
    <row r="41" spans="1:35" x14ac:dyDescent="0.25">
      <c r="A41" s="1" t="s">
        <v>70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47</v>
      </c>
      <c r="V41" s="2" t="s">
        <v>43</v>
      </c>
      <c r="W41" s="2" t="s">
        <v>16</v>
      </c>
      <c r="X41" s="2" t="s">
        <v>52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46</v>
      </c>
      <c r="AF41" s="2" t="s">
        <v>45</v>
      </c>
      <c r="AG41" s="2" t="s">
        <v>84</v>
      </c>
      <c r="AH41" s="2" t="s">
        <v>85</v>
      </c>
    </row>
    <row r="42" spans="1:35" ht="15.75" x14ac:dyDescent="0.25">
      <c r="A42" t="str">
        <f>_xlfn.CONCAT(D42,"x",E42)</f>
        <v>1024x576</v>
      </c>
      <c r="B42" t="s">
        <v>51</v>
      </c>
      <c r="C42" t="s">
        <v>71</v>
      </c>
      <c r="D42">
        <v>1024</v>
      </c>
      <c r="E42">
        <v>576</v>
      </c>
      <c r="F42" t="s">
        <v>68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25.0442</v>
      </c>
      <c r="O42">
        <v>1041</v>
      </c>
      <c r="P42">
        <v>0.177062</v>
      </c>
      <c r="Q42">
        <v>7.0289999999999997E-3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75.093699999999998</v>
      </c>
      <c r="AC42" s="4">
        <f ca="1">SUM(OFFSET($O$42,(ROW()-ROW($AC$42))*$S$2,,$S$2,))</f>
        <v>3196</v>
      </c>
      <c r="AD42" s="4">
        <f ca="1">AC42/AB42</f>
        <v>42.560161504893223</v>
      </c>
      <c r="AE42" s="4">
        <f ca="1">1/MAX(OFFSET($Q$42,(ROW()-ROW($AE$42))*$S$2,,$S$2,))</f>
        <v>142.26774790155073</v>
      </c>
      <c r="AF42" s="4">
        <f ca="1">1/MIN(OFFSET($P$42,(ROW()-ROW($AF$42))*$S$2,,$S$2,))</f>
        <v>11.894170429189245</v>
      </c>
      <c r="AG42">
        <f ca="1">(AE42-AD42)/(AD42+AE42)/2*100</f>
        <v>26.973087213088732</v>
      </c>
      <c r="AH42">
        <f ca="1">(AD42-AF42)/(AF42+AD42)/2*100</f>
        <v>28.157531261999026</v>
      </c>
      <c r="AI42">
        <f t="shared" ca="1" si="13"/>
        <v>2.3496151439299125E-2</v>
      </c>
    </row>
    <row r="43" spans="1:35" ht="15.75" x14ac:dyDescent="0.25">
      <c r="A43" t="str">
        <f t="shared" ref="A43:A59" si="27">_xlfn.CONCAT(D43,"x",E43)</f>
        <v>1024x576</v>
      </c>
      <c r="B43" t="s">
        <v>51</v>
      </c>
      <c r="C43" t="s">
        <v>71</v>
      </c>
      <c r="D43">
        <v>1024</v>
      </c>
      <c r="E43">
        <v>576</v>
      </c>
      <c r="F43" t="s">
        <v>68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25.025099999999998</v>
      </c>
      <c r="O43">
        <v>1077</v>
      </c>
      <c r="P43">
        <v>8.4854799999999994E-2</v>
      </c>
      <c r="Q43">
        <v>6.96E-3</v>
      </c>
      <c r="V43" s="4" t="str">
        <f t="shared" ref="V43:V47" ca="1" si="28">INDEX(OFFSET($A$42,(ROW()-ROW($V$42))*$S$2,,$S$2,),1)</f>
        <v>1280x720</v>
      </c>
      <c r="W43">
        <f t="shared" ref="W43:W47" ca="1" si="29">INDEX(OFFSET($D$42,(ROW()-ROW($W$42))*$S$2,,$S$2,),1) * INDEX(OFFSET($E$42,(ROW()-ROW($W$42))*$S$2,,$S$2,),1)</f>
        <v>921600</v>
      </c>
      <c r="X43">
        <f t="shared" ref="X43:X47" ca="1" si="30">INDEX(OFFSET($J$42,(ROW()-ROW($X$42))*$S$2,,$S$2,),1)</f>
        <v>13</v>
      </c>
      <c r="Y43" s="3">
        <f t="shared" ref="Y43:Y47" si="31">K43/1000000000</f>
        <v>4.2947051519999997</v>
      </c>
      <c r="Z43" s="3">
        <f t="shared" ref="Z43:AA47" si="32">L43/1000</f>
        <v>49.152000000000001</v>
      </c>
      <c r="AA43" s="3">
        <f t="shared" si="32"/>
        <v>65.536000000000001</v>
      </c>
      <c r="AB43" s="4">
        <f t="shared" ref="AB43:AB47" ca="1" si="33">SUM(OFFSET($N$42,(ROW()-ROW($AB$42))*$S$2,,$S$2,))</f>
        <v>75.183099999999996</v>
      </c>
      <c r="AC43" s="4">
        <f t="shared" ref="AC43:AC47" ca="1" si="34">SUM(OFFSET($O$42,(ROW()-ROW($AC$42))*$S$2,,$S$2,))</f>
        <v>2286</v>
      </c>
      <c r="AD43" s="4">
        <f t="shared" ref="AD43:AD47" ca="1" si="35">AC43/AB43</f>
        <v>30.405769381682852</v>
      </c>
      <c r="AE43" s="4">
        <f t="shared" ref="AE43:AE47" ca="1" si="36">1/MAX(OFFSET($Q$42,(ROW()-ROW($AE$42))*$S$2,,$S$2,))</f>
        <v>100.54697554697555</v>
      </c>
      <c r="AF43" s="4">
        <f t="shared" ref="AF43:AF47" ca="1" si="37">1/MIN(OFFSET($P$42,(ROW()-ROW($AF$42))*$S$2,,$S$2,))</f>
        <v>8.0834209037264575</v>
      </c>
      <c r="AG43">
        <f t="shared" ref="AG43:AG47" ca="1" si="38">(AE43-AD43)/(AD43+AE43)/2*100</f>
        <v>26.78111337166122</v>
      </c>
      <c r="AH43">
        <f t="shared" ref="AH43:AH47" ca="1" si="39">(AD43-AF43)/(AF43+AD43)/2*100</f>
        <v>28.998204836772668</v>
      </c>
      <c r="AI43">
        <f t="shared" ca="1" si="13"/>
        <v>3.2888495188101483E-2</v>
      </c>
    </row>
    <row r="44" spans="1:35" ht="15.75" x14ac:dyDescent="0.25">
      <c r="A44" t="str">
        <f t="shared" si="27"/>
        <v>1024x576</v>
      </c>
      <c r="B44" t="s">
        <v>51</v>
      </c>
      <c r="C44" t="s">
        <v>71</v>
      </c>
      <c r="D44">
        <v>1024</v>
      </c>
      <c r="E44">
        <v>576</v>
      </c>
      <c r="F44" t="s">
        <v>68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25.0244</v>
      </c>
      <c r="O44">
        <v>1078</v>
      </c>
      <c r="P44">
        <v>8.4074800000000005E-2</v>
      </c>
      <c r="Q44">
        <v>6.9430999999999998E-3</v>
      </c>
      <c r="V44" s="4" t="str">
        <f t="shared" ca="1" si="28"/>
        <v>1600x900</v>
      </c>
      <c r="W44">
        <f t="shared" ca="1" si="29"/>
        <v>1440000</v>
      </c>
      <c r="X44">
        <f t="shared" ca="1" si="30"/>
        <v>13</v>
      </c>
      <c r="Y44" s="3">
        <f t="shared" si="31"/>
        <v>4.2947051519999997</v>
      </c>
      <c r="Z44" s="3">
        <f t="shared" si="32"/>
        <v>49.152000000000001</v>
      </c>
      <c r="AA44" s="3">
        <f t="shared" si="32"/>
        <v>65.536000000000001</v>
      </c>
      <c r="AB44" s="4">
        <f t="shared" ca="1" si="33"/>
        <v>75.255700000000004</v>
      </c>
      <c r="AC44" s="4">
        <f t="shared" ca="1" si="34"/>
        <v>1576</v>
      </c>
      <c r="AD44" s="4">
        <f t="shared" ca="1" si="35"/>
        <v>20.941935295266671</v>
      </c>
      <c r="AE44" s="4">
        <f t="shared" ca="1" si="36"/>
        <v>70.815511429623541</v>
      </c>
      <c r="AF44" s="4">
        <f t="shared" ca="1" si="37"/>
        <v>5.4401340449028659</v>
      </c>
      <c r="AG44">
        <f t="shared" ca="1" si="38"/>
        <v>27.176854802798317</v>
      </c>
      <c r="AH44">
        <f t="shared" ca="1" si="39"/>
        <v>29.37942632642665</v>
      </c>
      <c r="AI44">
        <f t="shared" ca="1" si="13"/>
        <v>4.7751078680203049E-2</v>
      </c>
    </row>
    <row r="45" spans="1:35" ht="15.75" x14ac:dyDescent="0.25">
      <c r="A45" t="str">
        <f t="shared" si="27"/>
        <v>1280x720</v>
      </c>
      <c r="B45" t="s">
        <v>51</v>
      </c>
      <c r="C45" t="s">
        <v>71</v>
      </c>
      <c r="D45">
        <v>1280</v>
      </c>
      <c r="E45">
        <v>720</v>
      </c>
      <c r="F45" t="s">
        <v>68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25.0581</v>
      </c>
      <c r="O45">
        <v>762</v>
      </c>
      <c r="P45">
        <v>0.124692</v>
      </c>
      <c r="Q45">
        <v>9.8347E-3</v>
      </c>
      <c r="V45" s="4" t="str">
        <f t="shared" ca="1" si="28"/>
        <v>1920x1080</v>
      </c>
      <c r="W45">
        <f t="shared" ca="1" si="29"/>
        <v>2073600</v>
      </c>
      <c r="X45">
        <f t="shared" ca="1" si="30"/>
        <v>13</v>
      </c>
      <c r="Y45" s="3">
        <f t="shared" si="31"/>
        <v>4.2947051519999997</v>
      </c>
      <c r="Z45" s="3">
        <f t="shared" si="32"/>
        <v>49.152000000000001</v>
      </c>
      <c r="AA45" s="3">
        <f t="shared" si="32"/>
        <v>65.536000000000001</v>
      </c>
      <c r="AB45" s="4">
        <f t="shared" ca="1" si="33"/>
        <v>75.353700000000003</v>
      </c>
      <c r="AC45" s="4">
        <f t="shared" ca="1" si="34"/>
        <v>1143</v>
      </c>
      <c r="AD45" s="4">
        <f t="shared" ca="1" si="35"/>
        <v>15.168465516623602</v>
      </c>
      <c r="AE45" s="4">
        <f t="shared" ca="1" si="36"/>
        <v>50.546917648961774</v>
      </c>
      <c r="AF45" s="4">
        <f t="shared" ca="1" si="37"/>
        <v>3.9111695179092449</v>
      </c>
      <c r="AG45">
        <f t="shared" ca="1" si="38"/>
        <v>26.917937953122657</v>
      </c>
      <c r="AH45">
        <f t="shared" ca="1" si="39"/>
        <v>29.500815865553541</v>
      </c>
      <c r="AI45">
        <f t="shared" ca="1" si="13"/>
        <v>6.5926246719160114E-2</v>
      </c>
    </row>
    <row r="46" spans="1:35" ht="15.75" x14ac:dyDescent="0.25">
      <c r="A46" t="str">
        <f t="shared" si="27"/>
        <v>1280x720</v>
      </c>
      <c r="B46" t="s">
        <v>51</v>
      </c>
      <c r="C46" t="s">
        <v>71</v>
      </c>
      <c r="D46">
        <v>1280</v>
      </c>
      <c r="E46">
        <v>720</v>
      </c>
      <c r="F46" t="s">
        <v>68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25.059100000000001</v>
      </c>
      <c r="O46">
        <v>762</v>
      </c>
      <c r="P46">
        <v>0.12407600000000001</v>
      </c>
      <c r="Q46">
        <v>9.6558000000000008E-3</v>
      </c>
      <c r="V46" s="4" t="str">
        <f t="shared" ca="1" si="28"/>
        <v>2560x1440</v>
      </c>
      <c r="W46">
        <f t="shared" ca="1" si="29"/>
        <v>3686400</v>
      </c>
      <c r="X46">
        <f t="shared" ca="1" si="30"/>
        <v>13</v>
      </c>
      <c r="Y46" s="3">
        <f t="shared" si="31"/>
        <v>4.2947051519999997</v>
      </c>
      <c r="Z46" s="3">
        <f t="shared" si="32"/>
        <v>49.152000000000001</v>
      </c>
      <c r="AA46" s="3">
        <f t="shared" si="32"/>
        <v>65.536000000000001</v>
      </c>
      <c r="AB46" s="4">
        <f t="shared" ca="1" si="33"/>
        <v>75.454599999999999</v>
      </c>
      <c r="AC46" s="4">
        <f t="shared" ca="1" si="34"/>
        <v>690</v>
      </c>
      <c r="AD46" s="4">
        <f t="shared" ca="1" si="35"/>
        <v>9.1445717027192508</v>
      </c>
      <c r="AE46" s="4">
        <f t="shared" ca="1" si="36"/>
        <v>30.809520141723791</v>
      </c>
      <c r="AF46" s="4">
        <f t="shared" ca="1" si="37"/>
        <v>2.341914890129063</v>
      </c>
      <c r="AG46">
        <f t="shared" ca="1" si="38"/>
        <v>27.112302443708003</v>
      </c>
      <c r="AH46">
        <f t="shared" ca="1" si="39"/>
        <v>29.611564674726736</v>
      </c>
      <c r="AI46">
        <f t="shared" ca="1" si="13"/>
        <v>0.10935449275362319</v>
      </c>
    </row>
    <row r="47" spans="1:35" ht="15.75" x14ac:dyDescent="0.25">
      <c r="A47" t="str">
        <f t="shared" si="27"/>
        <v>1280x720</v>
      </c>
      <c r="B47" t="s">
        <v>51</v>
      </c>
      <c r="C47" t="s">
        <v>71</v>
      </c>
      <c r="D47">
        <v>1280</v>
      </c>
      <c r="E47">
        <v>720</v>
      </c>
      <c r="F47" t="s">
        <v>68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25.065899999999999</v>
      </c>
      <c r="O47">
        <v>762</v>
      </c>
      <c r="P47">
        <v>0.12371</v>
      </c>
      <c r="Q47">
        <v>9.9456000000000006E-3</v>
      </c>
      <c r="T47" s="4"/>
      <c r="U47" s="4"/>
      <c r="V47" s="4" t="str">
        <f t="shared" ca="1" si="28"/>
        <v>3840x2160</v>
      </c>
      <c r="W47">
        <f t="shared" ca="1" si="29"/>
        <v>8294400</v>
      </c>
      <c r="X47">
        <f t="shared" ca="1" si="30"/>
        <v>13</v>
      </c>
      <c r="Y47" s="3">
        <f t="shared" si="31"/>
        <v>4.2947051519999997</v>
      </c>
      <c r="Z47" s="3">
        <f t="shared" si="32"/>
        <v>49.152000000000001</v>
      </c>
      <c r="AA47" s="3">
        <f t="shared" si="32"/>
        <v>65.536000000000001</v>
      </c>
      <c r="AB47" s="4">
        <f t="shared" ca="1" si="33"/>
        <v>76.329499999999996</v>
      </c>
      <c r="AC47" s="4">
        <f t="shared" ca="1" si="34"/>
        <v>338</v>
      </c>
      <c r="AD47" s="4">
        <f t="shared" ca="1" si="35"/>
        <v>4.4281699736012943</v>
      </c>
      <c r="AE47" s="4">
        <f t="shared" ca="1" si="36"/>
        <v>14.857693016289975</v>
      </c>
      <c r="AF47" s="4">
        <f t="shared" ca="1" si="37"/>
        <v>1.1478209766579126</v>
      </c>
      <c r="AG47">
        <f t="shared" ca="1" si="38"/>
        <v>27.039295695907771</v>
      </c>
      <c r="AH47">
        <f t="shared" ca="1" si="39"/>
        <v>29.414941901859525</v>
      </c>
      <c r="AI47">
        <f t="shared" ca="1" si="13"/>
        <v>0.22582692307692306</v>
      </c>
    </row>
    <row r="48" spans="1:35" ht="15.75" x14ac:dyDescent="0.25">
      <c r="A48" t="str">
        <f t="shared" si="27"/>
        <v>1600x900</v>
      </c>
      <c r="B48" t="s">
        <v>51</v>
      </c>
      <c r="C48" t="s">
        <v>71</v>
      </c>
      <c r="D48">
        <v>1600</v>
      </c>
      <c r="E48">
        <v>900</v>
      </c>
      <c r="F48" t="s">
        <v>68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25.082100000000001</v>
      </c>
      <c r="O48">
        <v>525</v>
      </c>
      <c r="P48">
        <v>0.18406800000000001</v>
      </c>
      <c r="Q48">
        <v>1.41212E-2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5" ht="15.75" x14ac:dyDescent="0.25">
      <c r="A49" t="str">
        <f t="shared" si="27"/>
        <v>1600x900</v>
      </c>
      <c r="B49" t="s">
        <v>51</v>
      </c>
      <c r="C49" t="s">
        <v>71</v>
      </c>
      <c r="D49">
        <v>1600</v>
      </c>
      <c r="E49">
        <v>900</v>
      </c>
      <c r="F49" t="s">
        <v>68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25.0932</v>
      </c>
      <c r="O49">
        <v>526</v>
      </c>
      <c r="P49">
        <v>0.18381900000000001</v>
      </c>
      <c r="Q49">
        <v>1.40482E-2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5" ht="15.75" x14ac:dyDescent="0.25">
      <c r="A50" t="str">
        <f t="shared" si="27"/>
        <v>1600x900</v>
      </c>
      <c r="B50" t="s">
        <v>51</v>
      </c>
      <c r="C50" t="s">
        <v>71</v>
      </c>
      <c r="D50">
        <v>1600</v>
      </c>
      <c r="E50">
        <v>900</v>
      </c>
      <c r="F50" t="s">
        <v>68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25.080400000000001</v>
      </c>
      <c r="O50">
        <v>525</v>
      </c>
      <c r="P50">
        <v>0.18509200000000001</v>
      </c>
      <c r="Q50">
        <v>1.40839E-2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5" ht="15.75" x14ac:dyDescent="0.25">
      <c r="A51" t="str">
        <f t="shared" si="27"/>
        <v>1920x1080</v>
      </c>
      <c r="B51" t="s">
        <v>51</v>
      </c>
      <c r="C51" t="s">
        <v>71</v>
      </c>
      <c r="D51">
        <v>1920</v>
      </c>
      <c r="E51">
        <v>1080</v>
      </c>
      <c r="F51" t="s">
        <v>68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25.13</v>
      </c>
      <c r="O51">
        <v>381</v>
      </c>
      <c r="P51">
        <v>0.25897300000000001</v>
      </c>
      <c r="Q51">
        <v>1.97162E-2</v>
      </c>
      <c r="Y51" s="3"/>
      <c r="Z51" s="3"/>
      <c r="AA51" s="3"/>
      <c r="AB51" s="4"/>
      <c r="AC51" s="4"/>
      <c r="AD51" s="4"/>
      <c r="AE51" s="4"/>
      <c r="AF51" s="4"/>
    </row>
    <row r="52" spans="1:35" ht="15.75" x14ac:dyDescent="0.25">
      <c r="A52" t="str">
        <f t="shared" si="27"/>
        <v>1920x1080</v>
      </c>
      <c r="B52" t="s">
        <v>51</v>
      </c>
      <c r="C52" t="s">
        <v>71</v>
      </c>
      <c r="D52">
        <v>1920</v>
      </c>
      <c r="E52">
        <v>1080</v>
      </c>
      <c r="F52" t="s">
        <v>68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25.090800000000002</v>
      </c>
      <c r="O52">
        <v>381</v>
      </c>
      <c r="P52">
        <v>0.25567800000000002</v>
      </c>
      <c r="Q52">
        <v>1.9783599999999998E-2</v>
      </c>
      <c r="Y52" s="3"/>
      <c r="Z52" s="3"/>
      <c r="AA52" s="3"/>
      <c r="AB52" s="4"/>
      <c r="AC52" s="4"/>
      <c r="AD52" s="4"/>
      <c r="AE52" s="4"/>
      <c r="AF52" s="4"/>
    </row>
    <row r="53" spans="1:35" ht="15.75" x14ac:dyDescent="0.25">
      <c r="A53" t="str">
        <f t="shared" si="27"/>
        <v>1920x1080</v>
      </c>
      <c r="B53" t="s">
        <v>51</v>
      </c>
      <c r="C53" t="s">
        <v>71</v>
      </c>
      <c r="D53">
        <v>1920</v>
      </c>
      <c r="E53">
        <v>1080</v>
      </c>
      <c r="F53" t="s">
        <v>68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25.132899999999999</v>
      </c>
      <c r="O53">
        <v>381</v>
      </c>
      <c r="P53">
        <v>0.25652399999999997</v>
      </c>
      <c r="Q53">
        <v>1.9765600000000001E-2</v>
      </c>
      <c r="Y53" s="3"/>
      <c r="Z53" s="3"/>
      <c r="AA53" s="3"/>
      <c r="AB53" s="4"/>
      <c r="AC53" s="4"/>
      <c r="AD53" s="4"/>
      <c r="AE53" s="4"/>
      <c r="AF53" s="4"/>
    </row>
    <row r="54" spans="1:35" x14ac:dyDescent="0.25">
      <c r="A54" t="str">
        <f t="shared" si="27"/>
        <v>2560x1440</v>
      </c>
      <c r="B54" t="s">
        <v>51</v>
      </c>
      <c r="C54" t="s">
        <v>71</v>
      </c>
      <c r="D54">
        <v>2560</v>
      </c>
      <c r="E54">
        <v>1440</v>
      </c>
      <c r="F54" t="s">
        <v>68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25.1586</v>
      </c>
      <c r="O54">
        <v>230</v>
      </c>
      <c r="P54">
        <v>0.43031399999999997</v>
      </c>
      <c r="Q54">
        <v>3.2416100000000003E-2</v>
      </c>
    </row>
    <row r="55" spans="1:35" x14ac:dyDescent="0.25">
      <c r="A55" t="str">
        <f t="shared" si="27"/>
        <v>2560x1440</v>
      </c>
      <c r="B55" t="s">
        <v>51</v>
      </c>
      <c r="C55" t="s">
        <v>71</v>
      </c>
      <c r="D55">
        <v>2560</v>
      </c>
      <c r="E55">
        <v>1440</v>
      </c>
      <c r="F55" t="s">
        <v>68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25.1553</v>
      </c>
      <c r="O55">
        <v>230</v>
      </c>
      <c r="P55">
        <v>0.42700100000000002</v>
      </c>
      <c r="Q55">
        <v>3.24575E-2</v>
      </c>
    </row>
    <row r="56" spans="1:35" x14ac:dyDescent="0.25">
      <c r="A56" t="str">
        <f t="shared" si="27"/>
        <v>2560x1440</v>
      </c>
      <c r="B56" t="s">
        <v>51</v>
      </c>
      <c r="C56" t="s">
        <v>71</v>
      </c>
      <c r="D56">
        <v>2560</v>
      </c>
      <c r="E56">
        <v>1440</v>
      </c>
      <c r="F56" t="s">
        <v>68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25.140699999999999</v>
      </c>
      <c r="O56">
        <v>230</v>
      </c>
      <c r="P56">
        <v>0.42765700000000001</v>
      </c>
      <c r="Q56">
        <v>3.2416599999999997E-2</v>
      </c>
    </row>
    <row r="57" spans="1:35" x14ac:dyDescent="0.25">
      <c r="A57" t="str">
        <f t="shared" si="27"/>
        <v>3840x2160</v>
      </c>
      <c r="B57" t="s">
        <v>51</v>
      </c>
      <c r="C57" t="s">
        <v>71</v>
      </c>
      <c r="D57">
        <v>3840</v>
      </c>
      <c r="E57">
        <v>2160</v>
      </c>
      <c r="F57" t="s">
        <v>68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25.5063</v>
      </c>
      <c r="O57">
        <v>113</v>
      </c>
      <c r="P57">
        <v>0.87241100000000005</v>
      </c>
      <c r="Q57">
        <v>6.7188100000000001E-2</v>
      </c>
    </row>
    <row r="58" spans="1:35" x14ac:dyDescent="0.25">
      <c r="A58" t="str">
        <f t="shared" si="27"/>
        <v>3840x2160</v>
      </c>
      <c r="B58" t="s">
        <v>51</v>
      </c>
      <c r="C58" t="s">
        <v>71</v>
      </c>
      <c r="D58">
        <v>3840</v>
      </c>
      <c r="E58">
        <v>2160</v>
      </c>
      <c r="F58" t="s">
        <v>68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25.293299999999999</v>
      </c>
      <c r="O58">
        <v>112</v>
      </c>
      <c r="P58">
        <v>0.87294799999999995</v>
      </c>
      <c r="Q58">
        <v>6.7175799999999994E-2</v>
      </c>
    </row>
    <row r="59" spans="1:35" x14ac:dyDescent="0.25">
      <c r="A59" t="str">
        <f t="shared" si="27"/>
        <v>3840x2160</v>
      </c>
      <c r="B59" t="s">
        <v>51</v>
      </c>
      <c r="C59" t="s">
        <v>71</v>
      </c>
      <c r="D59">
        <v>3840</v>
      </c>
      <c r="E59">
        <v>2160</v>
      </c>
      <c r="F59" t="s">
        <v>68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25.529900000000001</v>
      </c>
      <c r="O59">
        <v>113</v>
      </c>
      <c r="P59">
        <v>0.87121599999999999</v>
      </c>
      <c r="Q59">
        <v>6.7305199999999996E-2</v>
      </c>
    </row>
    <row r="61" spans="1:35" x14ac:dyDescent="0.25">
      <c r="A61" s="1" t="s">
        <v>70</v>
      </c>
      <c r="B61" s="1" t="s">
        <v>2</v>
      </c>
      <c r="C61" s="1" t="s">
        <v>21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13</v>
      </c>
      <c r="L61" s="1" t="s">
        <v>12</v>
      </c>
      <c r="M61" s="1" t="s">
        <v>11</v>
      </c>
      <c r="N61" s="1" t="s">
        <v>17</v>
      </c>
      <c r="O61" s="1" t="s">
        <v>10</v>
      </c>
      <c r="P61" s="1" t="s">
        <v>15</v>
      </c>
      <c r="Q61" s="1" t="s">
        <v>14</v>
      </c>
      <c r="S61" s="5" t="s">
        <v>42</v>
      </c>
      <c r="T61" s="5" t="s">
        <v>47</v>
      </c>
      <c r="V61" s="2" t="s">
        <v>43</v>
      </c>
      <c r="W61" s="2" t="s">
        <v>16</v>
      </c>
      <c r="X61" s="2" t="s">
        <v>52</v>
      </c>
      <c r="Y61" s="2" t="s">
        <v>18</v>
      </c>
      <c r="Z61" s="2" t="s">
        <v>19</v>
      </c>
      <c r="AA61" s="2" t="s">
        <v>20</v>
      </c>
      <c r="AB61" s="2" t="s">
        <v>44</v>
      </c>
      <c r="AC61" s="2" t="s">
        <v>10</v>
      </c>
      <c r="AD61" s="2" t="s">
        <v>23</v>
      </c>
      <c r="AE61" s="2" t="s">
        <v>46</v>
      </c>
      <c r="AF61" s="2" t="s">
        <v>45</v>
      </c>
      <c r="AG61" s="2" t="s">
        <v>84</v>
      </c>
      <c r="AH61" s="2" t="s">
        <v>85</v>
      </c>
    </row>
    <row r="62" spans="1:35" ht="15.75" x14ac:dyDescent="0.25">
      <c r="A62" t="str">
        <f>_xlfn.CONCAT(D62,"x",E62)</f>
        <v>1024x576</v>
      </c>
      <c r="B62" t="s">
        <v>51</v>
      </c>
      <c r="C62" t="s">
        <v>74</v>
      </c>
      <c r="D62">
        <v>1024</v>
      </c>
      <c r="E62">
        <v>576</v>
      </c>
      <c r="F62" t="s">
        <v>80</v>
      </c>
      <c r="G62" t="s">
        <v>1</v>
      </c>
      <c r="H62">
        <v>256</v>
      </c>
      <c r="I62">
        <v>1845</v>
      </c>
      <c r="J62">
        <v>68</v>
      </c>
      <c r="K62">
        <v>10736762880</v>
      </c>
      <c r="L62">
        <v>49152</v>
      </c>
      <c r="M62">
        <v>65536</v>
      </c>
      <c r="N62">
        <v>25.007999999999999</v>
      </c>
      <c r="O62">
        <v>4585</v>
      </c>
      <c r="P62">
        <v>1.07604E-2</v>
      </c>
      <c r="Q62">
        <v>2.4283E-3</v>
      </c>
      <c r="S62">
        <v>3</v>
      </c>
      <c r="T62">
        <v>1</v>
      </c>
      <c r="V62" s="4" t="str">
        <f ca="1">INDEX(OFFSET($A$62,(ROW()-ROW($V$62))*$S$2,,$S$2,),1)</f>
        <v>1024x576</v>
      </c>
      <c r="W62">
        <f ca="1">INDEX(OFFSET($D$62,(ROW()-ROW($W$62))*$S$2,,$S$2,),1) * INDEX(OFFSET($E$62,(ROW()-ROW($W$62))*$S$2,,$S$2,),1)</f>
        <v>589824</v>
      </c>
      <c r="X62">
        <f ca="1">INDEX(OFFSET($J$62,(ROW()-ROW($X$62))*$S$2,,$S$2,),1)</f>
        <v>68</v>
      </c>
      <c r="Y62" s="3">
        <f>K62/1000000000</f>
        <v>10.736762880000001</v>
      </c>
      <c r="Z62" s="3">
        <f>L62/1000</f>
        <v>49.152000000000001</v>
      </c>
      <c r="AA62" s="3">
        <f>M62/1000</f>
        <v>65.536000000000001</v>
      </c>
      <c r="AB62" s="4">
        <f ca="1">SUM(OFFSET($N$62,(ROW()-ROW($AB$62))*$S$2,,$S$2,))</f>
        <v>75.020399999999995</v>
      </c>
      <c r="AC62" s="4">
        <f ca="1">SUM(OFFSET($O$62,(ROW()-ROW($AC$62))*$S$2,,$S$2,))</f>
        <v>13165</v>
      </c>
      <c r="AD62" s="4">
        <f ca="1">AC62/AB62</f>
        <v>175.4856012497934</v>
      </c>
      <c r="AE62" s="4">
        <f ca="1">1/MAX(OFFSET($Q$62,(ROW()-ROW($AE$62))*$S$2,,$S$2,))</f>
        <v>405.465677330414</v>
      </c>
      <c r="AF62" s="4">
        <f ca="1">1/MIN(OFFSET($P$62,(ROW()-ROW($AF$62))*$S$2,,$S$2,))</f>
        <v>92.933348202669052</v>
      </c>
      <c r="AG62">
        <f ca="1">(AE62-AD62)/(AD62+AE62)/2*100</f>
        <v>19.793404762157611</v>
      </c>
      <c r="AH62">
        <f ca="1">(AD62-AF62)/(AF62+AD62)/2*100</f>
        <v>15.377500958020946</v>
      </c>
      <c r="AI62">
        <f t="shared" ref="AI62:AI67" ca="1" si="40">AB62/AC62</f>
        <v>5.6984732244587917E-3</v>
      </c>
    </row>
    <row r="63" spans="1:35" ht="15.75" x14ac:dyDescent="0.25">
      <c r="A63" t="str">
        <f t="shared" ref="A63:A79" si="41">_xlfn.CONCAT(D63,"x",E63)</f>
        <v>1024x576</v>
      </c>
      <c r="B63" t="s">
        <v>51</v>
      </c>
      <c r="C63" t="s">
        <v>74</v>
      </c>
      <c r="D63">
        <v>1024</v>
      </c>
      <c r="E63">
        <v>576</v>
      </c>
      <c r="F63" t="s">
        <v>80</v>
      </c>
      <c r="G63" t="s">
        <v>1</v>
      </c>
      <c r="H63">
        <v>256</v>
      </c>
      <c r="I63">
        <v>1845</v>
      </c>
      <c r="J63">
        <v>68</v>
      </c>
      <c r="K63">
        <v>10736762880</v>
      </c>
      <c r="L63">
        <v>49152</v>
      </c>
      <c r="M63">
        <v>65536</v>
      </c>
      <c r="N63">
        <v>25.005700000000001</v>
      </c>
      <c r="O63">
        <v>4238</v>
      </c>
      <c r="P63">
        <v>1.35902E-2</v>
      </c>
      <c r="Q63">
        <v>2.4642000000000002E-3</v>
      </c>
      <c r="V63" s="4" t="str">
        <f t="shared" ref="V63:V67" ca="1" si="42">INDEX(OFFSET($A$62,(ROW()-ROW($V$62))*$S$2,,$S$2,),1)</f>
        <v>1280x720</v>
      </c>
      <c r="W63">
        <f t="shared" ref="W63:W67" ca="1" si="43">INDEX(OFFSET($D$62,(ROW()-ROW($W$62))*$S$2,,$S$2,),1) * INDEX(OFFSET($E$62,(ROW()-ROW($W$62))*$S$2,,$S$2,),1)</f>
        <v>921600</v>
      </c>
      <c r="X63">
        <f t="shared" ref="X63:X67" ca="1" si="44">INDEX(OFFSET($J$62,(ROW()-ROW($X$62))*$S$2,,$S$2,),1)</f>
        <v>68</v>
      </c>
      <c r="Y63" s="3">
        <f t="shared" ref="Y63:Y67" si="45">K63/1000000000</f>
        <v>10.736762880000001</v>
      </c>
      <c r="Z63" s="3">
        <f t="shared" ref="Z63:AA67" si="46">L63/1000</f>
        <v>49.152000000000001</v>
      </c>
      <c r="AA63" s="3">
        <f t="shared" si="46"/>
        <v>65.536000000000001</v>
      </c>
      <c r="AB63" s="4">
        <f t="shared" ref="AB63:AB67" ca="1" si="47">SUM(OFFSET($N$62,(ROW()-ROW($AB$62))*$S$2,,$S$2,))</f>
        <v>75.028500000000008</v>
      </c>
      <c r="AC63" s="4">
        <f t="shared" ref="AC63:AC67" ca="1" si="48">SUM(OFFSET($O$62,(ROW()-ROW($AC$62))*$S$2,,$S$2,))</f>
        <v>10196</v>
      </c>
      <c r="AD63" s="4">
        <f t="shared" ref="AD63:AD67" ca="1" si="49">AC63/AB63</f>
        <v>135.89502655657515</v>
      </c>
      <c r="AE63" s="4">
        <f t="shared" ref="AE63:AE67" ca="1" si="50">1/MAX(OFFSET($Q$62,(ROW()-ROW($AE$62))*$S$2,,$S$2,))</f>
        <v>323.89713027142579</v>
      </c>
      <c r="AF63" s="4">
        <f t="shared" ref="AF63:AF67" ca="1" si="51">1/MIN(OFFSET($P$62,(ROW()-ROW($AF$62))*$S$2,,$S$2,))</f>
        <v>64.61826758424607</v>
      </c>
      <c r="AG63">
        <f t="shared" ref="AG63:AG67" ca="1" si="52">(AE63-AD63)/(AD63+AE63)/2*100</f>
        <v>20.44424865920217</v>
      </c>
      <c r="AH63">
        <f t="shared" ref="AH63:AH67" ca="1" si="53">(AD63-AF63)/(AF63+AD63)/2*100</f>
        <v>17.773574385115619</v>
      </c>
      <c r="AI63">
        <f t="shared" ca="1" si="40"/>
        <v>7.3586210278540612E-3</v>
      </c>
    </row>
    <row r="64" spans="1:35" ht="15.75" x14ac:dyDescent="0.25">
      <c r="A64" t="str">
        <f t="shared" si="41"/>
        <v>1024x576</v>
      </c>
      <c r="B64" t="s">
        <v>51</v>
      </c>
      <c r="C64" t="s">
        <v>74</v>
      </c>
      <c r="D64">
        <v>1024</v>
      </c>
      <c r="E64">
        <v>576</v>
      </c>
      <c r="F64" t="s">
        <v>80</v>
      </c>
      <c r="G64" t="s">
        <v>1</v>
      </c>
      <c r="H64">
        <v>256</v>
      </c>
      <c r="I64">
        <v>1845</v>
      </c>
      <c r="J64">
        <v>68</v>
      </c>
      <c r="K64">
        <v>10736762880</v>
      </c>
      <c r="L64">
        <v>49152</v>
      </c>
      <c r="M64">
        <v>65536</v>
      </c>
      <c r="N64">
        <v>25.006699999999999</v>
      </c>
      <c r="O64">
        <v>4342</v>
      </c>
      <c r="P64">
        <v>1.4333E-2</v>
      </c>
      <c r="Q64">
        <v>2.4662999999999998E-3</v>
      </c>
      <c r="V64" s="4" t="str">
        <f t="shared" ca="1" si="42"/>
        <v>1600x900</v>
      </c>
      <c r="W64">
        <f t="shared" ca="1" si="43"/>
        <v>1440000</v>
      </c>
      <c r="X64">
        <f t="shared" ca="1" si="44"/>
        <v>68</v>
      </c>
      <c r="Y64" s="3">
        <f t="shared" si="45"/>
        <v>10.736762880000001</v>
      </c>
      <c r="Z64" s="3">
        <f t="shared" si="46"/>
        <v>49.152000000000001</v>
      </c>
      <c r="AA64" s="3">
        <f t="shared" si="46"/>
        <v>65.536000000000001</v>
      </c>
      <c r="AB64" s="4">
        <f t="shared" ca="1" si="47"/>
        <v>75.0505</v>
      </c>
      <c r="AC64" s="4">
        <f t="shared" ca="1" si="48"/>
        <v>6985</v>
      </c>
      <c r="AD64" s="4">
        <f t="shared" ca="1" si="49"/>
        <v>93.070665751727176</v>
      </c>
      <c r="AE64" s="4">
        <f t="shared" ca="1" si="50"/>
        <v>232.61764637465402</v>
      </c>
      <c r="AF64" s="4">
        <f t="shared" ca="1" si="51"/>
        <v>43.529360553693465</v>
      </c>
      <c r="AG64">
        <f t="shared" ca="1" si="52"/>
        <v>21.423393997752143</v>
      </c>
      <c r="AH64">
        <f t="shared" ca="1" si="53"/>
        <v>18.133709977209495</v>
      </c>
      <c r="AI64">
        <f t="shared" ca="1" si="40"/>
        <v>1.074452397995705E-2</v>
      </c>
    </row>
    <row r="65" spans="1:35" ht="15.75" x14ac:dyDescent="0.25">
      <c r="A65" t="str">
        <f t="shared" si="41"/>
        <v>1280x720</v>
      </c>
      <c r="B65" t="s">
        <v>51</v>
      </c>
      <c r="C65" t="s">
        <v>74</v>
      </c>
      <c r="D65">
        <v>1280</v>
      </c>
      <c r="E65">
        <v>720</v>
      </c>
      <c r="F65" t="s">
        <v>80</v>
      </c>
      <c r="G65" t="s">
        <v>1</v>
      </c>
      <c r="H65">
        <v>256</v>
      </c>
      <c r="I65">
        <v>1845</v>
      </c>
      <c r="J65">
        <v>68</v>
      </c>
      <c r="K65">
        <v>10736762880</v>
      </c>
      <c r="L65">
        <v>49152</v>
      </c>
      <c r="M65">
        <v>65536</v>
      </c>
      <c r="N65">
        <v>25.010400000000001</v>
      </c>
      <c r="O65">
        <v>3453</v>
      </c>
      <c r="P65">
        <v>1.54755E-2</v>
      </c>
      <c r="Q65">
        <v>3.0874000000000001E-3</v>
      </c>
      <c r="V65" s="4" t="str">
        <f t="shared" ca="1" si="42"/>
        <v>1920x1080</v>
      </c>
      <c r="W65">
        <f t="shared" ca="1" si="43"/>
        <v>2073600</v>
      </c>
      <c r="X65">
        <f t="shared" ca="1" si="44"/>
        <v>68</v>
      </c>
      <c r="Y65" s="3">
        <f t="shared" si="45"/>
        <v>10.736762880000001</v>
      </c>
      <c r="Z65" s="3">
        <f t="shared" si="46"/>
        <v>49.152000000000001</v>
      </c>
      <c r="AA65" s="3">
        <f t="shared" si="46"/>
        <v>65.536000000000001</v>
      </c>
      <c r="AB65" s="4">
        <f t="shared" ca="1" si="47"/>
        <v>75.05319999999999</v>
      </c>
      <c r="AC65" s="4">
        <f t="shared" ca="1" si="48"/>
        <v>5405</v>
      </c>
      <c r="AD65" s="4">
        <f t="shared" ca="1" si="49"/>
        <v>72.015583612690747</v>
      </c>
      <c r="AE65" s="4">
        <f t="shared" ca="1" si="50"/>
        <v>173.58398861289035</v>
      </c>
      <c r="AF65" s="4">
        <f t="shared" ca="1" si="51"/>
        <v>33.520601761842833</v>
      </c>
      <c r="AG65">
        <f t="shared" ca="1" si="52"/>
        <v>20.677642896484752</v>
      </c>
      <c r="AH65">
        <f t="shared" ca="1" si="53"/>
        <v>18.237811852984102</v>
      </c>
      <c r="AI65">
        <f t="shared" ca="1" si="40"/>
        <v>1.3885883441258092E-2</v>
      </c>
    </row>
    <row r="66" spans="1:35" ht="15.75" x14ac:dyDescent="0.25">
      <c r="A66" t="str">
        <f t="shared" si="41"/>
        <v>1280x720</v>
      </c>
      <c r="B66" t="s">
        <v>51</v>
      </c>
      <c r="C66" t="s">
        <v>74</v>
      </c>
      <c r="D66">
        <v>1280</v>
      </c>
      <c r="E66">
        <v>720</v>
      </c>
      <c r="F66" t="s">
        <v>80</v>
      </c>
      <c r="G66" t="s">
        <v>1</v>
      </c>
      <c r="H66">
        <v>256</v>
      </c>
      <c r="I66">
        <v>1845</v>
      </c>
      <c r="J66">
        <v>68</v>
      </c>
      <c r="K66">
        <v>10736762880</v>
      </c>
      <c r="L66">
        <v>49152</v>
      </c>
      <c r="M66">
        <v>65536</v>
      </c>
      <c r="N66">
        <v>25.0078</v>
      </c>
      <c r="O66">
        <v>3412</v>
      </c>
      <c r="P66">
        <v>2.8795999999999999E-2</v>
      </c>
      <c r="Q66">
        <v>3.0614000000000001E-3</v>
      </c>
      <c r="V66" s="4" t="str">
        <f t="shared" ca="1" si="42"/>
        <v>2560x1440</v>
      </c>
      <c r="W66">
        <f t="shared" ca="1" si="43"/>
        <v>3686400</v>
      </c>
      <c r="X66">
        <f t="shared" ca="1" si="44"/>
        <v>68</v>
      </c>
      <c r="Y66" s="3">
        <f t="shared" si="45"/>
        <v>10.736762880000001</v>
      </c>
      <c r="Z66" s="3">
        <f t="shared" si="46"/>
        <v>49.152000000000001</v>
      </c>
      <c r="AA66" s="3">
        <f t="shared" si="46"/>
        <v>65.536000000000001</v>
      </c>
      <c r="AB66" s="4">
        <f t="shared" ca="1" si="47"/>
        <v>75.080500000000001</v>
      </c>
      <c r="AC66" s="4">
        <f t="shared" ca="1" si="48"/>
        <v>3329</v>
      </c>
      <c r="AD66" s="4">
        <f t="shared" ca="1" si="49"/>
        <v>44.339076058364022</v>
      </c>
      <c r="AE66" s="4">
        <f t="shared" ca="1" si="50"/>
        <v>106.83190000534158</v>
      </c>
      <c r="AF66" s="4">
        <f t="shared" ca="1" si="51"/>
        <v>20.751666877641945</v>
      </c>
      <c r="AG66">
        <f t="shared" ca="1" si="52"/>
        <v>20.669584061110445</v>
      </c>
      <c r="AH66">
        <f t="shared" ca="1" si="53"/>
        <v>18.118866152681697</v>
      </c>
      <c r="AI66">
        <f t="shared" ca="1" si="40"/>
        <v>2.2553469510363473E-2</v>
      </c>
    </row>
    <row r="67" spans="1:35" ht="15.75" x14ac:dyDescent="0.25">
      <c r="A67" t="str">
        <f t="shared" si="41"/>
        <v>1280x720</v>
      </c>
      <c r="B67" t="s">
        <v>51</v>
      </c>
      <c r="C67" t="s">
        <v>74</v>
      </c>
      <c r="D67">
        <v>1280</v>
      </c>
      <c r="E67">
        <v>720</v>
      </c>
      <c r="F67" t="s">
        <v>80</v>
      </c>
      <c r="G67" t="s">
        <v>1</v>
      </c>
      <c r="H67">
        <v>256</v>
      </c>
      <c r="I67">
        <v>1845</v>
      </c>
      <c r="J67">
        <v>68</v>
      </c>
      <c r="K67">
        <v>10736762880</v>
      </c>
      <c r="L67">
        <v>49152</v>
      </c>
      <c r="M67">
        <v>65536</v>
      </c>
      <c r="N67">
        <v>25.010300000000001</v>
      </c>
      <c r="O67">
        <v>3331</v>
      </c>
      <c r="P67">
        <v>1.67905E-2</v>
      </c>
      <c r="Q67">
        <v>2.977E-3</v>
      </c>
      <c r="T67" s="4"/>
      <c r="U67" s="4"/>
      <c r="V67" s="4" t="str">
        <f t="shared" ca="1" si="42"/>
        <v>3840x2160</v>
      </c>
      <c r="W67">
        <f t="shared" ca="1" si="43"/>
        <v>8294400</v>
      </c>
      <c r="X67">
        <f t="shared" ca="1" si="44"/>
        <v>68</v>
      </c>
      <c r="Y67" s="3">
        <f t="shared" si="45"/>
        <v>10.736762880000001</v>
      </c>
      <c r="Z67" s="3">
        <f t="shared" si="46"/>
        <v>49.152000000000001</v>
      </c>
      <c r="AA67" s="3">
        <f t="shared" si="46"/>
        <v>65.536000000000001</v>
      </c>
      <c r="AB67" s="4">
        <f t="shared" ca="1" si="47"/>
        <v>75.211399999999998</v>
      </c>
      <c r="AC67" s="4">
        <f t="shared" ca="1" si="48"/>
        <v>1575</v>
      </c>
      <c r="AD67" s="4">
        <f t="shared" ca="1" si="49"/>
        <v>20.940974373565709</v>
      </c>
      <c r="AE67" s="4">
        <f t="shared" ca="1" si="50"/>
        <v>51.674779607064977</v>
      </c>
      <c r="AF67" s="4">
        <f t="shared" ca="1" si="51"/>
        <v>9.0064125657468121</v>
      </c>
      <c r="AG67">
        <f t="shared" ca="1" si="52"/>
        <v>21.161940452823167</v>
      </c>
      <c r="AH67">
        <f t="shared" ca="1" si="53"/>
        <v>19.925881733861999</v>
      </c>
      <c r="AI67">
        <f t="shared" ca="1" si="40"/>
        <v>4.7753269841269839E-2</v>
      </c>
    </row>
    <row r="68" spans="1:35" ht="15.75" x14ac:dyDescent="0.25">
      <c r="A68" t="str">
        <f t="shared" si="41"/>
        <v>1600x900</v>
      </c>
      <c r="B68" t="s">
        <v>51</v>
      </c>
      <c r="C68" t="s">
        <v>74</v>
      </c>
      <c r="D68">
        <v>1600</v>
      </c>
      <c r="E68">
        <v>900</v>
      </c>
      <c r="F68" t="s">
        <v>80</v>
      </c>
      <c r="G68" t="s">
        <v>1</v>
      </c>
      <c r="H68">
        <v>256</v>
      </c>
      <c r="I68">
        <v>1845</v>
      </c>
      <c r="J68">
        <v>68</v>
      </c>
      <c r="K68">
        <v>10736762880</v>
      </c>
      <c r="L68">
        <v>49152</v>
      </c>
      <c r="M68">
        <v>65536</v>
      </c>
      <c r="N68">
        <v>25.0197</v>
      </c>
      <c r="O68">
        <v>2396</v>
      </c>
      <c r="P68">
        <v>2.42093E-2</v>
      </c>
      <c r="Q68">
        <v>4.2988999999999996E-3</v>
      </c>
      <c r="T68" s="4"/>
      <c r="U68" s="4"/>
      <c r="V68" s="4"/>
      <c r="Y68" s="3"/>
      <c r="Z68" s="3"/>
      <c r="AA68" s="3"/>
      <c r="AB68" s="4"/>
      <c r="AC68" s="4"/>
      <c r="AD68" s="4"/>
      <c r="AE68" s="4"/>
      <c r="AF68" s="4"/>
    </row>
    <row r="69" spans="1:35" ht="15.75" x14ac:dyDescent="0.25">
      <c r="A69" t="str">
        <f t="shared" si="41"/>
        <v>1600x900</v>
      </c>
      <c r="B69" t="s">
        <v>51</v>
      </c>
      <c r="C69" t="s">
        <v>74</v>
      </c>
      <c r="D69">
        <v>1600</v>
      </c>
      <c r="E69">
        <v>900</v>
      </c>
      <c r="F69" t="s">
        <v>80</v>
      </c>
      <c r="G69" t="s">
        <v>1</v>
      </c>
      <c r="H69">
        <v>256</v>
      </c>
      <c r="I69">
        <v>1845</v>
      </c>
      <c r="J69">
        <v>68</v>
      </c>
      <c r="K69">
        <v>10736762880</v>
      </c>
      <c r="L69">
        <v>49152</v>
      </c>
      <c r="M69">
        <v>65536</v>
      </c>
      <c r="N69">
        <v>25.015000000000001</v>
      </c>
      <c r="O69">
        <v>2367</v>
      </c>
      <c r="P69">
        <v>2.2973E-2</v>
      </c>
      <c r="Q69">
        <v>4.1462000000000001E-3</v>
      </c>
      <c r="T69" s="4"/>
      <c r="U69" s="3"/>
      <c r="V69" s="3"/>
      <c r="Y69" s="3"/>
      <c r="Z69" s="3"/>
      <c r="AA69" s="3"/>
      <c r="AB69" s="4"/>
      <c r="AC69" s="4"/>
      <c r="AD69" s="4"/>
      <c r="AE69" s="4"/>
      <c r="AF69" s="4"/>
    </row>
    <row r="70" spans="1:35" ht="15.75" x14ac:dyDescent="0.25">
      <c r="A70" t="str">
        <f t="shared" si="41"/>
        <v>1600x900</v>
      </c>
      <c r="B70" t="s">
        <v>51</v>
      </c>
      <c r="C70" t="s">
        <v>74</v>
      </c>
      <c r="D70">
        <v>1600</v>
      </c>
      <c r="E70">
        <v>900</v>
      </c>
      <c r="F70" t="s">
        <v>80</v>
      </c>
      <c r="G70" t="s">
        <v>1</v>
      </c>
      <c r="H70">
        <v>256</v>
      </c>
      <c r="I70">
        <v>1845</v>
      </c>
      <c r="J70">
        <v>68</v>
      </c>
      <c r="K70">
        <v>10736762880</v>
      </c>
      <c r="L70">
        <v>49152</v>
      </c>
      <c r="M70">
        <v>65536</v>
      </c>
      <c r="N70">
        <v>25.015799999999999</v>
      </c>
      <c r="O70">
        <v>2222</v>
      </c>
      <c r="P70">
        <v>2.5186099999999999E-2</v>
      </c>
      <c r="Q70">
        <v>4.2382000000000001E-3</v>
      </c>
      <c r="T70" s="4"/>
      <c r="U70" s="3"/>
      <c r="V70" s="3"/>
      <c r="Y70" s="3"/>
      <c r="Z70" s="3"/>
      <c r="AA70" s="3"/>
      <c r="AB70" s="4"/>
      <c r="AC70" s="4"/>
      <c r="AD70" s="4"/>
      <c r="AE70" s="4"/>
      <c r="AF70" s="4"/>
    </row>
    <row r="71" spans="1:35" ht="15.75" x14ac:dyDescent="0.25">
      <c r="A71" t="str">
        <f t="shared" si="41"/>
        <v>1920x1080</v>
      </c>
      <c r="B71" t="s">
        <v>51</v>
      </c>
      <c r="C71" t="s">
        <v>74</v>
      </c>
      <c r="D71">
        <v>1920</v>
      </c>
      <c r="E71">
        <v>1080</v>
      </c>
      <c r="F71" t="s">
        <v>80</v>
      </c>
      <c r="G71" t="s">
        <v>1</v>
      </c>
      <c r="H71">
        <v>256</v>
      </c>
      <c r="I71">
        <v>1845</v>
      </c>
      <c r="J71">
        <v>68</v>
      </c>
      <c r="K71">
        <v>10736762880</v>
      </c>
      <c r="L71">
        <v>49152</v>
      </c>
      <c r="M71">
        <v>65536</v>
      </c>
      <c r="N71">
        <v>25.0138</v>
      </c>
      <c r="O71">
        <v>1828</v>
      </c>
      <c r="P71">
        <v>3.2453999999999997E-2</v>
      </c>
      <c r="Q71">
        <v>5.7609000000000002E-3</v>
      </c>
      <c r="Y71" s="3"/>
      <c r="Z71" s="3"/>
      <c r="AA71" s="3"/>
      <c r="AB71" s="4"/>
      <c r="AC71" s="4"/>
      <c r="AD71" s="4"/>
      <c r="AE71" s="4"/>
      <c r="AF71" s="4"/>
    </row>
    <row r="72" spans="1:35" ht="15.75" x14ac:dyDescent="0.25">
      <c r="A72" t="str">
        <f t="shared" si="41"/>
        <v>1920x1080</v>
      </c>
      <c r="B72" t="s">
        <v>51</v>
      </c>
      <c r="C72" t="s">
        <v>74</v>
      </c>
      <c r="D72">
        <v>1920</v>
      </c>
      <c r="E72">
        <v>1080</v>
      </c>
      <c r="F72" t="s">
        <v>80</v>
      </c>
      <c r="G72" t="s">
        <v>1</v>
      </c>
      <c r="H72">
        <v>256</v>
      </c>
      <c r="I72">
        <v>1845</v>
      </c>
      <c r="J72">
        <v>68</v>
      </c>
      <c r="K72">
        <v>10736762880</v>
      </c>
      <c r="L72">
        <v>49152</v>
      </c>
      <c r="M72">
        <v>65536</v>
      </c>
      <c r="N72">
        <v>25.017299999999999</v>
      </c>
      <c r="O72">
        <v>1893</v>
      </c>
      <c r="P72">
        <v>2.9832399999999999E-2</v>
      </c>
      <c r="Q72">
        <v>5.4374000000000002E-3</v>
      </c>
      <c r="Y72" s="3"/>
      <c r="Z72" s="3"/>
      <c r="AA72" s="3"/>
      <c r="AB72" s="4"/>
      <c r="AC72" s="4"/>
      <c r="AD72" s="4"/>
      <c r="AE72" s="4"/>
      <c r="AF72" s="4"/>
    </row>
    <row r="73" spans="1:35" ht="15.75" x14ac:dyDescent="0.25">
      <c r="A73" t="str">
        <f t="shared" si="41"/>
        <v>1920x1080</v>
      </c>
      <c r="B73" t="s">
        <v>51</v>
      </c>
      <c r="C73" t="s">
        <v>74</v>
      </c>
      <c r="D73">
        <v>1920</v>
      </c>
      <c r="E73">
        <v>1080</v>
      </c>
      <c r="F73" t="s">
        <v>80</v>
      </c>
      <c r="G73" t="s">
        <v>1</v>
      </c>
      <c r="H73">
        <v>256</v>
      </c>
      <c r="I73">
        <v>1845</v>
      </c>
      <c r="J73">
        <v>68</v>
      </c>
      <c r="K73">
        <v>10736762880</v>
      </c>
      <c r="L73">
        <v>49152</v>
      </c>
      <c r="M73">
        <v>65536</v>
      </c>
      <c r="N73">
        <v>25.022099999999998</v>
      </c>
      <c r="O73">
        <v>1684</v>
      </c>
      <c r="P73">
        <v>3.3936800000000003E-2</v>
      </c>
      <c r="Q73">
        <v>5.7539000000000002E-3</v>
      </c>
      <c r="Y73" s="3"/>
      <c r="Z73" s="3"/>
      <c r="AA73" s="3"/>
      <c r="AB73" s="4"/>
      <c r="AC73" s="4"/>
      <c r="AD73" s="4"/>
      <c r="AE73" s="4"/>
      <c r="AF73" s="4"/>
    </row>
    <row r="74" spans="1:35" x14ac:dyDescent="0.25">
      <c r="A74" t="str">
        <f t="shared" si="41"/>
        <v>2560x1440</v>
      </c>
      <c r="B74" t="s">
        <v>51</v>
      </c>
      <c r="C74" t="s">
        <v>74</v>
      </c>
      <c r="D74">
        <v>2560</v>
      </c>
      <c r="E74">
        <v>1440</v>
      </c>
      <c r="F74" t="s">
        <v>80</v>
      </c>
      <c r="G74" t="s">
        <v>1</v>
      </c>
      <c r="H74">
        <v>256</v>
      </c>
      <c r="I74">
        <v>1845</v>
      </c>
      <c r="J74">
        <v>68</v>
      </c>
      <c r="K74">
        <v>10736762880</v>
      </c>
      <c r="L74">
        <v>49152</v>
      </c>
      <c r="M74">
        <v>65536</v>
      </c>
      <c r="N74">
        <v>25.0242</v>
      </c>
      <c r="O74">
        <v>1092</v>
      </c>
      <c r="P74">
        <v>6.18924E-2</v>
      </c>
      <c r="Q74">
        <v>9.3605000000000008E-3</v>
      </c>
    </row>
    <row r="75" spans="1:35" x14ac:dyDescent="0.25">
      <c r="A75" t="str">
        <f t="shared" si="41"/>
        <v>2560x1440</v>
      </c>
      <c r="B75" t="s">
        <v>51</v>
      </c>
      <c r="C75" t="s">
        <v>74</v>
      </c>
      <c r="D75">
        <v>2560</v>
      </c>
      <c r="E75">
        <v>1440</v>
      </c>
      <c r="F75" t="s">
        <v>80</v>
      </c>
      <c r="G75" t="s">
        <v>1</v>
      </c>
      <c r="H75">
        <v>256</v>
      </c>
      <c r="I75">
        <v>1845</v>
      </c>
      <c r="J75">
        <v>68</v>
      </c>
      <c r="K75">
        <v>10736762880</v>
      </c>
      <c r="L75">
        <v>49152</v>
      </c>
      <c r="M75">
        <v>65536</v>
      </c>
      <c r="N75">
        <v>25.0215</v>
      </c>
      <c r="O75">
        <v>1151</v>
      </c>
      <c r="P75">
        <v>4.81889E-2</v>
      </c>
      <c r="Q75">
        <v>9.2160000000000002E-3</v>
      </c>
    </row>
    <row r="76" spans="1:35" x14ac:dyDescent="0.25">
      <c r="A76" t="str">
        <f t="shared" si="41"/>
        <v>2560x1440</v>
      </c>
      <c r="B76" t="s">
        <v>51</v>
      </c>
      <c r="C76" t="s">
        <v>74</v>
      </c>
      <c r="D76">
        <v>2560</v>
      </c>
      <c r="E76">
        <v>1440</v>
      </c>
      <c r="F76" t="s">
        <v>80</v>
      </c>
      <c r="G76" t="s">
        <v>1</v>
      </c>
      <c r="H76">
        <v>256</v>
      </c>
      <c r="I76">
        <v>1845</v>
      </c>
      <c r="J76">
        <v>68</v>
      </c>
      <c r="K76">
        <v>10736762880</v>
      </c>
      <c r="L76">
        <v>49152</v>
      </c>
      <c r="M76">
        <v>65536</v>
      </c>
      <c r="N76">
        <v>25.034800000000001</v>
      </c>
      <c r="O76">
        <v>1086</v>
      </c>
      <c r="P76">
        <v>5.68192E-2</v>
      </c>
      <c r="Q76">
        <v>9.0810000000000005E-3</v>
      </c>
    </row>
    <row r="77" spans="1:35" x14ac:dyDescent="0.25">
      <c r="A77" t="str">
        <f t="shared" si="41"/>
        <v>3840x2160</v>
      </c>
      <c r="B77" t="s">
        <v>51</v>
      </c>
      <c r="C77" t="s">
        <v>74</v>
      </c>
      <c r="D77">
        <v>3840</v>
      </c>
      <c r="E77">
        <v>2160</v>
      </c>
      <c r="F77" t="s">
        <v>80</v>
      </c>
      <c r="G77" t="s">
        <v>1</v>
      </c>
      <c r="H77">
        <v>256</v>
      </c>
      <c r="I77">
        <v>1845</v>
      </c>
      <c r="J77">
        <v>68</v>
      </c>
      <c r="K77">
        <v>10736762880</v>
      </c>
      <c r="L77">
        <v>49152</v>
      </c>
      <c r="M77">
        <v>65536</v>
      </c>
      <c r="N77">
        <v>25.079899999999999</v>
      </c>
      <c r="O77">
        <v>536</v>
      </c>
      <c r="P77">
        <v>0.11815000000000001</v>
      </c>
      <c r="Q77">
        <v>1.9351799999999999E-2</v>
      </c>
    </row>
    <row r="78" spans="1:35" x14ac:dyDescent="0.25">
      <c r="A78" t="str">
        <f t="shared" si="41"/>
        <v>3840x2160</v>
      </c>
      <c r="B78" t="s">
        <v>51</v>
      </c>
      <c r="C78" t="s">
        <v>74</v>
      </c>
      <c r="D78">
        <v>3840</v>
      </c>
      <c r="E78">
        <v>2160</v>
      </c>
      <c r="F78" t="s">
        <v>80</v>
      </c>
      <c r="G78" t="s">
        <v>1</v>
      </c>
      <c r="H78">
        <v>256</v>
      </c>
      <c r="I78">
        <v>1845</v>
      </c>
      <c r="J78">
        <v>68</v>
      </c>
      <c r="K78">
        <v>10736762880</v>
      </c>
      <c r="L78">
        <v>49152</v>
      </c>
      <c r="M78">
        <v>65536</v>
      </c>
      <c r="N78">
        <v>25.069299999999998</v>
      </c>
      <c r="O78">
        <v>521</v>
      </c>
      <c r="P78">
        <v>0.11103200000000001</v>
      </c>
      <c r="Q78">
        <v>1.8757900000000001E-2</v>
      </c>
    </row>
    <row r="79" spans="1:35" x14ac:dyDescent="0.25">
      <c r="A79" t="str">
        <f t="shared" si="41"/>
        <v>3840x2160</v>
      </c>
      <c r="B79" t="s">
        <v>51</v>
      </c>
      <c r="C79" t="s">
        <v>74</v>
      </c>
      <c r="D79">
        <v>3840</v>
      </c>
      <c r="E79">
        <v>2160</v>
      </c>
      <c r="F79" t="s">
        <v>80</v>
      </c>
      <c r="G79" t="s">
        <v>1</v>
      </c>
      <c r="H79">
        <v>256</v>
      </c>
      <c r="I79">
        <v>1845</v>
      </c>
      <c r="J79">
        <v>68</v>
      </c>
      <c r="K79">
        <v>10736762880</v>
      </c>
      <c r="L79">
        <v>49152</v>
      </c>
      <c r="M79">
        <v>65536</v>
      </c>
      <c r="N79">
        <v>25.062200000000001</v>
      </c>
      <c r="O79">
        <v>518</v>
      </c>
      <c r="P79">
        <v>0.115326</v>
      </c>
      <c r="Q79">
        <v>1.9004799999999999E-2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6E8F-5C31-4EAD-A2B3-64CE830FA41D}">
  <dimension ref="A1:AM79"/>
  <sheetViews>
    <sheetView topLeftCell="K1" zoomScale="70" zoomScaleNormal="70" workbookViewId="0">
      <selection activeCell="AG61" sqref="AG61:AH6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5" max="35" width="19.5703125" bestFit="1" customWidth="1"/>
    <col min="38" max="38" width="11.7109375" bestFit="1" customWidth="1"/>
  </cols>
  <sheetData>
    <row r="1" spans="1:39" x14ac:dyDescent="0.25">
      <c r="A1" s="1" t="s">
        <v>70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2" t="s">
        <v>79</v>
      </c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50</v>
      </c>
      <c r="C2" t="s">
        <v>74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20.0124</v>
      </c>
      <c r="O2">
        <v>3514</v>
      </c>
      <c r="P2">
        <v>9.9343999999999995E-3</v>
      </c>
      <c r="Q2">
        <v>3.4020000000000001E-3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60.041399999999996</v>
      </c>
      <c r="AC2" s="4">
        <f ca="1">SUM(OFFSET($O$2,(ROW()-ROW($AC$2))*$S$2,,$S$2,))</f>
        <v>10486</v>
      </c>
      <c r="AD2" s="4">
        <f ca="1">AC2/AB2</f>
        <v>174.64616081570384</v>
      </c>
      <c r="AE2" s="4">
        <f ca="1">1/MAX(OFFSET($Q$2,(ROW()-ROW($AE$2))*$S$2,,$S$2,))</f>
        <v>262.30884243107835</v>
      </c>
      <c r="AF2" s="4">
        <f ca="1">1/MIN(OFFSET($P$2,(ROW()-ROW($AF$2))*$S$2,,$S$2,))</f>
        <v>100.87661780875811</v>
      </c>
      <c r="AG2">
        <f ca="1">(AE2-AD2)/(AD2+AE2)/2*100</f>
        <v>10.031087979769008</v>
      </c>
      <c r="AH2">
        <f ca="1">(AD2-AF2)/(AF2+AD2)/2*100</f>
        <v>13.387194949041536</v>
      </c>
      <c r="AI2">
        <f ca="1">AB2/AC2</f>
        <v>5.7258630555025742E-3</v>
      </c>
    </row>
    <row r="3" spans="1:39" ht="15.75" x14ac:dyDescent="0.25">
      <c r="A3" t="str">
        <f t="shared" ref="A3:A19" si="0">_xlfn.CONCAT(D3,"x",E3)</f>
        <v>1024x576</v>
      </c>
      <c r="B3" t="s">
        <v>50</v>
      </c>
      <c r="C3" t="s">
        <v>74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20.0139</v>
      </c>
      <c r="O3">
        <v>3482</v>
      </c>
      <c r="P3">
        <v>9.9130999999999993E-3</v>
      </c>
      <c r="Q3">
        <v>3.5485E-3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60.060300000000005</v>
      </c>
      <c r="AC3" s="4">
        <f t="shared" ref="AC3:AC7" ca="1" si="7">SUM(OFFSET($O$2,(ROW()-ROW($AC$2))*$S$2,,$S$2,))</f>
        <v>7285</v>
      </c>
      <c r="AD3" s="4">
        <f t="shared" ref="AD3:AD7" ca="1" si="8">AC3/AB3</f>
        <v>121.2947654274121</v>
      </c>
      <c r="AE3" s="4">
        <f t="shared" ref="AE3:AE7" ca="1" si="9">1/MAX(OFFSET($Q$2,(ROW()-ROW($AE$2))*$S$2,,$S$2,))</f>
        <v>183.08982386758944</v>
      </c>
      <c r="AF3" s="4">
        <f t="shared" ref="AF3:AF7" ca="1" si="10">1/MIN(OFFSET($P$2,(ROW()-ROW($AF$2))*$S$2,,$S$2,))</f>
        <v>74.266065606642357</v>
      </c>
      <c r="AG3">
        <f t="shared" ref="AG3:AG7" ca="1" si="11">(AE3-AD3)/(AD3+AE3)/2*100</f>
        <v>10.15081916323418</v>
      </c>
      <c r="AH3">
        <f t="shared" ref="AH3:AH7" ca="1" si="12">(AD3-AF3)/(AF3+AD3)/2*100</f>
        <v>12.024059105317541</v>
      </c>
      <c r="AI3">
        <f t="shared" ref="AI3:AI47" ca="1" si="13">AB3/AC3</f>
        <v>8.2443788606726149E-3</v>
      </c>
    </row>
    <row r="4" spans="1:39" ht="15.75" x14ac:dyDescent="0.25">
      <c r="A4" t="str">
        <f t="shared" si="0"/>
        <v>1024x576</v>
      </c>
      <c r="B4" t="s">
        <v>50</v>
      </c>
      <c r="C4" t="s">
        <v>74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20.0151</v>
      </c>
      <c r="O4">
        <v>3490</v>
      </c>
      <c r="P4">
        <v>9.9924000000000002E-3</v>
      </c>
      <c r="Q4">
        <v>3.8122999999999998E-3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60.0702</v>
      </c>
      <c r="AC4" s="4">
        <f t="shared" ca="1" si="7"/>
        <v>5444</v>
      </c>
      <c r="AD4" s="4">
        <f t="shared" ca="1" si="8"/>
        <v>90.627299393043472</v>
      </c>
      <c r="AE4" s="4">
        <f t="shared" ca="1" si="9"/>
        <v>139.17109694658615</v>
      </c>
      <c r="AF4" s="4">
        <f t="shared" ca="1" si="10"/>
        <v>55.546606380083212</v>
      </c>
      <c r="AG4">
        <f t="shared" ca="1" si="11"/>
        <v>10.56225768473109</v>
      </c>
      <c r="AH4">
        <f t="shared" ca="1" si="12"/>
        <v>11.999642763670911</v>
      </c>
      <c r="AI4">
        <f t="shared" ca="1" si="13"/>
        <v>1.1034202792064659E-2</v>
      </c>
    </row>
    <row r="5" spans="1:39" ht="15.75" x14ac:dyDescent="0.25">
      <c r="A5" t="str">
        <f t="shared" si="0"/>
        <v>1280x720</v>
      </c>
      <c r="B5" t="s">
        <v>50</v>
      </c>
      <c r="C5" t="s">
        <v>74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20.014700000000001</v>
      </c>
      <c r="O5">
        <v>2430</v>
      </c>
      <c r="P5">
        <v>1.3465100000000001E-2</v>
      </c>
      <c r="Q5">
        <v>5.4213999999999998E-3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60.104299999999995</v>
      </c>
      <c r="AC5" s="4">
        <f t="shared" ca="1" si="7"/>
        <v>4232</v>
      </c>
      <c r="AD5" s="4">
        <f t="shared" ca="1" si="8"/>
        <v>70.410935656849844</v>
      </c>
      <c r="AE5" s="4">
        <f t="shared" ca="1" si="9"/>
        <v>103.11191767544493</v>
      </c>
      <c r="AF5" s="4">
        <f t="shared" ca="1" si="10"/>
        <v>42.742714504312737</v>
      </c>
      <c r="AG5">
        <f t="shared" ca="1" si="11"/>
        <v>9.4226729766750044</v>
      </c>
      <c r="AH5">
        <f t="shared" ca="1" si="12"/>
        <v>12.225951665337261</v>
      </c>
      <c r="AI5">
        <f t="shared" ca="1" si="13"/>
        <v>1.4202339319470698E-2</v>
      </c>
    </row>
    <row r="6" spans="1:39" ht="15.75" x14ac:dyDescent="0.25">
      <c r="A6" t="str">
        <f t="shared" si="0"/>
        <v>1280x720</v>
      </c>
      <c r="B6" t="s">
        <v>50</v>
      </c>
      <c r="C6" t="s">
        <v>74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20.024799999999999</v>
      </c>
      <c r="O6">
        <v>2421</v>
      </c>
      <c r="P6">
        <v>1.37486E-2</v>
      </c>
      <c r="Q6">
        <v>5.2639000000000002E-3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60.168199999999999</v>
      </c>
      <c r="AC6" s="4">
        <f t="shared" ca="1" si="7"/>
        <v>2767</v>
      </c>
      <c r="AD6" s="4">
        <f t="shared" ca="1" si="8"/>
        <v>45.987747680668527</v>
      </c>
      <c r="AE6" s="4">
        <f t="shared" ca="1" si="9"/>
        <v>66.008343454612671</v>
      </c>
      <c r="AF6" s="4">
        <f t="shared" ca="1" si="10"/>
        <v>28.235187820469385</v>
      </c>
      <c r="AG6">
        <f t="shared" ca="1" si="11"/>
        <v>8.9380779145948352</v>
      </c>
      <c r="AH6">
        <f t="shared" ca="1" si="12"/>
        <v>11.958944860060793</v>
      </c>
      <c r="AI6">
        <f t="shared" ca="1" si="13"/>
        <v>2.1744922298518252E-2</v>
      </c>
    </row>
    <row r="7" spans="1:39" ht="15.75" x14ac:dyDescent="0.25">
      <c r="A7" t="str">
        <f t="shared" si="0"/>
        <v>1280x720</v>
      </c>
      <c r="B7" t="s">
        <v>50</v>
      </c>
      <c r="C7" t="s">
        <v>74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20.020800000000001</v>
      </c>
      <c r="O7">
        <v>2434</v>
      </c>
      <c r="P7">
        <v>1.3795699999999999E-2</v>
      </c>
      <c r="Q7">
        <v>5.4618000000000002E-3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60.279300000000006</v>
      </c>
      <c r="AC7" s="4">
        <f t="shared" ca="1" si="7"/>
        <v>1413</v>
      </c>
      <c r="AD7" s="4">
        <f t="shared" ca="1" si="8"/>
        <v>23.440882691073053</v>
      </c>
      <c r="AE7" s="4">
        <f t="shared" ca="1" si="9"/>
        <v>32.563213337892179</v>
      </c>
      <c r="AF7" s="4">
        <f t="shared" ca="1" si="10"/>
        <v>14.577578226929159</v>
      </c>
      <c r="AG7">
        <f t="shared" ca="1" si="11"/>
        <v>8.1443423728338278</v>
      </c>
      <c r="AH7">
        <f t="shared" ca="1" si="12"/>
        <v>11.65657979061826</v>
      </c>
      <c r="AI7">
        <f t="shared" ca="1" si="13"/>
        <v>4.2660509554140129E-2</v>
      </c>
    </row>
    <row r="8" spans="1:39" ht="15.75" x14ac:dyDescent="0.25">
      <c r="A8" t="str">
        <f t="shared" si="0"/>
        <v>1600x900</v>
      </c>
      <c r="B8" t="s">
        <v>50</v>
      </c>
      <c r="C8" t="s">
        <v>74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20.017900000000001</v>
      </c>
      <c r="O8">
        <v>1813</v>
      </c>
      <c r="P8">
        <v>1.8002899999999999E-2</v>
      </c>
      <c r="Q8">
        <v>7.1853999999999998E-3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50</v>
      </c>
      <c r="C9" t="s">
        <v>74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20.0307</v>
      </c>
      <c r="O9">
        <v>1817</v>
      </c>
      <c r="P9">
        <v>1.8060699999999999E-2</v>
      </c>
      <c r="Q9">
        <v>7.0904000000000002E-3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50</v>
      </c>
      <c r="C10" t="s">
        <v>74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20.021599999999999</v>
      </c>
      <c r="O10">
        <v>1814</v>
      </c>
      <c r="P10">
        <v>1.8196199999999999E-2</v>
      </c>
      <c r="Q10">
        <v>7.1847999999999999E-3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50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20.028300000000002</v>
      </c>
      <c r="O11">
        <v>1409</v>
      </c>
      <c r="P11">
        <v>2.3395800000000001E-2</v>
      </c>
      <c r="Q11">
        <v>9.6982000000000006E-3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50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20.044899999999998</v>
      </c>
      <c r="O12">
        <v>1410</v>
      </c>
      <c r="P12">
        <v>2.3827299999999999E-2</v>
      </c>
      <c r="Q12">
        <v>9.6673000000000002E-3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50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20.031099999999999</v>
      </c>
      <c r="O13">
        <v>1413</v>
      </c>
      <c r="P13">
        <v>2.3520699999999999E-2</v>
      </c>
      <c r="Q13">
        <v>9.5913000000000005E-3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50</v>
      </c>
      <c r="C14" t="s">
        <v>74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20.049700000000001</v>
      </c>
      <c r="O14">
        <v>923</v>
      </c>
      <c r="P14">
        <v>3.5416799999999998E-2</v>
      </c>
      <c r="Q14">
        <v>1.5086799999999999E-2</v>
      </c>
    </row>
    <row r="15" spans="1:39" x14ac:dyDescent="0.25">
      <c r="A15" t="str">
        <f t="shared" si="0"/>
        <v>2560x1440</v>
      </c>
      <c r="B15" t="s">
        <v>50</v>
      </c>
      <c r="C15" t="s">
        <v>74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20.058299999999999</v>
      </c>
      <c r="O15">
        <v>922</v>
      </c>
      <c r="P15">
        <v>3.55585E-2</v>
      </c>
      <c r="Q15">
        <v>1.50809E-2</v>
      </c>
    </row>
    <row r="16" spans="1:39" x14ac:dyDescent="0.25">
      <c r="A16" t="str">
        <f t="shared" si="0"/>
        <v>2560x1440</v>
      </c>
      <c r="B16" t="s">
        <v>50</v>
      </c>
      <c r="C16" t="s">
        <v>74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20.060199999999998</v>
      </c>
      <c r="O16">
        <v>922</v>
      </c>
      <c r="P16">
        <v>3.5632299999999999E-2</v>
      </c>
      <c r="Q16">
        <v>1.5149599999999999E-2</v>
      </c>
    </row>
    <row r="17" spans="1:35" x14ac:dyDescent="0.25">
      <c r="A17" t="str">
        <f t="shared" si="0"/>
        <v>3840x2160</v>
      </c>
      <c r="B17" t="s">
        <v>50</v>
      </c>
      <c r="C17" t="s">
        <v>74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20.114999999999998</v>
      </c>
      <c r="O17">
        <v>472</v>
      </c>
      <c r="P17">
        <v>6.9649699999999995E-2</v>
      </c>
      <c r="Q17">
        <v>3.0709500000000001E-2</v>
      </c>
    </row>
    <row r="18" spans="1:35" x14ac:dyDescent="0.25">
      <c r="A18" t="str">
        <f t="shared" si="0"/>
        <v>3840x2160</v>
      </c>
      <c r="B18" t="s">
        <v>50</v>
      </c>
      <c r="C18" t="s">
        <v>74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20.088000000000001</v>
      </c>
      <c r="O18">
        <v>471</v>
      </c>
      <c r="P18">
        <v>6.8912200000000007E-2</v>
      </c>
      <c r="Q18">
        <v>3.0575399999999999E-2</v>
      </c>
    </row>
    <row r="19" spans="1:35" x14ac:dyDescent="0.25">
      <c r="A19" t="str">
        <f t="shared" si="0"/>
        <v>3840x2160</v>
      </c>
      <c r="B19" t="s">
        <v>50</v>
      </c>
      <c r="C19" t="s">
        <v>74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20.0763</v>
      </c>
      <c r="O19">
        <v>470</v>
      </c>
      <c r="P19">
        <v>6.8598500000000007E-2</v>
      </c>
      <c r="Q19">
        <v>3.05694E-2</v>
      </c>
    </row>
    <row r="21" spans="1:35" x14ac:dyDescent="0.25">
      <c r="A21" s="1" t="s">
        <v>70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47</v>
      </c>
      <c r="V21" s="2" t="s">
        <v>43</v>
      </c>
      <c r="W21" s="2" t="s">
        <v>16</v>
      </c>
      <c r="X21" s="2" t="s">
        <v>52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46</v>
      </c>
      <c r="AF21" s="2" t="s">
        <v>45</v>
      </c>
      <c r="AG21" s="2" t="s">
        <v>84</v>
      </c>
      <c r="AH21" s="2" t="s">
        <v>85</v>
      </c>
    </row>
    <row r="22" spans="1:35" ht="15.75" x14ac:dyDescent="0.25">
      <c r="A22" t="str">
        <f>_xlfn.CONCAT(D22,"x",E22)</f>
        <v>1024x576</v>
      </c>
      <c r="B22" t="s">
        <v>50</v>
      </c>
      <c r="C22" t="s">
        <v>74</v>
      </c>
      <c r="D22">
        <v>1024</v>
      </c>
      <c r="E22">
        <v>576</v>
      </c>
      <c r="F22" t="s">
        <v>67</v>
      </c>
      <c r="G22" t="s">
        <v>1</v>
      </c>
      <c r="H22">
        <v>256</v>
      </c>
      <c r="I22">
        <v>1770</v>
      </c>
      <c r="J22">
        <v>24</v>
      </c>
      <c r="K22">
        <v>6441992192</v>
      </c>
      <c r="L22">
        <v>49152</v>
      </c>
      <c r="M22">
        <v>65536</v>
      </c>
      <c r="N22">
        <v>20.019600000000001</v>
      </c>
      <c r="O22">
        <v>1874</v>
      </c>
      <c r="P22">
        <v>1.9276000000000001E-2</v>
      </c>
      <c r="Q22">
        <v>6.2072000000000004E-3</v>
      </c>
      <c r="S22">
        <v>3</v>
      </c>
      <c r="T22">
        <v>1</v>
      </c>
      <c r="V22" s="4" t="str">
        <f ca="1">INDEX(OFFSET($A$2,(ROW()-ROW($V$2))*$S$2,,$S$2,),1)</f>
        <v>1024x576</v>
      </c>
      <c r="W22">
        <f ca="1">INDEX(OFFSET($D$22,(ROW()-ROW($W$22))*$S$2,,$S$2,),1) * INDEX(OFFSET($E$22,(ROW()-ROW($W$22))*$S$2,,$S$2,),1)</f>
        <v>589824</v>
      </c>
      <c r="X22">
        <f ca="1">INDEX(OFFSET($J$22,(ROW()-ROW($X$22))*$S$2,,$S$2,),1)</f>
        <v>24</v>
      </c>
      <c r="Y22" s="3">
        <f>K22/1000000000</f>
        <v>6.4419921919999998</v>
      </c>
      <c r="Z22" s="3">
        <f>L22/1000</f>
        <v>49.152000000000001</v>
      </c>
      <c r="AA22" s="3">
        <f>M22/1000</f>
        <v>65.536000000000001</v>
      </c>
      <c r="AB22" s="4">
        <f ca="1">SUM(OFFSET($N$22,(ROW()-ROW($AB$22))*$S$2,,$S$2,))</f>
        <v>60.054099999999998</v>
      </c>
      <c r="AC22" s="4">
        <f ca="1">SUM(OFFSET($O$22,(ROW()-ROW($AC$22))*$S$2,,$S$2,))</f>
        <v>5629</v>
      </c>
      <c r="AD22" s="4">
        <f ca="1">AC22/AB22</f>
        <v>93.732151510055104</v>
      </c>
      <c r="AE22" s="4">
        <f ca="1">1/MAX(OFFSET($Q$22,(ROW()-ROW($AE$22))*$S$2,,$S$2,))</f>
        <v>123.6430178787804</v>
      </c>
      <c r="AF22" s="4">
        <f ca="1">1/MIN(OFFSET($P$22,(ROW()-ROW($AF$22))*$S$2,,$S$2,))</f>
        <v>68.184452581122457</v>
      </c>
      <c r="AG22">
        <f ca="1">(AE22-AD22)/(AD22+AE22)/2*100</f>
        <v>6.8800099047240879</v>
      </c>
      <c r="AH22">
        <f ca="1">(AD22-AF22)/(AF22+AD22)/2*100</f>
        <v>7.889153515888454</v>
      </c>
      <c r="AI22">
        <f t="shared" ca="1" si="13"/>
        <v>1.066869781488719E-2</v>
      </c>
    </row>
    <row r="23" spans="1:35" ht="15.75" x14ac:dyDescent="0.25">
      <c r="A23" t="str">
        <f t="shared" ref="A23:A39" si="14">_xlfn.CONCAT(D23,"x",E23)</f>
        <v>1024x576</v>
      </c>
      <c r="B23" t="s">
        <v>50</v>
      </c>
      <c r="C23" t="s">
        <v>74</v>
      </c>
      <c r="D23">
        <v>1024</v>
      </c>
      <c r="E23">
        <v>576</v>
      </c>
      <c r="F23" t="s">
        <v>67</v>
      </c>
      <c r="G23" t="s">
        <v>1</v>
      </c>
      <c r="H23">
        <v>256</v>
      </c>
      <c r="I23">
        <v>1770</v>
      </c>
      <c r="J23">
        <v>24</v>
      </c>
      <c r="K23">
        <v>6441992192</v>
      </c>
      <c r="L23">
        <v>49152</v>
      </c>
      <c r="M23">
        <v>65536</v>
      </c>
      <c r="N23">
        <v>20.0185</v>
      </c>
      <c r="O23">
        <v>1877</v>
      </c>
      <c r="P23">
        <v>2.0765700000000002E-2</v>
      </c>
      <c r="Q23">
        <v>5.5767999999999998E-3</v>
      </c>
      <c r="V23" s="4" t="str">
        <f t="shared" ref="V23:V27" ca="1" si="15">INDEX(OFFSET($A$2,(ROW()-ROW($V$2))*$S$2,,$S$2,),1)</f>
        <v>1280x720</v>
      </c>
      <c r="W23">
        <f t="shared" ref="W23:W27" ca="1" si="16">INDEX(OFFSET($D$22,(ROW()-ROW($W$22))*$S$2,,$S$2,),1) * INDEX(OFFSET($E$22,(ROW()-ROW($W$22))*$S$2,,$S$2,),1)</f>
        <v>921600</v>
      </c>
      <c r="X23">
        <f t="shared" ref="X23:X27" ca="1" si="17">INDEX(OFFSET($J$22,(ROW()-ROW($X$22))*$S$2,,$S$2,),1)</f>
        <v>24</v>
      </c>
      <c r="Y23" s="3">
        <f t="shared" ref="Y23:Y27" si="18">K23/1000000000</f>
        <v>6.4419921919999998</v>
      </c>
      <c r="Z23" s="3">
        <f t="shared" ref="Z23:AA27" si="19">L23/1000</f>
        <v>49.152000000000001</v>
      </c>
      <c r="AA23" s="3">
        <f t="shared" si="19"/>
        <v>65.536000000000001</v>
      </c>
      <c r="AB23" s="4">
        <f t="shared" ref="AB23:AB27" ca="1" si="20">SUM(OFFSET($N$22,(ROW()-ROW($AB$22))*$S$2,,$S$2,))</f>
        <v>60.083200000000005</v>
      </c>
      <c r="AC23" s="4">
        <f t="shared" ref="AC23:AC27" ca="1" si="21">SUM(OFFSET($O$22,(ROW()-ROW($AC$22))*$S$2,,$S$2,))</f>
        <v>4990</v>
      </c>
      <c r="AD23" s="4">
        <f t="shared" ref="AD23:AD27" ca="1" si="22">AC23/AB23</f>
        <v>83.051501917341284</v>
      </c>
      <c r="AE23" s="4">
        <f t="shared" ref="AE23:AE27" ca="1" si="23">1/MAX(OFFSET($Q$22,(ROW()-ROW($AE$22))*$S$2,,$S$2,))</f>
        <v>138.20553927801427</v>
      </c>
      <c r="AF23" s="4">
        <f t="shared" ref="AF23:AF27" ca="1" si="24">1/MIN(OFFSET($P$22,(ROW()-ROW($AF$22))*$S$2,,$S$2,))</f>
        <v>53.395699510361432</v>
      </c>
      <c r="AG23">
        <f t="shared" ref="AG23:AG27" ca="1" si="25">(AE23-AD23)/(AD23+AE23)/2*100</f>
        <v>12.463792578690311</v>
      </c>
      <c r="AH23">
        <f t="shared" ref="AH23:AH27" ca="1" si="26">(AD23-AF23)/(AF23+AD23)/2*100</f>
        <v>10.867134721958054</v>
      </c>
      <c r="AI23">
        <f t="shared" ca="1" si="13"/>
        <v>1.2040721442885772E-2</v>
      </c>
    </row>
    <row r="24" spans="1:35" ht="15.75" x14ac:dyDescent="0.25">
      <c r="A24" t="str">
        <f t="shared" si="14"/>
        <v>1024x576</v>
      </c>
      <c r="B24" t="s">
        <v>50</v>
      </c>
      <c r="C24" t="s">
        <v>74</v>
      </c>
      <c r="D24">
        <v>1024</v>
      </c>
      <c r="E24">
        <v>576</v>
      </c>
      <c r="F24" t="s">
        <v>67</v>
      </c>
      <c r="G24" t="s">
        <v>1</v>
      </c>
      <c r="H24">
        <v>256</v>
      </c>
      <c r="I24">
        <v>1770</v>
      </c>
      <c r="J24">
        <v>24</v>
      </c>
      <c r="K24">
        <v>6441992192</v>
      </c>
      <c r="L24">
        <v>49152</v>
      </c>
      <c r="M24">
        <v>65536</v>
      </c>
      <c r="N24">
        <v>20.015999999999998</v>
      </c>
      <c r="O24">
        <v>1878</v>
      </c>
      <c r="P24">
        <v>1.46661E-2</v>
      </c>
      <c r="Q24">
        <v>8.0877999999999992E-3</v>
      </c>
      <c r="V24" s="4" t="str">
        <f t="shared" ca="1" si="15"/>
        <v>1600x900</v>
      </c>
      <c r="W24">
        <f t="shared" ca="1" si="16"/>
        <v>1440000</v>
      </c>
      <c r="X24">
        <f t="shared" ca="1" si="17"/>
        <v>24</v>
      </c>
      <c r="Y24" s="3">
        <f t="shared" si="18"/>
        <v>6.4419921919999998</v>
      </c>
      <c r="Z24" s="3">
        <f t="shared" si="19"/>
        <v>49.152000000000001</v>
      </c>
      <c r="AA24" s="3">
        <f t="shared" si="19"/>
        <v>65.536000000000001</v>
      </c>
      <c r="AB24" s="4">
        <f t="shared" ca="1" si="20"/>
        <v>60.121300000000005</v>
      </c>
      <c r="AC24" s="4">
        <f t="shared" ca="1" si="21"/>
        <v>4139</v>
      </c>
      <c r="AD24" s="4">
        <f t="shared" ca="1" si="22"/>
        <v>68.84415340320318</v>
      </c>
      <c r="AE24" s="4">
        <f t="shared" ca="1" si="23"/>
        <v>101.99398235504104</v>
      </c>
      <c r="AF24" s="4">
        <f t="shared" ca="1" si="24"/>
        <v>39.177277179236043</v>
      </c>
      <c r="AG24">
        <f t="shared" ca="1" si="25"/>
        <v>9.7021162179938312</v>
      </c>
      <c r="AH24">
        <f t="shared" ca="1" si="26"/>
        <v>13.731940071524107</v>
      </c>
      <c r="AI24">
        <f t="shared" ca="1" si="13"/>
        <v>1.4525561729886447E-2</v>
      </c>
    </row>
    <row r="25" spans="1:35" ht="15.75" x14ac:dyDescent="0.25">
      <c r="A25" t="str">
        <f t="shared" si="14"/>
        <v>1280x720</v>
      </c>
      <c r="B25" t="s">
        <v>50</v>
      </c>
      <c r="C25" t="s">
        <v>74</v>
      </c>
      <c r="D25">
        <v>1280</v>
      </c>
      <c r="E25">
        <v>720</v>
      </c>
      <c r="F25" t="s">
        <v>67</v>
      </c>
      <c r="G25" t="s">
        <v>1</v>
      </c>
      <c r="H25">
        <v>256</v>
      </c>
      <c r="I25">
        <v>1770</v>
      </c>
      <c r="J25">
        <v>24</v>
      </c>
      <c r="K25">
        <v>6441992192</v>
      </c>
      <c r="L25">
        <v>49152</v>
      </c>
      <c r="M25">
        <v>65536</v>
      </c>
      <c r="N25">
        <v>20.033799999999999</v>
      </c>
      <c r="O25">
        <v>1663</v>
      </c>
      <c r="P25">
        <v>1.9904999999999999E-2</v>
      </c>
      <c r="Q25">
        <v>7.2356E-3</v>
      </c>
      <c r="V25" s="4" t="str">
        <f t="shared" ca="1" si="15"/>
        <v>1920x1080</v>
      </c>
      <c r="W25">
        <f t="shared" ca="1" si="16"/>
        <v>2073600</v>
      </c>
      <c r="X25">
        <f t="shared" ca="1" si="17"/>
        <v>24</v>
      </c>
      <c r="Y25" s="3">
        <f t="shared" si="18"/>
        <v>6.4419921919999998</v>
      </c>
      <c r="Z25" s="3">
        <f t="shared" si="19"/>
        <v>49.152000000000001</v>
      </c>
      <c r="AA25" s="3">
        <f t="shared" si="19"/>
        <v>65.536000000000001</v>
      </c>
      <c r="AB25" s="4">
        <f t="shared" ca="1" si="20"/>
        <v>60.159300000000002</v>
      </c>
      <c r="AC25" s="4">
        <f t="shared" ca="1" si="21"/>
        <v>3109</v>
      </c>
      <c r="AD25" s="4">
        <f t="shared" ca="1" si="22"/>
        <v>51.679457706456027</v>
      </c>
      <c r="AE25" s="4">
        <f t="shared" ca="1" si="23"/>
        <v>74.234089778708181</v>
      </c>
      <c r="AF25" s="4">
        <f t="shared" ca="1" si="24"/>
        <v>29.732791403655348</v>
      </c>
      <c r="AG25">
        <f t="shared" ca="1" si="25"/>
        <v>8.956396083951832</v>
      </c>
      <c r="AH25">
        <f t="shared" ca="1" si="26"/>
        <v>13.478724972404004</v>
      </c>
      <c r="AI25">
        <f t="shared" ca="1" si="13"/>
        <v>1.9350048247024767E-2</v>
      </c>
    </row>
    <row r="26" spans="1:35" ht="15.75" x14ac:dyDescent="0.25">
      <c r="A26" t="str">
        <f t="shared" si="14"/>
        <v>1280x720</v>
      </c>
      <c r="B26" t="s">
        <v>50</v>
      </c>
      <c r="C26" t="s">
        <v>74</v>
      </c>
      <c r="D26">
        <v>1280</v>
      </c>
      <c r="E26">
        <v>720</v>
      </c>
      <c r="F26" t="s">
        <v>67</v>
      </c>
      <c r="G26" t="s">
        <v>1</v>
      </c>
      <c r="H26">
        <v>256</v>
      </c>
      <c r="I26">
        <v>1770</v>
      </c>
      <c r="J26">
        <v>24</v>
      </c>
      <c r="K26">
        <v>6441992192</v>
      </c>
      <c r="L26">
        <v>49152</v>
      </c>
      <c r="M26">
        <v>65536</v>
      </c>
      <c r="N26">
        <v>20.0181</v>
      </c>
      <c r="O26">
        <v>1663</v>
      </c>
      <c r="P26">
        <v>1.8728100000000001E-2</v>
      </c>
      <c r="Q26">
        <v>7.2353000000000001E-3</v>
      </c>
      <c r="V26" s="4" t="str">
        <f t="shared" ca="1" si="15"/>
        <v>2560x1440</v>
      </c>
      <c r="W26">
        <f t="shared" ca="1" si="16"/>
        <v>3686400</v>
      </c>
      <c r="X26">
        <f t="shared" ca="1" si="17"/>
        <v>24</v>
      </c>
      <c r="Y26" s="3">
        <f t="shared" si="18"/>
        <v>6.4419921919999998</v>
      </c>
      <c r="Z26" s="3">
        <f t="shared" si="19"/>
        <v>49.152000000000001</v>
      </c>
      <c r="AA26" s="3">
        <f t="shared" si="19"/>
        <v>65.536000000000001</v>
      </c>
      <c r="AB26" s="4">
        <f t="shared" ca="1" si="20"/>
        <v>60.226900000000001</v>
      </c>
      <c r="AC26" s="4">
        <f t="shared" ca="1" si="21"/>
        <v>2013</v>
      </c>
      <c r="AD26" s="4">
        <f t="shared" ca="1" si="22"/>
        <v>33.423603074373744</v>
      </c>
      <c r="AE26" s="4">
        <f t="shared" ca="1" si="23"/>
        <v>48.72012238494743</v>
      </c>
      <c r="AF26" s="4">
        <f t="shared" ca="1" si="24"/>
        <v>19.001111565026555</v>
      </c>
      <c r="AG26">
        <f t="shared" ca="1" si="25"/>
        <v>9.3108263747720788</v>
      </c>
      <c r="AH26">
        <f t="shared" ca="1" si="26"/>
        <v>13.755431582748024</v>
      </c>
      <c r="AI26">
        <f t="shared" ca="1" si="13"/>
        <v>2.9918976651763539E-2</v>
      </c>
    </row>
    <row r="27" spans="1:35" ht="15.75" x14ac:dyDescent="0.25">
      <c r="A27" t="str">
        <f t="shared" si="14"/>
        <v>1280x720</v>
      </c>
      <c r="B27" t="s">
        <v>50</v>
      </c>
      <c r="C27" t="s">
        <v>74</v>
      </c>
      <c r="D27">
        <v>1280</v>
      </c>
      <c r="E27">
        <v>720</v>
      </c>
      <c r="F27" t="s">
        <v>67</v>
      </c>
      <c r="G27" t="s">
        <v>1</v>
      </c>
      <c r="H27">
        <v>256</v>
      </c>
      <c r="I27">
        <v>1770</v>
      </c>
      <c r="J27">
        <v>24</v>
      </c>
      <c r="K27">
        <v>6441992192</v>
      </c>
      <c r="L27">
        <v>49152</v>
      </c>
      <c r="M27">
        <v>65536</v>
      </c>
      <c r="N27">
        <v>20.031300000000002</v>
      </c>
      <c r="O27">
        <v>1664</v>
      </c>
      <c r="P27">
        <v>1.9024200000000002E-2</v>
      </c>
      <c r="Q27">
        <v>7.1095999999999998E-3</v>
      </c>
      <c r="T27" s="4"/>
      <c r="U27" s="4"/>
      <c r="V27" s="4" t="str">
        <f t="shared" ca="1" si="15"/>
        <v>3840x2160</v>
      </c>
      <c r="W27">
        <f t="shared" ca="1" si="16"/>
        <v>8294400</v>
      </c>
      <c r="X27">
        <f t="shared" ca="1" si="17"/>
        <v>24</v>
      </c>
      <c r="Y27" s="3">
        <f t="shared" si="18"/>
        <v>6.4419921919999998</v>
      </c>
      <c r="Z27" s="3">
        <f t="shared" si="19"/>
        <v>49.152000000000001</v>
      </c>
      <c r="AA27" s="3">
        <f t="shared" si="19"/>
        <v>65.536000000000001</v>
      </c>
      <c r="AB27" s="4">
        <f t="shared" ca="1" si="20"/>
        <v>60.477500000000006</v>
      </c>
      <c r="AC27" s="4">
        <f t="shared" ca="1" si="21"/>
        <v>1047</v>
      </c>
      <c r="AD27" s="4">
        <f t="shared" ca="1" si="22"/>
        <v>17.312223554214377</v>
      </c>
      <c r="AE27" s="4">
        <f t="shared" ca="1" si="23"/>
        <v>25.208410534090596</v>
      </c>
      <c r="AF27" s="4">
        <f t="shared" ca="1" si="24"/>
        <v>9.8016153062024625</v>
      </c>
      <c r="AG27">
        <f t="shared" ca="1" si="25"/>
        <v>9.2851237395446269</v>
      </c>
      <c r="AH27">
        <f t="shared" ca="1" si="26"/>
        <v>13.850138091247121</v>
      </c>
      <c r="AI27">
        <f t="shared" ca="1" si="13"/>
        <v>5.7762655205348623E-2</v>
      </c>
    </row>
    <row r="28" spans="1:35" ht="15.75" x14ac:dyDescent="0.25">
      <c r="A28" t="str">
        <f t="shared" si="14"/>
        <v>1600x900</v>
      </c>
      <c r="B28" t="s">
        <v>50</v>
      </c>
      <c r="C28" t="s">
        <v>74</v>
      </c>
      <c r="D28">
        <v>1600</v>
      </c>
      <c r="E28">
        <v>900</v>
      </c>
      <c r="F28" t="s">
        <v>67</v>
      </c>
      <c r="G28" t="s">
        <v>1</v>
      </c>
      <c r="H28">
        <v>256</v>
      </c>
      <c r="I28">
        <v>1770</v>
      </c>
      <c r="J28">
        <v>24</v>
      </c>
      <c r="K28">
        <v>6441992192</v>
      </c>
      <c r="L28">
        <v>49152</v>
      </c>
      <c r="M28">
        <v>65536</v>
      </c>
      <c r="N28">
        <v>20.040900000000001</v>
      </c>
      <c r="O28">
        <v>1381</v>
      </c>
      <c r="P28">
        <v>2.5654199999999999E-2</v>
      </c>
      <c r="Q28">
        <v>9.7546999999999998E-3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5" ht="15.75" x14ac:dyDescent="0.25">
      <c r="A29" t="str">
        <f t="shared" si="14"/>
        <v>1600x900</v>
      </c>
      <c r="B29" t="s">
        <v>50</v>
      </c>
      <c r="C29" t="s">
        <v>74</v>
      </c>
      <c r="D29">
        <v>1600</v>
      </c>
      <c r="E29">
        <v>900</v>
      </c>
      <c r="F29" t="s">
        <v>67</v>
      </c>
      <c r="G29" t="s">
        <v>1</v>
      </c>
      <c r="H29">
        <v>256</v>
      </c>
      <c r="I29">
        <v>1770</v>
      </c>
      <c r="J29">
        <v>24</v>
      </c>
      <c r="K29">
        <v>6441992192</v>
      </c>
      <c r="L29">
        <v>49152</v>
      </c>
      <c r="M29">
        <v>65536</v>
      </c>
      <c r="N29">
        <v>20.031500000000001</v>
      </c>
      <c r="O29">
        <v>1378</v>
      </c>
      <c r="P29">
        <v>2.5524999999999999E-2</v>
      </c>
      <c r="Q29">
        <v>9.8010000000000007E-3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5" ht="15.75" x14ac:dyDescent="0.25">
      <c r="A30" t="str">
        <f t="shared" si="14"/>
        <v>1600x900</v>
      </c>
      <c r="B30" t="s">
        <v>50</v>
      </c>
      <c r="C30" t="s">
        <v>74</v>
      </c>
      <c r="D30">
        <v>1600</v>
      </c>
      <c r="E30">
        <v>900</v>
      </c>
      <c r="F30" t="s">
        <v>67</v>
      </c>
      <c r="G30" t="s">
        <v>1</v>
      </c>
      <c r="H30">
        <v>256</v>
      </c>
      <c r="I30">
        <v>1770</v>
      </c>
      <c r="J30">
        <v>24</v>
      </c>
      <c r="K30">
        <v>6441992192</v>
      </c>
      <c r="L30">
        <v>49152</v>
      </c>
      <c r="M30">
        <v>65536</v>
      </c>
      <c r="N30">
        <v>20.0489</v>
      </c>
      <c r="O30">
        <v>1380</v>
      </c>
      <c r="P30">
        <v>2.5707500000000001E-2</v>
      </c>
      <c r="Q30">
        <v>9.8045000000000007E-3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5" ht="15.75" x14ac:dyDescent="0.25">
      <c r="A31" t="str">
        <f t="shared" si="14"/>
        <v>1920x1080</v>
      </c>
      <c r="B31" t="s">
        <v>50</v>
      </c>
      <c r="C31" t="s">
        <v>74</v>
      </c>
      <c r="D31">
        <v>1920</v>
      </c>
      <c r="E31">
        <v>1080</v>
      </c>
      <c r="F31" t="s">
        <v>67</v>
      </c>
      <c r="G31" t="s">
        <v>1</v>
      </c>
      <c r="H31">
        <v>256</v>
      </c>
      <c r="I31">
        <v>1770</v>
      </c>
      <c r="J31">
        <v>24</v>
      </c>
      <c r="K31">
        <v>6441992192</v>
      </c>
      <c r="L31">
        <v>49152</v>
      </c>
      <c r="M31">
        <v>65536</v>
      </c>
      <c r="N31">
        <v>20.043399999999998</v>
      </c>
      <c r="O31">
        <v>1046</v>
      </c>
      <c r="P31">
        <v>3.36329E-2</v>
      </c>
      <c r="Q31">
        <v>1.28509E-2</v>
      </c>
      <c r="Y31" s="3"/>
      <c r="Z31" s="3"/>
      <c r="AA31" s="3"/>
      <c r="AB31" s="4"/>
      <c r="AC31" s="4"/>
      <c r="AD31" s="4"/>
      <c r="AE31" s="4"/>
      <c r="AF31" s="4"/>
    </row>
    <row r="32" spans="1:35" ht="15.75" x14ac:dyDescent="0.25">
      <c r="A32" t="str">
        <f t="shared" si="14"/>
        <v>1920x1080</v>
      </c>
      <c r="B32" t="s">
        <v>50</v>
      </c>
      <c r="C32" t="s">
        <v>74</v>
      </c>
      <c r="D32">
        <v>1920</v>
      </c>
      <c r="E32">
        <v>1080</v>
      </c>
      <c r="F32" t="s">
        <v>67</v>
      </c>
      <c r="G32" t="s">
        <v>1</v>
      </c>
      <c r="H32">
        <v>256</v>
      </c>
      <c r="I32">
        <v>1770</v>
      </c>
      <c r="J32">
        <v>24</v>
      </c>
      <c r="K32">
        <v>6441992192</v>
      </c>
      <c r="L32">
        <v>49152</v>
      </c>
      <c r="M32">
        <v>65536</v>
      </c>
      <c r="N32">
        <v>20.064800000000002</v>
      </c>
      <c r="O32">
        <v>1016</v>
      </c>
      <c r="P32">
        <v>3.43445E-2</v>
      </c>
      <c r="Q32">
        <v>1.3470899999999999E-2</v>
      </c>
      <c r="Y32" s="3"/>
      <c r="Z32" s="3"/>
      <c r="AA32" s="3"/>
      <c r="AB32" s="4"/>
      <c r="AC32" s="4"/>
      <c r="AD32" s="4"/>
      <c r="AE32" s="4"/>
      <c r="AF32" s="4"/>
    </row>
    <row r="33" spans="1:35" ht="15.75" x14ac:dyDescent="0.25">
      <c r="A33" t="str">
        <f t="shared" si="14"/>
        <v>1920x1080</v>
      </c>
      <c r="B33" t="s">
        <v>50</v>
      </c>
      <c r="C33" t="s">
        <v>74</v>
      </c>
      <c r="D33">
        <v>1920</v>
      </c>
      <c r="E33">
        <v>1080</v>
      </c>
      <c r="F33" t="s">
        <v>67</v>
      </c>
      <c r="G33" t="s">
        <v>1</v>
      </c>
      <c r="H33">
        <v>256</v>
      </c>
      <c r="I33">
        <v>1770</v>
      </c>
      <c r="J33">
        <v>24</v>
      </c>
      <c r="K33">
        <v>6441992192</v>
      </c>
      <c r="L33">
        <v>49152</v>
      </c>
      <c r="M33">
        <v>65536</v>
      </c>
      <c r="N33">
        <v>20.051100000000002</v>
      </c>
      <c r="O33">
        <v>1047</v>
      </c>
      <c r="P33">
        <v>3.3989499999999999E-2</v>
      </c>
      <c r="Q33">
        <v>1.2843E-2</v>
      </c>
      <c r="Y33" s="3"/>
      <c r="Z33" s="3"/>
      <c r="AA33" s="3"/>
      <c r="AB33" s="4"/>
      <c r="AC33" s="4"/>
      <c r="AD33" s="4"/>
      <c r="AE33" s="4"/>
      <c r="AF33" s="4"/>
    </row>
    <row r="34" spans="1:35" x14ac:dyDescent="0.25">
      <c r="A34" t="str">
        <f t="shared" si="14"/>
        <v>2560x1440</v>
      </c>
      <c r="B34" t="s">
        <v>50</v>
      </c>
      <c r="C34" t="s">
        <v>74</v>
      </c>
      <c r="D34">
        <v>2560</v>
      </c>
      <c r="E34">
        <v>1440</v>
      </c>
      <c r="F34" t="s">
        <v>67</v>
      </c>
      <c r="G34" t="s">
        <v>1</v>
      </c>
      <c r="H34">
        <v>256</v>
      </c>
      <c r="I34">
        <v>1770</v>
      </c>
      <c r="J34">
        <v>24</v>
      </c>
      <c r="K34">
        <v>6441992192</v>
      </c>
      <c r="L34">
        <v>49152</v>
      </c>
      <c r="M34">
        <v>65536</v>
      </c>
      <c r="N34">
        <v>20.087800000000001</v>
      </c>
      <c r="O34">
        <v>671</v>
      </c>
      <c r="P34">
        <v>5.2938699999999998E-2</v>
      </c>
      <c r="Q34">
        <v>2.0403999999999999E-2</v>
      </c>
    </row>
    <row r="35" spans="1:35" x14ac:dyDescent="0.25">
      <c r="A35" t="str">
        <f t="shared" si="14"/>
        <v>2560x1440</v>
      </c>
      <c r="B35" t="s">
        <v>50</v>
      </c>
      <c r="C35" t="s">
        <v>74</v>
      </c>
      <c r="D35">
        <v>2560</v>
      </c>
      <c r="E35">
        <v>1440</v>
      </c>
      <c r="F35" t="s">
        <v>67</v>
      </c>
      <c r="G35" t="s">
        <v>1</v>
      </c>
      <c r="H35">
        <v>256</v>
      </c>
      <c r="I35">
        <v>1770</v>
      </c>
      <c r="J35">
        <v>24</v>
      </c>
      <c r="K35">
        <v>6441992192</v>
      </c>
      <c r="L35">
        <v>49152</v>
      </c>
      <c r="M35">
        <v>65536</v>
      </c>
      <c r="N35">
        <v>20.066800000000001</v>
      </c>
      <c r="O35">
        <v>671</v>
      </c>
      <c r="P35">
        <v>5.2813199999999998E-2</v>
      </c>
      <c r="Q35">
        <v>2.0525399999999999E-2</v>
      </c>
    </row>
    <row r="36" spans="1:35" x14ac:dyDescent="0.25">
      <c r="A36" t="str">
        <f t="shared" si="14"/>
        <v>2560x1440</v>
      </c>
      <c r="B36" t="s">
        <v>50</v>
      </c>
      <c r="C36" t="s">
        <v>74</v>
      </c>
      <c r="D36">
        <v>2560</v>
      </c>
      <c r="E36">
        <v>1440</v>
      </c>
      <c r="F36" t="s">
        <v>67</v>
      </c>
      <c r="G36" t="s">
        <v>1</v>
      </c>
      <c r="H36">
        <v>256</v>
      </c>
      <c r="I36">
        <v>1770</v>
      </c>
      <c r="J36">
        <v>24</v>
      </c>
      <c r="K36">
        <v>6441992192</v>
      </c>
      <c r="L36">
        <v>49152</v>
      </c>
      <c r="M36">
        <v>65536</v>
      </c>
      <c r="N36">
        <v>20.072299999999998</v>
      </c>
      <c r="O36">
        <v>671</v>
      </c>
      <c r="P36">
        <v>5.2628500000000002E-2</v>
      </c>
      <c r="Q36">
        <v>2.0473700000000001E-2</v>
      </c>
    </row>
    <row r="37" spans="1:35" x14ac:dyDescent="0.25">
      <c r="A37" t="str">
        <f t="shared" si="14"/>
        <v>3840x2160</v>
      </c>
      <c r="B37" t="s">
        <v>50</v>
      </c>
      <c r="C37" t="s">
        <v>74</v>
      </c>
      <c r="D37">
        <v>3840</v>
      </c>
      <c r="E37">
        <v>2160</v>
      </c>
      <c r="F37" t="s">
        <v>67</v>
      </c>
      <c r="G37" t="s">
        <v>1</v>
      </c>
      <c r="H37">
        <v>256</v>
      </c>
      <c r="I37">
        <v>1770</v>
      </c>
      <c r="J37">
        <v>24</v>
      </c>
      <c r="K37">
        <v>6441992192</v>
      </c>
      <c r="L37">
        <v>49152</v>
      </c>
      <c r="M37">
        <v>65536</v>
      </c>
      <c r="N37">
        <v>20.178100000000001</v>
      </c>
      <c r="O37">
        <v>349</v>
      </c>
      <c r="P37">
        <v>0.102321</v>
      </c>
      <c r="Q37">
        <v>3.9669299999999998E-2</v>
      </c>
    </row>
    <row r="38" spans="1:35" x14ac:dyDescent="0.25">
      <c r="A38" t="str">
        <f t="shared" si="14"/>
        <v>3840x2160</v>
      </c>
      <c r="B38" t="s">
        <v>50</v>
      </c>
      <c r="C38" t="s">
        <v>74</v>
      </c>
      <c r="D38">
        <v>3840</v>
      </c>
      <c r="E38">
        <v>2160</v>
      </c>
      <c r="F38" t="s">
        <v>67</v>
      </c>
      <c r="G38" t="s">
        <v>1</v>
      </c>
      <c r="H38">
        <v>256</v>
      </c>
      <c r="I38">
        <v>1770</v>
      </c>
      <c r="J38">
        <v>24</v>
      </c>
      <c r="K38">
        <v>6441992192</v>
      </c>
      <c r="L38">
        <v>49152</v>
      </c>
      <c r="M38">
        <v>65536</v>
      </c>
      <c r="N38">
        <v>20.156300000000002</v>
      </c>
      <c r="O38">
        <v>349</v>
      </c>
      <c r="P38">
        <v>0.102169</v>
      </c>
      <c r="Q38">
        <v>3.9510299999999998E-2</v>
      </c>
    </row>
    <row r="39" spans="1:35" x14ac:dyDescent="0.25">
      <c r="A39" t="str">
        <f t="shared" si="14"/>
        <v>3840x2160</v>
      </c>
      <c r="B39" t="s">
        <v>50</v>
      </c>
      <c r="C39" t="s">
        <v>74</v>
      </c>
      <c r="D39">
        <v>3840</v>
      </c>
      <c r="E39">
        <v>2160</v>
      </c>
      <c r="F39" t="s">
        <v>67</v>
      </c>
      <c r="G39" t="s">
        <v>1</v>
      </c>
      <c r="H39">
        <v>256</v>
      </c>
      <c r="I39">
        <v>1770</v>
      </c>
      <c r="J39">
        <v>24</v>
      </c>
      <c r="K39">
        <v>6441992192</v>
      </c>
      <c r="L39">
        <v>49152</v>
      </c>
      <c r="M39">
        <v>65536</v>
      </c>
      <c r="N39">
        <v>20.1431</v>
      </c>
      <c r="O39">
        <v>349</v>
      </c>
      <c r="P39">
        <v>0.102024</v>
      </c>
      <c r="Q39">
        <v>3.9507199999999999E-2</v>
      </c>
    </row>
    <row r="41" spans="1:35" x14ac:dyDescent="0.25">
      <c r="A41" s="1" t="s">
        <v>70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47</v>
      </c>
      <c r="V41" s="2" t="s">
        <v>43</v>
      </c>
      <c r="W41" s="2" t="s">
        <v>16</v>
      </c>
      <c r="X41" s="2" t="s">
        <v>52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46</v>
      </c>
      <c r="AF41" s="2" t="s">
        <v>45</v>
      </c>
      <c r="AG41" s="2" t="s">
        <v>84</v>
      </c>
      <c r="AH41" s="2" t="s">
        <v>85</v>
      </c>
    </row>
    <row r="42" spans="1:35" ht="15.75" x14ac:dyDescent="0.25">
      <c r="A42" t="str">
        <f>_xlfn.CONCAT(D42,"x",E42)</f>
        <v>1024x576</v>
      </c>
      <c r="B42" t="s">
        <v>50</v>
      </c>
      <c r="C42" t="s">
        <v>71</v>
      </c>
      <c r="D42">
        <v>1024</v>
      </c>
      <c r="E42">
        <v>576</v>
      </c>
      <c r="F42" t="s">
        <v>68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20.0228</v>
      </c>
      <c r="O42">
        <v>1832</v>
      </c>
      <c r="P42">
        <v>1.7923999999999999E-2</v>
      </c>
      <c r="Q42">
        <v>7.5577999999999999E-3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60.077800000000003</v>
      </c>
      <c r="AC42" s="4">
        <f ca="1">SUM(OFFSET($O$42,(ROW()-ROW($AC$42))*$S$2,,$S$2,))</f>
        <v>5512</v>
      </c>
      <c r="AD42" s="4">
        <f ca="1">AC42/AB42</f>
        <v>91.747700481708719</v>
      </c>
      <c r="AE42" s="4">
        <f ca="1">1/MAX(OFFSET($Q$42,(ROW()-ROW($AE$42))*$S$2,,$S$2,))</f>
        <v>131.53048876729625</v>
      </c>
      <c r="AF42" s="4">
        <f ca="1">1/MIN(OFFSET($P$42,(ROW()-ROW($AF$42))*$S$2,,$S$2,))</f>
        <v>55.816965008344638</v>
      </c>
      <c r="AG42">
        <f ca="1">(AE42-AD42)/(AD42+AE42)/2*100</f>
        <v>8.908794096592402</v>
      </c>
      <c r="AH42">
        <f ca="1">(AD42-AF42)/(AF42+AD42)/2*100</f>
        <v>12.174572874217644</v>
      </c>
      <c r="AI42">
        <f t="shared" ca="1" si="13"/>
        <v>1.08994557329463E-2</v>
      </c>
    </row>
    <row r="43" spans="1:35" ht="15.75" x14ac:dyDescent="0.25">
      <c r="A43" t="str">
        <f t="shared" ref="A43:A59" si="27">_xlfn.CONCAT(D43,"x",E43)</f>
        <v>1024x576</v>
      </c>
      <c r="B43" t="s">
        <v>50</v>
      </c>
      <c r="C43" t="s">
        <v>71</v>
      </c>
      <c r="D43">
        <v>1024</v>
      </c>
      <c r="E43">
        <v>576</v>
      </c>
      <c r="F43" t="s">
        <v>68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20.034199999999998</v>
      </c>
      <c r="O43">
        <v>1841</v>
      </c>
      <c r="P43">
        <v>1.7976800000000001E-2</v>
      </c>
      <c r="Q43">
        <v>7.4723999999999997E-3</v>
      </c>
      <c r="V43" s="4" t="str">
        <f t="shared" ref="V43:V47" ca="1" si="28">INDEX(OFFSET($A$42,(ROW()-ROW($V$42))*$S$2,,$S$2,),1)</f>
        <v>1280x720</v>
      </c>
      <c r="W43">
        <f t="shared" ref="W43:W47" ca="1" si="29">INDEX(OFFSET($D$42,(ROW()-ROW($W$42))*$S$2,,$S$2,),1) * INDEX(OFFSET($E$42,(ROW()-ROW($W$42))*$S$2,,$S$2,),1)</f>
        <v>921600</v>
      </c>
      <c r="X43">
        <f t="shared" ref="X43:X47" ca="1" si="30">INDEX(OFFSET($J$42,(ROW()-ROW($X$42))*$S$2,,$S$2,),1)</f>
        <v>13</v>
      </c>
      <c r="Y43" s="3">
        <f t="shared" ref="Y43:Y47" si="31">K43/1000000000</f>
        <v>4.2947051519999997</v>
      </c>
      <c r="Z43" s="3">
        <f t="shared" ref="Z43:AA47" si="32">L43/1000</f>
        <v>49.152000000000001</v>
      </c>
      <c r="AA43" s="3">
        <f t="shared" si="32"/>
        <v>65.536000000000001</v>
      </c>
      <c r="AB43" s="4">
        <f t="shared" ref="AB43:AB47" ca="1" si="33">SUM(OFFSET($N$42,(ROW()-ROW($AB$42))*$S$2,,$S$2,))</f>
        <v>60.118000000000009</v>
      </c>
      <c r="AC43" s="4">
        <f t="shared" ref="AC43:AC47" ca="1" si="34">SUM(OFFSET($O$42,(ROW()-ROW($AC$42))*$S$2,,$S$2,))</f>
        <v>4068</v>
      </c>
      <c r="AD43" s="4">
        <f t="shared" ref="AD43:AD47" ca="1" si="35">AC43/AB43</f>
        <v>67.666921720616116</v>
      </c>
      <c r="AE43" s="4">
        <f t="shared" ref="AE43:AE47" ca="1" si="36">1/MAX(OFFSET($Q$42,(ROW()-ROW($AE$42))*$S$2,,$S$2,))</f>
        <v>97.51435898936117</v>
      </c>
      <c r="AF43" s="4">
        <f t="shared" ref="AF43:AF47" ca="1" si="37">1/MIN(OFFSET($P$42,(ROW()-ROW($AF$42))*$S$2,,$S$2,))</f>
        <v>40.103949436940546</v>
      </c>
      <c r="AG43">
        <f t="shared" ref="AG43:AG47" ca="1" si="38">(AE43-AD43)/(AD43+AE43)/2*100</f>
        <v>9.0347517407710143</v>
      </c>
      <c r="AH43">
        <f t="shared" ref="AH43:AH47" ca="1" si="39">(AD43-AF43)/(AF43+AD43)/2*100</f>
        <v>12.787765370932011</v>
      </c>
      <c r="AI43">
        <f t="shared" ca="1" si="13"/>
        <v>1.4778269419862343E-2</v>
      </c>
    </row>
    <row r="44" spans="1:35" ht="15.75" x14ac:dyDescent="0.25">
      <c r="A44" t="str">
        <f t="shared" si="27"/>
        <v>1024x576</v>
      </c>
      <c r="B44" t="s">
        <v>50</v>
      </c>
      <c r="C44" t="s">
        <v>71</v>
      </c>
      <c r="D44">
        <v>1024</v>
      </c>
      <c r="E44">
        <v>576</v>
      </c>
      <c r="F44" t="s">
        <v>68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20.020800000000001</v>
      </c>
      <c r="O44">
        <v>1839</v>
      </c>
      <c r="P44">
        <v>1.79157E-2</v>
      </c>
      <c r="Q44">
        <v>7.6027999999999998E-3</v>
      </c>
      <c r="V44" s="4" t="str">
        <f t="shared" ca="1" si="28"/>
        <v>1600x900</v>
      </c>
      <c r="W44">
        <f t="shared" ca="1" si="29"/>
        <v>1440000</v>
      </c>
      <c r="X44">
        <f t="shared" ca="1" si="30"/>
        <v>13</v>
      </c>
      <c r="Y44" s="3">
        <f t="shared" si="31"/>
        <v>4.2947051519999997</v>
      </c>
      <c r="Z44" s="3">
        <f t="shared" si="32"/>
        <v>49.152000000000001</v>
      </c>
      <c r="AA44" s="3">
        <f t="shared" si="32"/>
        <v>65.536000000000001</v>
      </c>
      <c r="AB44" s="4">
        <f t="shared" ca="1" si="33"/>
        <v>60.295699999999997</v>
      </c>
      <c r="AC44" s="4">
        <f t="shared" ca="1" si="34"/>
        <v>2759</v>
      </c>
      <c r="AD44" s="4">
        <f t="shared" ca="1" si="35"/>
        <v>45.757823526387455</v>
      </c>
      <c r="AE44" s="4">
        <f t="shared" ca="1" si="36"/>
        <v>70.132620785906155</v>
      </c>
      <c r="AF44" s="4">
        <f t="shared" ca="1" si="37"/>
        <v>16.596353449220135</v>
      </c>
      <c r="AG44">
        <f t="shared" ca="1" si="38"/>
        <v>10.516310211839023</v>
      </c>
      <c r="AH44">
        <f t="shared" ca="1" si="39"/>
        <v>23.383734251335746</v>
      </c>
      <c r="AI44">
        <f t="shared" ca="1" si="13"/>
        <v>2.1854186299383835E-2</v>
      </c>
    </row>
    <row r="45" spans="1:35" ht="15.75" x14ac:dyDescent="0.25">
      <c r="A45" t="str">
        <f t="shared" si="27"/>
        <v>1280x720</v>
      </c>
      <c r="B45" t="s">
        <v>50</v>
      </c>
      <c r="C45" t="s">
        <v>71</v>
      </c>
      <c r="D45">
        <v>1280</v>
      </c>
      <c r="E45">
        <v>720</v>
      </c>
      <c r="F45" t="s">
        <v>68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20.030100000000001</v>
      </c>
      <c r="O45">
        <v>1356</v>
      </c>
      <c r="P45">
        <v>2.5017999999999999E-2</v>
      </c>
      <c r="Q45">
        <v>1.0240600000000001E-2</v>
      </c>
      <c r="V45" s="4" t="str">
        <f t="shared" ca="1" si="28"/>
        <v>1920x1080</v>
      </c>
      <c r="W45">
        <f t="shared" ca="1" si="29"/>
        <v>2073600</v>
      </c>
      <c r="X45">
        <f t="shared" ca="1" si="30"/>
        <v>13</v>
      </c>
      <c r="Y45" s="3">
        <f t="shared" si="31"/>
        <v>4.2947051519999997</v>
      </c>
      <c r="Z45" s="3">
        <f t="shared" si="32"/>
        <v>49.152000000000001</v>
      </c>
      <c r="AA45" s="3">
        <f t="shared" si="32"/>
        <v>65.536000000000001</v>
      </c>
      <c r="AB45" s="4">
        <f t="shared" ca="1" si="33"/>
        <v>60.348900000000008</v>
      </c>
      <c r="AC45" s="4">
        <f t="shared" ca="1" si="34"/>
        <v>2069</v>
      </c>
      <c r="AD45" s="4">
        <f t="shared" ca="1" si="35"/>
        <v>34.283972035944316</v>
      </c>
      <c r="AE45" s="4">
        <f t="shared" ca="1" si="36"/>
        <v>51.2610211195407</v>
      </c>
      <c r="AF45" s="4">
        <f t="shared" ca="1" si="37"/>
        <v>12.635452045932395</v>
      </c>
      <c r="AG45">
        <f t="shared" ca="1" si="38"/>
        <v>9.9228771067520061</v>
      </c>
      <c r="AH45">
        <f t="shared" ca="1" si="39"/>
        <v>23.06989100317406</v>
      </c>
      <c r="AI45">
        <f t="shared" ca="1" si="13"/>
        <v>2.9168148864185599E-2</v>
      </c>
    </row>
    <row r="46" spans="1:35" ht="15.75" x14ac:dyDescent="0.25">
      <c r="A46" t="str">
        <f t="shared" si="27"/>
        <v>1280x720</v>
      </c>
      <c r="B46" t="s">
        <v>50</v>
      </c>
      <c r="C46" t="s">
        <v>71</v>
      </c>
      <c r="D46">
        <v>1280</v>
      </c>
      <c r="E46">
        <v>720</v>
      </c>
      <c r="F46" t="s">
        <v>68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20.047499999999999</v>
      </c>
      <c r="O46">
        <v>1359</v>
      </c>
      <c r="P46">
        <v>2.4935200000000001E-2</v>
      </c>
      <c r="Q46">
        <v>1.00784E-2</v>
      </c>
      <c r="V46" s="4" t="str">
        <f t="shared" ca="1" si="28"/>
        <v>2560x1440</v>
      </c>
      <c r="W46">
        <f t="shared" ca="1" si="29"/>
        <v>3686400</v>
      </c>
      <c r="X46">
        <f t="shared" ca="1" si="30"/>
        <v>13</v>
      </c>
      <c r="Y46" s="3">
        <f t="shared" si="31"/>
        <v>4.2947051519999997</v>
      </c>
      <c r="Z46" s="3">
        <f t="shared" si="32"/>
        <v>49.152000000000001</v>
      </c>
      <c r="AA46" s="3">
        <f t="shared" si="32"/>
        <v>65.536000000000001</v>
      </c>
      <c r="AB46" s="4">
        <f t="shared" ca="1" si="33"/>
        <v>60.469499999999996</v>
      </c>
      <c r="AC46" s="4">
        <f t="shared" ca="1" si="34"/>
        <v>1338</v>
      </c>
      <c r="AD46" s="4">
        <f t="shared" ca="1" si="35"/>
        <v>22.126857341304294</v>
      </c>
      <c r="AE46" s="4">
        <f t="shared" ca="1" si="36"/>
        <v>33.010054862711179</v>
      </c>
      <c r="AF46" s="4">
        <f t="shared" ca="1" si="37"/>
        <v>8.0148756091305469</v>
      </c>
      <c r="AG46">
        <f t="shared" ca="1" si="38"/>
        <v>9.8692482824729986</v>
      </c>
      <c r="AH46">
        <f t="shared" ca="1" si="39"/>
        <v>23.409373567504453</v>
      </c>
      <c r="AI46">
        <f t="shared" ca="1" si="13"/>
        <v>4.5193946188340807E-2</v>
      </c>
    </row>
    <row r="47" spans="1:35" ht="15.75" x14ac:dyDescent="0.25">
      <c r="A47" t="str">
        <f t="shared" si="27"/>
        <v>1280x720</v>
      </c>
      <c r="B47" t="s">
        <v>50</v>
      </c>
      <c r="C47" t="s">
        <v>71</v>
      </c>
      <c r="D47">
        <v>1280</v>
      </c>
      <c r="E47">
        <v>720</v>
      </c>
      <c r="F47" t="s">
        <v>68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20.040400000000002</v>
      </c>
      <c r="O47">
        <v>1353</v>
      </c>
      <c r="P47">
        <v>2.50393E-2</v>
      </c>
      <c r="Q47">
        <v>1.0254900000000001E-2</v>
      </c>
      <c r="T47" s="4"/>
      <c r="U47" s="4"/>
      <c r="V47" s="4" t="str">
        <f t="shared" ca="1" si="28"/>
        <v>3840x2160</v>
      </c>
      <c r="W47">
        <f t="shared" ca="1" si="29"/>
        <v>8294400</v>
      </c>
      <c r="X47">
        <f t="shared" ca="1" si="30"/>
        <v>13</v>
      </c>
      <c r="Y47" s="3">
        <f t="shared" si="31"/>
        <v>4.2947051519999997</v>
      </c>
      <c r="Z47" s="3">
        <f t="shared" si="32"/>
        <v>49.152000000000001</v>
      </c>
      <c r="AA47" s="3">
        <f t="shared" si="32"/>
        <v>65.536000000000001</v>
      </c>
      <c r="AB47" s="4">
        <f t="shared" ca="1" si="33"/>
        <v>61.139799999999994</v>
      </c>
      <c r="AC47" s="4">
        <f t="shared" ca="1" si="34"/>
        <v>705</v>
      </c>
      <c r="AD47" s="4">
        <f t="shared" ca="1" si="35"/>
        <v>11.530950379294667</v>
      </c>
      <c r="AE47" s="4">
        <f t="shared" ca="1" si="36"/>
        <v>16.912661325648219</v>
      </c>
      <c r="AF47" s="4">
        <f t="shared" ca="1" si="37"/>
        <v>4.1618805040869669</v>
      </c>
      <c r="AG47">
        <f t="shared" ca="1" si="38"/>
        <v>9.4603157330725463</v>
      </c>
      <c r="AH47">
        <f t="shared" ca="1" si="39"/>
        <v>23.479096696987238</v>
      </c>
      <c r="AI47">
        <f t="shared" ca="1" si="13"/>
        <v>8.6723120567375883E-2</v>
      </c>
    </row>
    <row r="48" spans="1:35" ht="15.75" x14ac:dyDescent="0.25">
      <c r="A48" t="str">
        <f t="shared" si="27"/>
        <v>1600x900</v>
      </c>
      <c r="B48" t="s">
        <v>50</v>
      </c>
      <c r="C48" t="s">
        <v>71</v>
      </c>
      <c r="D48">
        <v>1600</v>
      </c>
      <c r="E48">
        <v>900</v>
      </c>
      <c r="F48" t="s">
        <v>68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20.0916</v>
      </c>
      <c r="O48">
        <v>923</v>
      </c>
      <c r="P48">
        <v>6.0254200000000001E-2</v>
      </c>
      <c r="Q48">
        <v>1.42244E-2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5" ht="15.75" x14ac:dyDescent="0.25">
      <c r="A49" t="str">
        <f t="shared" si="27"/>
        <v>1600x900</v>
      </c>
      <c r="B49" t="s">
        <v>50</v>
      </c>
      <c r="C49" t="s">
        <v>71</v>
      </c>
      <c r="D49">
        <v>1600</v>
      </c>
      <c r="E49">
        <v>900</v>
      </c>
      <c r="F49" t="s">
        <v>68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20.098299999999998</v>
      </c>
      <c r="O49">
        <v>920</v>
      </c>
      <c r="P49">
        <v>6.0274899999999999E-2</v>
      </c>
      <c r="Q49">
        <v>1.4192099999999999E-2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5" ht="15.75" x14ac:dyDescent="0.25">
      <c r="A50" t="str">
        <f t="shared" si="27"/>
        <v>1600x900</v>
      </c>
      <c r="B50" t="s">
        <v>50</v>
      </c>
      <c r="C50" t="s">
        <v>71</v>
      </c>
      <c r="D50">
        <v>1600</v>
      </c>
      <c r="E50">
        <v>900</v>
      </c>
      <c r="F50" t="s">
        <v>68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20.105799999999999</v>
      </c>
      <c r="O50">
        <v>916</v>
      </c>
      <c r="P50">
        <v>6.1238099999999997E-2</v>
      </c>
      <c r="Q50">
        <v>1.4258699999999999E-2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5" ht="15.75" x14ac:dyDescent="0.25">
      <c r="A51" t="str">
        <f t="shared" si="27"/>
        <v>1920x1080</v>
      </c>
      <c r="B51" t="s">
        <v>50</v>
      </c>
      <c r="C51" t="s">
        <v>71</v>
      </c>
      <c r="D51">
        <v>1920</v>
      </c>
      <c r="E51">
        <v>1080</v>
      </c>
      <c r="F51" t="s">
        <v>68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20.107600000000001</v>
      </c>
      <c r="O51">
        <v>691</v>
      </c>
      <c r="P51">
        <v>7.9451999999999995E-2</v>
      </c>
      <c r="Q51">
        <v>1.9312200000000002E-2</v>
      </c>
      <c r="Y51" s="3"/>
      <c r="Z51" s="3"/>
      <c r="AA51" s="3"/>
      <c r="AB51" s="4"/>
      <c r="AC51" s="4"/>
      <c r="AD51" s="4"/>
      <c r="AE51" s="4"/>
      <c r="AF51" s="4"/>
    </row>
    <row r="52" spans="1:35" ht="15.75" x14ac:dyDescent="0.25">
      <c r="A52" t="str">
        <f t="shared" si="27"/>
        <v>1920x1080</v>
      </c>
      <c r="B52" t="s">
        <v>50</v>
      </c>
      <c r="C52" t="s">
        <v>71</v>
      </c>
      <c r="D52">
        <v>1920</v>
      </c>
      <c r="E52">
        <v>1080</v>
      </c>
      <c r="F52" t="s">
        <v>68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20.133600000000001</v>
      </c>
      <c r="O52">
        <v>691</v>
      </c>
      <c r="P52">
        <v>7.9378400000000002E-2</v>
      </c>
      <c r="Q52">
        <v>1.93679E-2</v>
      </c>
      <c r="Y52" s="3"/>
      <c r="Z52" s="3"/>
      <c r="AA52" s="3"/>
      <c r="AB52" s="4"/>
      <c r="AC52" s="4"/>
      <c r="AD52" s="4"/>
      <c r="AE52" s="4"/>
      <c r="AF52" s="4"/>
    </row>
    <row r="53" spans="1:35" ht="15.75" x14ac:dyDescent="0.25">
      <c r="A53" t="str">
        <f t="shared" si="27"/>
        <v>1920x1080</v>
      </c>
      <c r="B53" t="s">
        <v>50</v>
      </c>
      <c r="C53" t="s">
        <v>71</v>
      </c>
      <c r="D53">
        <v>1920</v>
      </c>
      <c r="E53">
        <v>1080</v>
      </c>
      <c r="F53" t="s">
        <v>68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20.107700000000001</v>
      </c>
      <c r="O53">
        <v>687</v>
      </c>
      <c r="P53">
        <v>7.9142400000000002E-2</v>
      </c>
      <c r="Q53">
        <v>1.9508000000000001E-2</v>
      </c>
      <c r="Y53" s="3"/>
      <c r="Z53" s="3"/>
      <c r="AA53" s="3"/>
      <c r="AB53" s="4"/>
      <c r="AC53" s="4"/>
      <c r="AD53" s="4"/>
      <c r="AE53" s="4"/>
      <c r="AF53" s="4"/>
    </row>
    <row r="54" spans="1:35" x14ac:dyDescent="0.25">
      <c r="A54" t="str">
        <f t="shared" si="27"/>
        <v>2560x1440</v>
      </c>
      <c r="B54" t="s">
        <v>50</v>
      </c>
      <c r="C54" t="s">
        <v>71</v>
      </c>
      <c r="D54">
        <v>2560</v>
      </c>
      <c r="E54">
        <v>1440</v>
      </c>
      <c r="F54" t="s">
        <v>68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20.18</v>
      </c>
      <c r="O54">
        <v>446</v>
      </c>
      <c r="P54">
        <v>0.124768</v>
      </c>
      <c r="Q54">
        <v>3.0221399999999999E-2</v>
      </c>
    </row>
    <row r="55" spans="1:35" x14ac:dyDescent="0.25">
      <c r="A55" t="str">
        <f t="shared" si="27"/>
        <v>2560x1440</v>
      </c>
      <c r="B55" t="s">
        <v>50</v>
      </c>
      <c r="C55" t="s">
        <v>71</v>
      </c>
      <c r="D55">
        <v>2560</v>
      </c>
      <c r="E55">
        <v>1440</v>
      </c>
      <c r="F55" t="s">
        <v>68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20.137599999999999</v>
      </c>
      <c r="O55">
        <v>446</v>
      </c>
      <c r="P55">
        <v>0.124954</v>
      </c>
      <c r="Q55">
        <v>3.0164099999999999E-2</v>
      </c>
    </row>
    <row r="56" spans="1:35" x14ac:dyDescent="0.25">
      <c r="A56" t="str">
        <f t="shared" si="27"/>
        <v>2560x1440</v>
      </c>
      <c r="B56" t="s">
        <v>50</v>
      </c>
      <c r="C56" t="s">
        <v>71</v>
      </c>
      <c r="D56">
        <v>2560</v>
      </c>
      <c r="E56">
        <v>1440</v>
      </c>
      <c r="F56" t="s">
        <v>68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20.151900000000001</v>
      </c>
      <c r="O56">
        <v>446</v>
      </c>
      <c r="P56">
        <v>0.12535499999999999</v>
      </c>
      <c r="Q56">
        <v>3.0293799999999999E-2</v>
      </c>
    </row>
    <row r="57" spans="1:35" x14ac:dyDescent="0.25">
      <c r="A57" t="str">
        <f t="shared" si="27"/>
        <v>3840x2160</v>
      </c>
      <c r="B57" t="s">
        <v>50</v>
      </c>
      <c r="C57" t="s">
        <v>71</v>
      </c>
      <c r="D57">
        <v>3840</v>
      </c>
      <c r="E57">
        <v>2160</v>
      </c>
      <c r="F57" t="s">
        <v>68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20.361799999999999</v>
      </c>
      <c r="O57">
        <v>235</v>
      </c>
      <c r="P57">
        <v>0.24063999999999999</v>
      </c>
      <c r="Q57">
        <v>5.8717699999999998E-2</v>
      </c>
    </row>
    <row r="58" spans="1:35" x14ac:dyDescent="0.25">
      <c r="A58" t="str">
        <f t="shared" si="27"/>
        <v>3840x2160</v>
      </c>
      <c r="B58" t="s">
        <v>50</v>
      </c>
      <c r="C58" t="s">
        <v>71</v>
      </c>
      <c r="D58">
        <v>3840</v>
      </c>
      <c r="E58">
        <v>2160</v>
      </c>
      <c r="F58" t="s">
        <v>68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20.379899999999999</v>
      </c>
      <c r="O58">
        <v>235</v>
      </c>
      <c r="P58">
        <v>0.24027599999999999</v>
      </c>
      <c r="Q58">
        <v>5.8851399999999998E-2</v>
      </c>
    </row>
    <row r="59" spans="1:35" x14ac:dyDescent="0.25">
      <c r="A59" t="str">
        <f t="shared" si="27"/>
        <v>3840x2160</v>
      </c>
      <c r="B59" t="s">
        <v>50</v>
      </c>
      <c r="C59" t="s">
        <v>71</v>
      </c>
      <c r="D59">
        <v>3840</v>
      </c>
      <c r="E59">
        <v>2160</v>
      </c>
      <c r="F59" t="s">
        <v>68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20.398099999999999</v>
      </c>
      <c r="O59">
        <v>235</v>
      </c>
      <c r="P59">
        <v>0.24131</v>
      </c>
      <c r="Q59">
        <v>5.9127300000000001E-2</v>
      </c>
    </row>
    <row r="61" spans="1:35" x14ac:dyDescent="0.25">
      <c r="A61" s="1" t="s">
        <v>70</v>
      </c>
      <c r="B61" s="1" t="s">
        <v>2</v>
      </c>
      <c r="C61" s="1" t="s">
        <v>21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13</v>
      </c>
      <c r="L61" s="1" t="s">
        <v>12</v>
      </c>
      <c r="M61" s="1" t="s">
        <v>11</v>
      </c>
      <c r="N61" s="1" t="s">
        <v>17</v>
      </c>
      <c r="O61" s="1" t="s">
        <v>10</v>
      </c>
      <c r="P61" s="1" t="s">
        <v>15</v>
      </c>
      <c r="Q61" s="1" t="s">
        <v>14</v>
      </c>
      <c r="S61" s="5" t="s">
        <v>42</v>
      </c>
      <c r="T61" s="5" t="s">
        <v>47</v>
      </c>
      <c r="V61" s="2" t="s">
        <v>43</v>
      </c>
      <c r="W61" s="2" t="s">
        <v>16</v>
      </c>
      <c r="X61" s="2" t="s">
        <v>52</v>
      </c>
      <c r="Y61" s="2" t="s">
        <v>18</v>
      </c>
      <c r="Z61" s="2" t="s">
        <v>19</v>
      </c>
      <c r="AA61" s="2" t="s">
        <v>20</v>
      </c>
      <c r="AB61" s="2" t="s">
        <v>44</v>
      </c>
      <c r="AC61" s="2" t="s">
        <v>10</v>
      </c>
      <c r="AD61" s="2" t="s">
        <v>23</v>
      </c>
      <c r="AE61" s="2" t="s">
        <v>46</v>
      </c>
      <c r="AF61" s="2" t="s">
        <v>45</v>
      </c>
      <c r="AG61" s="2" t="s">
        <v>84</v>
      </c>
      <c r="AH61" s="2" t="s">
        <v>85</v>
      </c>
    </row>
    <row r="62" spans="1:35" ht="15.75" x14ac:dyDescent="0.25">
      <c r="A62" t="str">
        <f>_xlfn.CONCAT(D62,"x",E62)</f>
        <v>1024x576</v>
      </c>
      <c r="B62" t="s">
        <v>50</v>
      </c>
      <c r="C62" t="s">
        <v>74</v>
      </c>
      <c r="D62">
        <v>1024</v>
      </c>
      <c r="E62">
        <v>576</v>
      </c>
      <c r="F62" t="s">
        <v>80</v>
      </c>
      <c r="G62" t="s">
        <v>1</v>
      </c>
      <c r="H62">
        <v>256</v>
      </c>
      <c r="I62">
        <v>1845</v>
      </c>
      <c r="J62">
        <v>68</v>
      </c>
      <c r="K62">
        <v>10736762880</v>
      </c>
      <c r="L62">
        <v>49152</v>
      </c>
      <c r="M62">
        <v>65536</v>
      </c>
      <c r="N62">
        <v>20.0076</v>
      </c>
      <c r="O62">
        <v>4685</v>
      </c>
      <c r="P62">
        <v>1.17898E-2</v>
      </c>
      <c r="Q62">
        <v>2.8754000000000002E-3</v>
      </c>
      <c r="S62">
        <v>3</v>
      </c>
      <c r="T62">
        <v>1</v>
      </c>
      <c r="V62" s="4" t="str">
        <f ca="1">INDEX(OFFSET($A$62,(ROW()-ROW($V$62))*$S$2,,$S$2,),1)</f>
        <v>1024x576</v>
      </c>
      <c r="W62">
        <f ca="1">INDEX(OFFSET($D$62,(ROW()-ROW($W$62))*$S$2,,$S$2,),1) * INDEX(OFFSET($E$62,(ROW()-ROW($W$62))*$S$2,,$S$2,),1)</f>
        <v>589824</v>
      </c>
      <c r="X62">
        <f ca="1">INDEX(OFFSET($J$62,(ROW()-ROW($X$62))*$S$2,,$S$2,),1)</f>
        <v>68</v>
      </c>
      <c r="Y62" s="3">
        <f>K62/1000000000</f>
        <v>10.736762880000001</v>
      </c>
      <c r="Z62" s="3">
        <f>L62/1000</f>
        <v>49.152000000000001</v>
      </c>
      <c r="AA62" s="3">
        <f>M62/1000</f>
        <v>65.536000000000001</v>
      </c>
      <c r="AB62" s="4">
        <f ca="1">SUM(OFFSET($N$62,(ROW()-ROW($AB$62))*$S$2,,$S$2,))</f>
        <v>60.027100000000004</v>
      </c>
      <c r="AC62" s="4">
        <f ca="1">SUM(OFFSET($O$62,(ROW()-ROW($AC$62))*$S$2,,$S$2,))</f>
        <v>14101</v>
      </c>
      <c r="AD62" s="4">
        <f ca="1">AC62/AB62</f>
        <v>234.91056539463008</v>
      </c>
      <c r="AE62" s="4">
        <f ca="1">1/MAX(OFFSET($Q$62,(ROW()-ROW($AE$62))*$S$2,,$S$2,))</f>
        <v>347.16195105016493</v>
      </c>
      <c r="AF62" s="4">
        <f ca="1">1/MIN(OFFSET($P$62,(ROW()-ROW($AF$62))*$S$2,,$S$2,))</f>
        <v>90.484635708856644</v>
      </c>
      <c r="AG62">
        <f ca="1">(AE62-AD62)/(AD62+AE62)/2*100</f>
        <v>9.642388403866601</v>
      </c>
      <c r="AH62">
        <f ca="1">(AD62-AF62)/(AF62+AD62)/2*100</f>
        <v>22.192387778921344</v>
      </c>
      <c r="AI62">
        <f t="shared" ref="AI62:AI67" ca="1" si="40">AB62/AC62</f>
        <v>4.2569392241684993E-3</v>
      </c>
    </row>
    <row r="63" spans="1:35" ht="15.75" x14ac:dyDescent="0.25">
      <c r="A63" t="str">
        <f t="shared" ref="A63:A79" si="41">_xlfn.CONCAT(D63,"x",E63)</f>
        <v>1024x576</v>
      </c>
      <c r="B63" t="s">
        <v>50</v>
      </c>
      <c r="C63" t="s">
        <v>74</v>
      </c>
      <c r="D63">
        <v>1024</v>
      </c>
      <c r="E63">
        <v>576</v>
      </c>
      <c r="F63" t="s">
        <v>80</v>
      </c>
      <c r="G63" t="s">
        <v>1</v>
      </c>
      <c r="H63">
        <v>256</v>
      </c>
      <c r="I63">
        <v>1845</v>
      </c>
      <c r="J63">
        <v>68</v>
      </c>
      <c r="K63">
        <v>10736762880</v>
      </c>
      <c r="L63">
        <v>49152</v>
      </c>
      <c r="M63">
        <v>65536</v>
      </c>
      <c r="N63">
        <v>20.011700000000001</v>
      </c>
      <c r="O63">
        <v>4738</v>
      </c>
      <c r="P63">
        <v>1.10516E-2</v>
      </c>
      <c r="Q63">
        <v>2.8804999999999998E-3</v>
      </c>
      <c r="V63" s="4" t="str">
        <f t="shared" ref="V63:V67" ca="1" si="42">INDEX(OFFSET($A$62,(ROW()-ROW($V$62))*$S$2,,$S$2,),1)</f>
        <v>1280x720</v>
      </c>
      <c r="W63">
        <f t="shared" ref="W63:W67" ca="1" si="43">INDEX(OFFSET($D$62,(ROW()-ROW($W$62))*$S$2,,$S$2,),1) * INDEX(OFFSET($E$62,(ROW()-ROW($W$62))*$S$2,,$S$2,),1)</f>
        <v>921600</v>
      </c>
      <c r="X63">
        <f t="shared" ref="X63:X67" ca="1" si="44">INDEX(OFFSET($J$62,(ROW()-ROW($X$62))*$S$2,,$S$2,),1)</f>
        <v>68</v>
      </c>
      <c r="Y63" s="3">
        <f t="shared" ref="Y63:Y67" si="45">K63/1000000000</f>
        <v>10.736762880000001</v>
      </c>
      <c r="Z63" s="3">
        <f t="shared" ref="Z63:AA67" si="46">L63/1000</f>
        <v>49.152000000000001</v>
      </c>
      <c r="AA63" s="3">
        <f t="shared" si="46"/>
        <v>65.536000000000001</v>
      </c>
      <c r="AB63" s="4">
        <f t="shared" ref="AB63:AB67" ca="1" si="47">SUM(OFFSET($N$62,(ROW()-ROW($AB$62))*$S$2,,$S$2,))</f>
        <v>60.045299999999997</v>
      </c>
      <c r="AC63" s="4">
        <f t="shared" ref="AC63:AC67" ca="1" si="48">SUM(OFFSET($O$62,(ROW()-ROW($AC$62))*$S$2,,$S$2,))</f>
        <v>9537</v>
      </c>
      <c r="AD63" s="4">
        <f t="shared" ref="AD63:AD67" ca="1" si="49">AC63/AB63</f>
        <v>158.83008328711824</v>
      </c>
      <c r="AE63" s="4">
        <f t="shared" ref="AE63:AE67" ca="1" si="50">1/MAX(OFFSET($Q$62,(ROW()-ROW($AE$62))*$S$2,,$S$2,))</f>
        <v>240.32684450853162</v>
      </c>
      <c r="AF63" s="4">
        <f t="shared" ref="AF63:AF67" ca="1" si="51">1/MIN(OFFSET($P$62,(ROW()-ROW($AF$62))*$S$2,,$S$2,))</f>
        <v>70.794455378254781</v>
      </c>
      <c r="AG63">
        <f t="shared" ref="AG63:AG67" ca="1" si="52">(AE63-AD63)/(AD63+AE63)/2*100</f>
        <v>10.208611644482843</v>
      </c>
      <c r="AH63">
        <f t="shared" ref="AH63:AH67" ca="1" si="53">(AD63-AF63)/(AF63+AD63)/2*100</f>
        <v>19.169473005922054</v>
      </c>
      <c r="AI63">
        <f t="shared" ca="1" si="40"/>
        <v>6.2960364894620946E-3</v>
      </c>
    </row>
    <row r="64" spans="1:35" ht="15.75" x14ac:dyDescent="0.25">
      <c r="A64" t="str">
        <f t="shared" si="41"/>
        <v>1024x576</v>
      </c>
      <c r="B64" t="s">
        <v>50</v>
      </c>
      <c r="C64" t="s">
        <v>74</v>
      </c>
      <c r="D64">
        <v>1024</v>
      </c>
      <c r="E64">
        <v>576</v>
      </c>
      <c r="F64" t="s">
        <v>80</v>
      </c>
      <c r="G64" t="s">
        <v>1</v>
      </c>
      <c r="H64">
        <v>256</v>
      </c>
      <c r="I64">
        <v>1845</v>
      </c>
      <c r="J64">
        <v>68</v>
      </c>
      <c r="K64">
        <v>10736762880</v>
      </c>
      <c r="L64">
        <v>49152</v>
      </c>
      <c r="M64">
        <v>65536</v>
      </c>
      <c r="N64">
        <v>20.0078</v>
      </c>
      <c r="O64">
        <v>4678</v>
      </c>
      <c r="P64">
        <v>1.2583199999999999E-2</v>
      </c>
      <c r="Q64">
        <v>2.8249E-3</v>
      </c>
      <c r="V64" s="4" t="str">
        <f t="shared" ca="1" si="42"/>
        <v>1600x900</v>
      </c>
      <c r="W64">
        <f t="shared" ca="1" si="43"/>
        <v>1440000</v>
      </c>
      <c r="X64">
        <f t="shared" ca="1" si="44"/>
        <v>68</v>
      </c>
      <c r="Y64" s="3">
        <f t="shared" si="45"/>
        <v>10.736762880000001</v>
      </c>
      <c r="Z64" s="3">
        <f t="shared" si="46"/>
        <v>49.152000000000001</v>
      </c>
      <c r="AA64" s="3">
        <f t="shared" si="46"/>
        <v>65.536000000000001</v>
      </c>
      <c r="AB64" s="4">
        <f t="shared" ca="1" si="47"/>
        <v>60.050700000000006</v>
      </c>
      <c r="AC64" s="4">
        <f t="shared" ca="1" si="48"/>
        <v>7021</v>
      </c>
      <c r="AD64" s="4">
        <f t="shared" ca="1" si="49"/>
        <v>116.91787106561621</v>
      </c>
      <c r="AE64" s="4">
        <f t="shared" ca="1" si="50"/>
        <v>172.2000275520044</v>
      </c>
      <c r="AF64" s="4">
        <f t="shared" ca="1" si="51"/>
        <v>63.671151238085535</v>
      </c>
      <c r="AG64">
        <f t="shared" ca="1" si="52"/>
        <v>9.5604866994939748</v>
      </c>
      <c r="AH64">
        <f t="shared" ca="1" si="53"/>
        <v>14.742512902579467</v>
      </c>
      <c r="AI64">
        <f t="shared" ca="1" si="40"/>
        <v>8.553012391397238E-3</v>
      </c>
    </row>
    <row r="65" spans="1:35" ht="15.75" x14ac:dyDescent="0.25">
      <c r="A65" t="str">
        <f t="shared" si="41"/>
        <v>1280x720</v>
      </c>
      <c r="B65" t="s">
        <v>50</v>
      </c>
      <c r="C65" t="s">
        <v>74</v>
      </c>
      <c r="D65">
        <v>1280</v>
      </c>
      <c r="E65">
        <v>720</v>
      </c>
      <c r="F65" t="s">
        <v>80</v>
      </c>
      <c r="G65" t="s">
        <v>1</v>
      </c>
      <c r="H65">
        <v>256</v>
      </c>
      <c r="I65">
        <v>1845</v>
      </c>
      <c r="J65">
        <v>68</v>
      </c>
      <c r="K65">
        <v>10736762880</v>
      </c>
      <c r="L65">
        <v>49152</v>
      </c>
      <c r="M65">
        <v>65536</v>
      </c>
      <c r="N65">
        <v>20.0169</v>
      </c>
      <c r="O65">
        <v>3049</v>
      </c>
      <c r="P65">
        <v>1.41254E-2</v>
      </c>
      <c r="Q65">
        <v>4.0594999999999997E-3</v>
      </c>
      <c r="V65" s="4" t="str">
        <f t="shared" ca="1" si="42"/>
        <v>1920x1080</v>
      </c>
      <c r="W65">
        <f t="shared" ca="1" si="43"/>
        <v>2073600</v>
      </c>
      <c r="X65">
        <f t="shared" ca="1" si="44"/>
        <v>68</v>
      </c>
      <c r="Y65" s="3">
        <f t="shared" si="45"/>
        <v>10.736762880000001</v>
      </c>
      <c r="Z65" s="3">
        <f t="shared" si="46"/>
        <v>49.152000000000001</v>
      </c>
      <c r="AA65" s="3">
        <f t="shared" si="46"/>
        <v>65.536000000000001</v>
      </c>
      <c r="AB65" s="4">
        <f t="shared" ca="1" si="47"/>
        <v>60.089399999999998</v>
      </c>
      <c r="AC65" s="4">
        <f t="shared" ca="1" si="48"/>
        <v>5728</v>
      </c>
      <c r="AD65" s="4">
        <f t="shared" ca="1" si="49"/>
        <v>95.324632963550982</v>
      </c>
      <c r="AE65" s="4">
        <f t="shared" ca="1" si="50"/>
        <v>135.53992328440341</v>
      </c>
      <c r="AF65" s="4">
        <f t="shared" ca="1" si="51"/>
        <v>50.617021491987323</v>
      </c>
      <c r="AG65">
        <f t="shared" ca="1" si="52"/>
        <v>8.7097151192104576</v>
      </c>
      <c r="AH65">
        <f t="shared" ca="1" si="53"/>
        <v>15.316946912227863</v>
      </c>
      <c r="AI65">
        <f t="shared" ca="1" si="40"/>
        <v>1.0490467877094971E-2</v>
      </c>
    </row>
    <row r="66" spans="1:35" ht="15.75" x14ac:dyDescent="0.25">
      <c r="A66" t="str">
        <f t="shared" si="41"/>
        <v>1280x720</v>
      </c>
      <c r="B66" t="s">
        <v>50</v>
      </c>
      <c r="C66" t="s">
        <v>74</v>
      </c>
      <c r="D66">
        <v>1280</v>
      </c>
      <c r="E66">
        <v>720</v>
      </c>
      <c r="F66" t="s">
        <v>80</v>
      </c>
      <c r="G66" t="s">
        <v>1</v>
      </c>
      <c r="H66">
        <v>256</v>
      </c>
      <c r="I66">
        <v>1845</v>
      </c>
      <c r="J66">
        <v>68</v>
      </c>
      <c r="K66">
        <v>10736762880</v>
      </c>
      <c r="L66">
        <v>49152</v>
      </c>
      <c r="M66">
        <v>65536</v>
      </c>
      <c r="N66">
        <v>20.012</v>
      </c>
      <c r="O66">
        <v>3267</v>
      </c>
      <c r="P66">
        <v>1.49287E-2</v>
      </c>
      <c r="Q66">
        <v>3.973E-3</v>
      </c>
      <c r="V66" s="4" t="str">
        <f t="shared" ca="1" si="42"/>
        <v>2560x1440</v>
      </c>
      <c r="W66">
        <f t="shared" ca="1" si="43"/>
        <v>3686400</v>
      </c>
      <c r="X66">
        <f t="shared" ca="1" si="44"/>
        <v>68</v>
      </c>
      <c r="Y66" s="3">
        <f t="shared" si="45"/>
        <v>10.736762880000001</v>
      </c>
      <c r="Z66" s="3">
        <f t="shared" si="46"/>
        <v>49.152000000000001</v>
      </c>
      <c r="AA66" s="3">
        <f t="shared" si="46"/>
        <v>65.536000000000001</v>
      </c>
      <c r="AB66" s="4">
        <f t="shared" ca="1" si="47"/>
        <v>60.1038</v>
      </c>
      <c r="AC66" s="4">
        <f t="shared" ca="1" si="48"/>
        <v>3603</v>
      </c>
      <c r="AD66" s="4">
        <f t="shared" ca="1" si="49"/>
        <v>59.946292913260059</v>
      </c>
      <c r="AE66" s="4">
        <f t="shared" ca="1" si="50"/>
        <v>82.041857755827024</v>
      </c>
      <c r="AF66" s="4">
        <f t="shared" ca="1" si="51"/>
        <v>36.86391317811168</v>
      </c>
      <c r="AG66">
        <f t="shared" ca="1" si="52"/>
        <v>7.780777740412355</v>
      </c>
      <c r="AH66">
        <f t="shared" ca="1" si="53"/>
        <v>11.921459868271889</v>
      </c>
      <c r="AI66">
        <f t="shared" ca="1" si="40"/>
        <v>1.6681598667776854E-2</v>
      </c>
    </row>
    <row r="67" spans="1:35" ht="15.75" x14ac:dyDescent="0.25">
      <c r="A67" t="str">
        <f t="shared" si="41"/>
        <v>1280x720</v>
      </c>
      <c r="B67" t="s">
        <v>50</v>
      </c>
      <c r="C67" t="s">
        <v>74</v>
      </c>
      <c r="D67">
        <v>1280</v>
      </c>
      <c r="E67">
        <v>720</v>
      </c>
      <c r="F67" t="s">
        <v>80</v>
      </c>
      <c r="G67" t="s">
        <v>1</v>
      </c>
      <c r="H67">
        <v>256</v>
      </c>
      <c r="I67">
        <v>1845</v>
      </c>
      <c r="J67">
        <v>68</v>
      </c>
      <c r="K67">
        <v>10736762880</v>
      </c>
      <c r="L67">
        <v>49152</v>
      </c>
      <c r="M67">
        <v>65536</v>
      </c>
      <c r="N67">
        <v>20.016400000000001</v>
      </c>
      <c r="O67">
        <v>3221</v>
      </c>
      <c r="P67">
        <v>1.4705899999999999E-2</v>
      </c>
      <c r="Q67">
        <v>4.1609999999999998E-3</v>
      </c>
      <c r="T67" s="4"/>
      <c r="U67" s="4"/>
      <c r="V67" s="4" t="str">
        <f t="shared" ca="1" si="42"/>
        <v>3840x2160</v>
      </c>
      <c r="W67">
        <f t="shared" ca="1" si="43"/>
        <v>8294400</v>
      </c>
      <c r="X67">
        <f t="shared" ca="1" si="44"/>
        <v>68</v>
      </c>
      <c r="Y67" s="3">
        <f t="shared" si="45"/>
        <v>10.736762880000001</v>
      </c>
      <c r="Z67" s="3">
        <f t="shared" si="46"/>
        <v>49.152000000000001</v>
      </c>
      <c r="AA67" s="3">
        <f t="shared" si="46"/>
        <v>65.536000000000001</v>
      </c>
      <c r="AB67" s="4">
        <f t="shared" ca="1" si="47"/>
        <v>60.219099999999997</v>
      </c>
      <c r="AC67" s="4">
        <f t="shared" ca="1" si="48"/>
        <v>1821</v>
      </c>
      <c r="AD67" s="4">
        <f t="shared" ca="1" si="49"/>
        <v>30.239575151405454</v>
      </c>
      <c r="AE67" s="4">
        <f t="shared" ca="1" si="50"/>
        <v>41.19820870188564</v>
      </c>
      <c r="AF67" s="4">
        <f t="shared" ca="1" si="51"/>
        <v>19.848949494348012</v>
      </c>
      <c r="AG67">
        <f t="shared" ca="1" si="52"/>
        <v>7.6700542481731322</v>
      </c>
      <c r="AH67">
        <f t="shared" ca="1" si="53"/>
        <v>10.37226164130826</v>
      </c>
      <c r="AI67">
        <f t="shared" ca="1" si="40"/>
        <v>3.3069247666117518E-2</v>
      </c>
    </row>
    <row r="68" spans="1:35" ht="15.75" x14ac:dyDescent="0.25">
      <c r="A68" t="str">
        <f t="shared" si="41"/>
        <v>1600x900</v>
      </c>
      <c r="B68" t="s">
        <v>50</v>
      </c>
      <c r="C68" t="s">
        <v>74</v>
      </c>
      <c r="D68">
        <v>1600</v>
      </c>
      <c r="E68">
        <v>900</v>
      </c>
      <c r="F68" t="s">
        <v>80</v>
      </c>
      <c r="G68" t="s">
        <v>1</v>
      </c>
      <c r="H68">
        <v>256</v>
      </c>
      <c r="I68">
        <v>1845</v>
      </c>
      <c r="J68">
        <v>68</v>
      </c>
      <c r="K68">
        <v>10736762880</v>
      </c>
      <c r="L68">
        <v>49152</v>
      </c>
      <c r="M68">
        <v>65536</v>
      </c>
      <c r="N68">
        <v>20.0169</v>
      </c>
      <c r="O68">
        <v>2306</v>
      </c>
      <c r="P68">
        <v>2.2711599999999998E-2</v>
      </c>
      <c r="Q68">
        <v>5.6528000000000004E-3</v>
      </c>
      <c r="T68" s="4"/>
      <c r="U68" s="4"/>
      <c r="V68" s="4"/>
      <c r="Y68" s="3"/>
      <c r="Z68" s="3"/>
      <c r="AA68" s="3"/>
      <c r="AB68" s="4"/>
      <c r="AC68" s="4"/>
      <c r="AD68" s="4"/>
      <c r="AE68" s="4"/>
      <c r="AF68" s="4"/>
    </row>
    <row r="69" spans="1:35" ht="15.75" x14ac:dyDescent="0.25">
      <c r="A69" t="str">
        <f t="shared" si="41"/>
        <v>1600x900</v>
      </c>
      <c r="B69" t="s">
        <v>50</v>
      </c>
      <c r="C69" t="s">
        <v>74</v>
      </c>
      <c r="D69">
        <v>1600</v>
      </c>
      <c r="E69">
        <v>900</v>
      </c>
      <c r="F69" t="s">
        <v>80</v>
      </c>
      <c r="G69" t="s">
        <v>1</v>
      </c>
      <c r="H69">
        <v>256</v>
      </c>
      <c r="I69">
        <v>1845</v>
      </c>
      <c r="J69">
        <v>68</v>
      </c>
      <c r="K69">
        <v>10736762880</v>
      </c>
      <c r="L69">
        <v>49152</v>
      </c>
      <c r="M69">
        <v>65536</v>
      </c>
      <c r="N69">
        <v>20.011900000000001</v>
      </c>
      <c r="O69">
        <v>2270</v>
      </c>
      <c r="P69">
        <v>1.57057E-2</v>
      </c>
      <c r="Q69">
        <v>5.8072000000000002E-3</v>
      </c>
      <c r="T69" s="4"/>
      <c r="U69" s="3"/>
      <c r="V69" s="3"/>
      <c r="Y69" s="3"/>
      <c r="Z69" s="3"/>
      <c r="AA69" s="3"/>
      <c r="AB69" s="4"/>
      <c r="AC69" s="4"/>
      <c r="AD69" s="4"/>
      <c r="AE69" s="4"/>
      <c r="AF69" s="4"/>
    </row>
    <row r="70" spans="1:35" ht="15.75" x14ac:dyDescent="0.25">
      <c r="A70" t="str">
        <f t="shared" si="41"/>
        <v>1600x900</v>
      </c>
      <c r="B70" t="s">
        <v>50</v>
      </c>
      <c r="C70" t="s">
        <v>74</v>
      </c>
      <c r="D70">
        <v>1600</v>
      </c>
      <c r="E70">
        <v>900</v>
      </c>
      <c r="F70" t="s">
        <v>80</v>
      </c>
      <c r="G70" t="s">
        <v>1</v>
      </c>
      <c r="H70">
        <v>256</v>
      </c>
      <c r="I70">
        <v>1845</v>
      </c>
      <c r="J70">
        <v>68</v>
      </c>
      <c r="K70">
        <v>10736762880</v>
      </c>
      <c r="L70">
        <v>49152</v>
      </c>
      <c r="M70">
        <v>65536</v>
      </c>
      <c r="N70">
        <v>20.021899999999999</v>
      </c>
      <c r="O70">
        <v>2445</v>
      </c>
      <c r="P70">
        <v>1.6194699999999999E-2</v>
      </c>
      <c r="Q70">
        <v>5.7624E-3</v>
      </c>
      <c r="T70" s="4"/>
      <c r="U70" s="3"/>
      <c r="V70" s="3"/>
      <c r="Y70" s="3"/>
      <c r="Z70" s="3"/>
      <c r="AA70" s="3"/>
      <c r="AB70" s="4"/>
      <c r="AC70" s="4"/>
      <c r="AD70" s="4"/>
      <c r="AE70" s="4"/>
      <c r="AF70" s="4"/>
    </row>
    <row r="71" spans="1:35" ht="15.75" x14ac:dyDescent="0.25">
      <c r="A71" t="str">
        <f t="shared" si="41"/>
        <v>1920x1080</v>
      </c>
      <c r="B71" t="s">
        <v>50</v>
      </c>
      <c r="C71" t="s">
        <v>74</v>
      </c>
      <c r="D71">
        <v>1920</v>
      </c>
      <c r="E71">
        <v>1080</v>
      </c>
      <c r="F71" t="s">
        <v>80</v>
      </c>
      <c r="G71" t="s">
        <v>1</v>
      </c>
      <c r="H71">
        <v>256</v>
      </c>
      <c r="I71">
        <v>1845</v>
      </c>
      <c r="J71">
        <v>68</v>
      </c>
      <c r="K71">
        <v>10736762880</v>
      </c>
      <c r="L71">
        <v>49152</v>
      </c>
      <c r="M71">
        <v>65536</v>
      </c>
      <c r="N71">
        <v>20.0291</v>
      </c>
      <c r="O71">
        <v>1914</v>
      </c>
      <c r="P71">
        <v>2.0791400000000002E-2</v>
      </c>
      <c r="Q71">
        <v>7.3598999999999999E-3</v>
      </c>
      <c r="Y71" s="3"/>
      <c r="Z71" s="3"/>
      <c r="AA71" s="3"/>
      <c r="AB71" s="4"/>
      <c r="AC71" s="4"/>
      <c r="AD71" s="4"/>
      <c r="AE71" s="4"/>
      <c r="AF71" s="4"/>
    </row>
    <row r="72" spans="1:35" ht="15.75" x14ac:dyDescent="0.25">
      <c r="A72" t="str">
        <f t="shared" si="41"/>
        <v>1920x1080</v>
      </c>
      <c r="B72" t="s">
        <v>50</v>
      </c>
      <c r="C72" t="s">
        <v>74</v>
      </c>
      <c r="D72">
        <v>1920</v>
      </c>
      <c r="E72">
        <v>1080</v>
      </c>
      <c r="F72" t="s">
        <v>80</v>
      </c>
      <c r="G72" t="s">
        <v>1</v>
      </c>
      <c r="H72">
        <v>256</v>
      </c>
      <c r="I72">
        <v>1845</v>
      </c>
      <c r="J72">
        <v>68</v>
      </c>
      <c r="K72">
        <v>10736762880</v>
      </c>
      <c r="L72">
        <v>49152</v>
      </c>
      <c r="M72">
        <v>65536</v>
      </c>
      <c r="N72">
        <v>20.028199999999998</v>
      </c>
      <c r="O72">
        <v>1914</v>
      </c>
      <c r="P72">
        <v>1.9756200000000002E-2</v>
      </c>
      <c r="Q72">
        <v>7.3778999999999997E-3</v>
      </c>
      <c r="Y72" s="3"/>
      <c r="Z72" s="3"/>
      <c r="AA72" s="3"/>
      <c r="AB72" s="4"/>
      <c r="AC72" s="4"/>
      <c r="AD72" s="4"/>
      <c r="AE72" s="4"/>
      <c r="AF72" s="4"/>
    </row>
    <row r="73" spans="1:35" ht="15.75" x14ac:dyDescent="0.25">
      <c r="A73" t="str">
        <f t="shared" si="41"/>
        <v>1920x1080</v>
      </c>
      <c r="B73" t="s">
        <v>50</v>
      </c>
      <c r="C73" t="s">
        <v>74</v>
      </c>
      <c r="D73">
        <v>1920</v>
      </c>
      <c r="E73">
        <v>1080</v>
      </c>
      <c r="F73" t="s">
        <v>80</v>
      </c>
      <c r="G73" t="s">
        <v>1</v>
      </c>
      <c r="H73">
        <v>256</v>
      </c>
      <c r="I73">
        <v>1845</v>
      </c>
      <c r="J73">
        <v>68</v>
      </c>
      <c r="K73">
        <v>10736762880</v>
      </c>
      <c r="L73">
        <v>49152</v>
      </c>
      <c r="M73">
        <v>65536</v>
      </c>
      <c r="N73">
        <v>20.0321</v>
      </c>
      <c r="O73">
        <v>1900</v>
      </c>
      <c r="P73">
        <v>1.9991600000000002E-2</v>
      </c>
      <c r="Q73">
        <v>7.3717000000000001E-3</v>
      </c>
      <c r="Y73" s="3"/>
      <c r="Z73" s="3"/>
      <c r="AA73" s="3"/>
      <c r="AB73" s="4"/>
      <c r="AC73" s="4"/>
      <c r="AD73" s="4"/>
      <c r="AE73" s="4"/>
      <c r="AF73" s="4"/>
    </row>
    <row r="74" spans="1:35" x14ac:dyDescent="0.25">
      <c r="A74" t="str">
        <f t="shared" si="41"/>
        <v>2560x1440</v>
      </c>
      <c r="B74" t="s">
        <v>50</v>
      </c>
      <c r="C74" t="s">
        <v>74</v>
      </c>
      <c r="D74">
        <v>2560</v>
      </c>
      <c r="E74">
        <v>1440</v>
      </c>
      <c r="F74" t="s">
        <v>80</v>
      </c>
      <c r="G74" t="s">
        <v>1</v>
      </c>
      <c r="H74">
        <v>256</v>
      </c>
      <c r="I74">
        <v>1845</v>
      </c>
      <c r="J74">
        <v>68</v>
      </c>
      <c r="K74">
        <v>10736762880</v>
      </c>
      <c r="L74">
        <v>49152</v>
      </c>
      <c r="M74">
        <v>65536</v>
      </c>
      <c r="N74">
        <v>20.033000000000001</v>
      </c>
      <c r="O74">
        <v>1201</v>
      </c>
      <c r="P74">
        <v>2.7224000000000002E-2</v>
      </c>
      <c r="Q74">
        <v>1.2188900000000001E-2</v>
      </c>
    </row>
    <row r="75" spans="1:35" x14ac:dyDescent="0.25">
      <c r="A75" t="str">
        <f t="shared" si="41"/>
        <v>2560x1440</v>
      </c>
      <c r="B75" t="s">
        <v>50</v>
      </c>
      <c r="C75" t="s">
        <v>74</v>
      </c>
      <c r="D75">
        <v>2560</v>
      </c>
      <c r="E75">
        <v>1440</v>
      </c>
      <c r="F75" t="s">
        <v>80</v>
      </c>
      <c r="G75" t="s">
        <v>1</v>
      </c>
      <c r="H75">
        <v>256</v>
      </c>
      <c r="I75">
        <v>1845</v>
      </c>
      <c r="J75">
        <v>68</v>
      </c>
      <c r="K75">
        <v>10736762880</v>
      </c>
      <c r="L75">
        <v>49152</v>
      </c>
      <c r="M75">
        <v>65536</v>
      </c>
      <c r="N75">
        <v>20.043600000000001</v>
      </c>
      <c r="O75">
        <v>1208</v>
      </c>
      <c r="P75">
        <v>2.71268E-2</v>
      </c>
      <c r="Q75">
        <v>1.1667500000000001E-2</v>
      </c>
    </row>
    <row r="76" spans="1:35" x14ac:dyDescent="0.25">
      <c r="A76" t="str">
        <f t="shared" si="41"/>
        <v>2560x1440</v>
      </c>
      <c r="B76" t="s">
        <v>50</v>
      </c>
      <c r="C76" t="s">
        <v>74</v>
      </c>
      <c r="D76">
        <v>2560</v>
      </c>
      <c r="E76">
        <v>1440</v>
      </c>
      <c r="F76" t="s">
        <v>80</v>
      </c>
      <c r="G76" t="s">
        <v>1</v>
      </c>
      <c r="H76">
        <v>256</v>
      </c>
      <c r="I76">
        <v>1845</v>
      </c>
      <c r="J76">
        <v>68</v>
      </c>
      <c r="K76">
        <v>10736762880</v>
      </c>
      <c r="L76">
        <v>49152</v>
      </c>
      <c r="M76">
        <v>65536</v>
      </c>
      <c r="N76">
        <v>20.027200000000001</v>
      </c>
      <c r="O76">
        <v>1194</v>
      </c>
      <c r="P76">
        <v>2.7192999999999998E-2</v>
      </c>
      <c r="Q76">
        <v>1.20146E-2</v>
      </c>
    </row>
    <row r="77" spans="1:35" x14ac:dyDescent="0.25">
      <c r="A77" t="str">
        <f t="shared" si="41"/>
        <v>3840x2160</v>
      </c>
      <c r="B77" t="s">
        <v>50</v>
      </c>
      <c r="C77" t="s">
        <v>74</v>
      </c>
      <c r="D77">
        <v>3840</v>
      </c>
      <c r="E77">
        <v>2160</v>
      </c>
      <c r="F77" t="s">
        <v>80</v>
      </c>
      <c r="G77" t="s">
        <v>1</v>
      </c>
      <c r="H77">
        <v>256</v>
      </c>
      <c r="I77">
        <v>1845</v>
      </c>
      <c r="J77">
        <v>68</v>
      </c>
      <c r="K77">
        <v>10736762880</v>
      </c>
      <c r="L77">
        <v>49152</v>
      </c>
      <c r="M77">
        <v>65536</v>
      </c>
      <c r="N77">
        <v>20.067</v>
      </c>
      <c r="O77">
        <v>606</v>
      </c>
      <c r="P77">
        <v>5.0380500000000002E-2</v>
      </c>
      <c r="Q77">
        <v>2.42729E-2</v>
      </c>
    </row>
    <row r="78" spans="1:35" x14ac:dyDescent="0.25">
      <c r="A78" t="str">
        <f t="shared" si="41"/>
        <v>3840x2160</v>
      </c>
      <c r="B78" t="s">
        <v>50</v>
      </c>
      <c r="C78" t="s">
        <v>74</v>
      </c>
      <c r="D78">
        <v>3840</v>
      </c>
      <c r="E78">
        <v>2160</v>
      </c>
      <c r="F78" t="s">
        <v>80</v>
      </c>
      <c r="G78" t="s">
        <v>1</v>
      </c>
      <c r="H78">
        <v>256</v>
      </c>
      <c r="I78">
        <v>1845</v>
      </c>
      <c r="J78">
        <v>68</v>
      </c>
      <c r="K78">
        <v>10736762880</v>
      </c>
      <c r="L78">
        <v>49152</v>
      </c>
      <c r="M78">
        <v>65536</v>
      </c>
      <c r="N78">
        <v>20.083300000000001</v>
      </c>
      <c r="O78">
        <v>615</v>
      </c>
      <c r="P78">
        <v>5.28695E-2</v>
      </c>
      <c r="Q78">
        <v>2.3733199999999999E-2</v>
      </c>
    </row>
    <row r="79" spans="1:35" x14ac:dyDescent="0.25">
      <c r="A79" t="str">
        <f t="shared" si="41"/>
        <v>3840x2160</v>
      </c>
      <c r="B79" t="s">
        <v>50</v>
      </c>
      <c r="C79" t="s">
        <v>74</v>
      </c>
      <c r="D79">
        <v>3840</v>
      </c>
      <c r="E79">
        <v>2160</v>
      </c>
      <c r="F79" t="s">
        <v>80</v>
      </c>
      <c r="G79" t="s">
        <v>1</v>
      </c>
      <c r="H79">
        <v>256</v>
      </c>
      <c r="I79">
        <v>1845</v>
      </c>
      <c r="J79">
        <v>68</v>
      </c>
      <c r="K79">
        <v>10736762880</v>
      </c>
      <c r="L79">
        <v>49152</v>
      </c>
      <c r="M79">
        <v>65536</v>
      </c>
      <c r="N79">
        <v>20.0688</v>
      </c>
      <c r="O79">
        <v>600</v>
      </c>
      <c r="P79">
        <v>6.03379E-2</v>
      </c>
      <c r="Q79">
        <v>2.3980499999999998E-2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386F-967F-4E51-8F8A-EE80E6CEB9E4}">
  <dimension ref="A1:AM79"/>
  <sheetViews>
    <sheetView topLeftCell="K1" zoomScale="70" zoomScaleNormal="70" workbookViewId="0">
      <selection activeCell="AG61" sqref="AG61:AH6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5" max="35" width="19.5703125" bestFit="1" customWidth="1"/>
    <col min="38" max="38" width="11.7109375" bestFit="1" customWidth="1"/>
  </cols>
  <sheetData>
    <row r="1" spans="1:39" x14ac:dyDescent="0.25">
      <c r="A1" s="1" t="s">
        <v>70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2" t="s">
        <v>79</v>
      </c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72</v>
      </c>
      <c r="C2" t="s">
        <v>74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30.0016</v>
      </c>
      <c r="O2">
        <v>21056</v>
      </c>
      <c r="P2">
        <v>6.6692000000000001E-3</v>
      </c>
      <c r="Q2">
        <v>1.3263999999999999E-3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90.005700000000004</v>
      </c>
      <c r="AC2" s="4">
        <f ca="1">SUM(OFFSET($O$2,(ROW()-ROW($AC$2))*$S$2,,$S$2,))</f>
        <v>63179</v>
      </c>
      <c r="AD2" s="4">
        <f ca="1">AC2/AB2</f>
        <v>701.94443240816963</v>
      </c>
      <c r="AE2" s="4">
        <f ca="1">1/MAX(OFFSET($Q$2,(ROW()-ROW($AE$2))*$S$2,,$S$2,))</f>
        <v>752.67198554869788</v>
      </c>
      <c r="AF2" s="4">
        <f ca="1">1/MIN(OFFSET($P$2,(ROW()-ROW($AF$2))*$S$2,,$S$2,))</f>
        <v>150.16818837097551</v>
      </c>
      <c r="AG2">
        <f ca="1">(AE2-AD2)/(AD2+AE2)/2*100</f>
        <v>1.7436745699522422</v>
      </c>
      <c r="AH2">
        <f ca="1">(AD2-AF2)/(AF2+AD2)/2*100</f>
        <v>32.376955262830585</v>
      </c>
      <c r="AI2">
        <f ca="1">AB2/AC2</f>
        <v>1.4246141914243658E-3</v>
      </c>
    </row>
    <row r="3" spans="1:39" ht="15.75" x14ac:dyDescent="0.25">
      <c r="A3" t="str">
        <f t="shared" ref="A3:A19" si="0">_xlfn.CONCAT(D3,"x",E3)</f>
        <v>1024x576</v>
      </c>
      <c r="B3" t="s">
        <v>72</v>
      </c>
      <c r="C3" t="s">
        <v>74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30.0016</v>
      </c>
      <c r="O3">
        <v>21160</v>
      </c>
      <c r="P3">
        <v>6.6591999999999997E-3</v>
      </c>
      <c r="Q3">
        <v>1.3272E-3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90.011099999999999</v>
      </c>
      <c r="AC3" s="4">
        <f t="shared" ref="AC3:AC7" ca="1" si="7">SUM(OFFSET($O$2,(ROW()-ROW($AC$2))*$S$2,,$S$2,))</f>
        <v>41457</v>
      </c>
      <c r="AD3" s="4">
        <f t="shared" ref="AD3:AD7" ca="1" si="8">AC3/AB3</f>
        <v>460.57652889476964</v>
      </c>
      <c r="AE3" s="4">
        <f t="shared" ref="AE3:AE7" ca="1" si="9">1/MAX(OFFSET($Q$2,(ROW()-ROW($AE$2))*$S$2,,$S$2,))</f>
        <v>497.51243781094524</v>
      </c>
      <c r="AF3" s="4">
        <f t="shared" ref="AF3:AF7" ca="1" si="10">1/MIN(OFFSET($P$2,(ROW()-ROW($AF$2))*$S$2,,$S$2,))</f>
        <v>136.171139888612</v>
      </c>
      <c r="AG3">
        <f t="shared" ref="AG3:AG7" ca="1" si="11">(AE3-AD3)/(AD3+AE3)/2*100</f>
        <v>1.9275824166504978</v>
      </c>
      <c r="AH3">
        <f t="shared" ref="AH3:AH7" ca="1" si="12">(AD3-AF3)/(AF3+AD3)/2*100</f>
        <v>27.181119087363893</v>
      </c>
      <c r="AI3">
        <f t="shared" ref="AI3:AI47" ca="1" si="13">AB3/AC3</f>
        <v>2.1711918373254215E-3</v>
      </c>
    </row>
    <row r="4" spans="1:39" ht="15.75" x14ac:dyDescent="0.25">
      <c r="A4" t="str">
        <f t="shared" si="0"/>
        <v>1024x576</v>
      </c>
      <c r="B4" t="s">
        <v>72</v>
      </c>
      <c r="C4" t="s">
        <v>74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30.002500000000001</v>
      </c>
      <c r="O4">
        <v>20963</v>
      </c>
      <c r="P4">
        <v>6.8421000000000003E-3</v>
      </c>
      <c r="Q4">
        <v>1.3286000000000001E-3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90.012500000000003</v>
      </c>
      <c r="AC4" s="4">
        <f t="shared" ca="1" si="7"/>
        <v>27628</v>
      </c>
      <c r="AD4" s="4">
        <f t="shared" ca="1" si="8"/>
        <v>306.93514789612556</v>
      </c>
      <c r="AE4" s="4">
        <f t="shared" ca="1" si="9"/>
        <v>323.90762154633501</v>
      </c>
      <c r="AF4" s="4">
        <f t="shared" ca="1" si="10"/>
        <v>99.336432630031382</v>
      </c>
      <c r="AG4">
        <f t="shared" ca="1" si="11"/>
        <v>1.34522217518715</v>
      </c>
      <c r="AH4">
        <f t="shared" ca="1" si="12"/>
        <v>25.549253900215696</v>
      </c>
      <c r="AI4">
        <f t="shared" ca="1" si="13"/>
        <v>3.2580172288982192E-3</v>
      </c>
    </row>
    <row r="5" spans="1:39" ht="15.75" x14ac:dyDescent="0.25">
      <c r="A5" t="str">
        <f t="shared" si="0"/>
        <v>1280x720</v>
      </c>
      <c r="B5" t="s">
        <v>72</v>
      </c>
      <c r="C5" t="s">
        <v>74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30.003699999999998</v>
      </c>
      <c r="O5">
        <v>14204</v>
      </c>
      <c r="P5">
        <v>7.3436999999999999E-3</v>
      </c>
      <c r="Q5">
        <v>1.934E-3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90.020200000000003</v>
      </c>
      <c r="AC5" s="4">
        <f t="shared" ca="1" si="7"/>
        <v>20157</v>
      </c>
      <c r="AD5" s="4">
        <f t="shared" ca="1" si="8"/>
        <v>223.91640987245086</v>
      </c>
      <c r="AE5" s="4">
        <f t="shared" ca="1" si="9"/>
        <v>239.66446974236069</v>
      </c>
      <c r="AF5" s="4">
        <f t="shared" ca="1" si="10"/>
        <v>84.639604563767477</v>
      </c>
      <c r="AG5">
        <f t="shared" ca="1" si="11"/>
        <v>1.6985234467602361</v>
      </c>
      <c r="AH5">
        <f t="shared" ca="1" si="12"/>
        <v>22.569128260741341</v>
      </c>
      <c r="AI5">
        <f t="shared" ca="1" si="13"/>
        <v>4.4659522746440441E-3</v>
      </c>
    </row>
    <row r="6" spans="1:39" ht="15.75" x14ac:dyDescent="0.25">
      <c r="A6" t="str">
        <f t="shared" si="0"/>
        <v>1280x720</v>
      </c>
      <c r="B6" t="s">
        <v>72</v>
      </c>
      <c r="C6" t="s">
        <v>74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30.004200000000001</v>
      </c>
      <c r="O6">
        <v>13935</v>
      </c>
      <c r="P6">
        <v>7.8178999999999992E-3</v>
      </c>
      <c r="Q6">
        <v>1.9268E-3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90.039000000000001</v>
      </c>
      <c r="AC6" s="4">
        <f t="shared" ca="1" si="7"/>
        <v>11496</v>
      </c>
      <c r="AD6" s="4">
        <f t="shared" ca="1" si="8"/>
        <v>127.67800619731449</v>
      </c>
      <c r="AE6" s="4">
        <f t="shared" ca="1" si="9"/>
        <v>132.80212483399734</v>
      </c>
      <c r="AF6" s="4">
        <f t="shared" ca="1" si="10"/>
        <v>59.796452874415493</v>
      </c>
      <c r="AG6">
        <f t="shared" ca="1" si="11"/>
        <v>0.98359107398999479</v>
      </c>
      <c r="AH6">
        <f t="shared" ca="1" si="12"/>
        <v>18.104213677695341</v>
      </c>
      <c r="AI6">
        <f t="shared" ca="1" si="13"/>
        <v>7.8322025052192067E-3</v>
      </c>
    </row>
    <row r="7" spans="1:39" ht="15.75" x14ac:dyDescent="0.25">
      <c r="A7" t="str">
        <f t="shared" si="0"/>
        <v>1280x720</v>
      </c>
      <c r="B7" t="s">
        <v>72</v>
      </c>
      <c r="C7" t="s">
        <v>74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30.0032</v>
      </c>
      <c r="O7">
        <v>13318</v>
      </c>
      <c r="P7">
        <v>8.2173000000000003E-3</v>
      </c>
      <c r="Q7">
        <v>2.0100000000000001E-3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90.088899999999995</v>
      </c>
      <c r="AC7" s="4">
        <f t="shared" ca="1" si="7"/>
        <v>5086</v>
      </c>
      <c r="AD7" s="4">
        <f t="shared" ca="1" si="8"/>
        <v>56.455345775117692</v>
      </c>
      <c r="AE7" s="4">
        <f t="shared" ca="1" si="9"/>
        <v>60.23515805705474</v>
      </c>
      <c r="AF7" s="4">
        <f t="shared" ca="1" si="10"/>
        <v>34.596689096853432</v>
      </c>
      <c r="AG7">
        <f t="shared" ca="1" si="11"/>
        <v>1.6195886373810162</v>
      </c>
      <c r="AH7">
        <f t="shared" ca="1" si="12"/>
        <v>12.003387243898427</v>
      </c>
      <c r="AI7">
        <f t="shared" ca="1" si="13"/>
        <v>1.7713114431773494E-2</v>
      </c>
    </row>
    <row r="8" spans="1:39" ht="15.75" x14ac:dyDescent="0.25">
      <c r="A8" t="str">
        <f t="shared" si="0"/>
        <v>1600x900</v>
      </c>
      <c r="B8" t="s">
        <v>72</v>
      </c>
      <c r="C8" t="s">
        <v>74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30.0032</v>
      </c>
      <c r="O8">
        <v>9344</v>
      </c>
      <c r="P8">
        <v>1.0066800000000001E-2</v>
      </c>
      <c r="Q8">
        <v>3.0130999999999999E-3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72</v>
      </c>
      <c r="C9" t="s">
        <v>74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30.003599999999999</v>
      </c>
      <c r="O9">
        <v>9162</v>
      </c>
      <c r="P9">
        <v>1.04388E-2</v>
      </c>
      <c r="Q9">
        <v>3.0866999999999999E-3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72</v>
      </c>
      <c r="C10" t="s">
        <v>74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30.005700000000001</v>
      </c>
      <c r="O10">
        <v>9122</v>
      </c>
      <c r="P10">
        <v>1.0418999999999999E-2</v>
      </c>
      <c r="Q10">
        <v>3.0872999999999999E-3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72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30.008500000000002</v>
      </c>
      <c r="O11">
        <v>6735</v>
      </c>
      <c r="P11">
        <v>1.18148E-2</v>
      </c>
      <c r="Q11">
        <v>4.1574999999999997E-3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72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30.005400000000002</v>
      </c>
      <c r="O12">
        <v>6739</v>
      </c>
      <c r="P12">
        <v>1.18633E-2</v>
      </c>
      <c r="Q12">
        <v>4.1476000000000004E-3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72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30.0063</v>
      </c>
      <c r="O13">
        <v>6683</v>
      </c>
      <c r="P13">
        <v>1.2261899999999999E-2</v>
      </c>
      <c r="Q13">
        <v>4.1725E-3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72</v>
      </c>
      <c r="C14" t="s">
        <v>74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30.015699999999999</v>
      </c>
      <c r="O14">
        <v>3835</v>
      </c>
      <c r="P14">
        <v>1.7955800000000001E-2</v>
      </c>
      <c r="Q14">
        <v>7.4955999999999998E-3</v>
      </c>
    </row>
    <row r="15" spans="1:39" x14ac:dyDescent="0.25">
      <c r="A15" t="str">
        <f t="shared" si="0"/>
        <v>2560x1440</v>
      </c>
      <c r="B15" t="s">
        <v>72</v>
      </c>
      <c r="C15" t="s">
        <v>74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30.013200000000001</v>
      </c>
      <c r="O15">
        <v>3832</v>
      </c>
      <c r="P15">
        <v>1.6723399999999999E-2</v>
      </c>
      <c r="Q15">
        <v>7.5300000000000002E-3</v>
      </c>
    </row>
    <row r="16" spans="1:39" x14ac:dyDescent="0.25">
      <c r="A16" t="str">
        <f t="shared" si="0"/>
        <v>2560x1440</v>
      </c>
      <c r="B16" t="s">
        <v>72</v>
      </c>
      <c r="C16" t="s">
        <v>74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30.010100000000001</v>
      </c>
      <c r="O16">
        <v>3829</v>
      </c>
      <c r="P16">
        <v>1.7762300000000002E-2</v>
      </c>
      <c r="Q16">
        <v>7.5148000000000003E-3</v>
      </c>
    </row>
    <row r="17" spans="1:35" x14ac:dyDescent="0.25">
      <c r="A17" t="str">
        <f t="shared" si="0"/>
        <v>3840x2160</v>
      </c>
      <c r="B17" t="s">
        <v>72</v>
      </c>
      <c r="C17" t="s">
        <v>74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30.034600000000001</v>
      </c>
      <c r="O17">
        <v>1690</v>
      </c>
      <c r="P17">
        <v>2.9760600000000002E-2</v>
      </c>
      <c r="Q17">
        <v>1.6329300000000001E-2</v>
      </c>
    </row>
    <row r="18" spans="1:35" x14ac:dyDescent="0.25">
      <c r="A18" t="str">
        <f t="shared" si="0"/>
        <v>3840x2160</v>
      </c>
      <c r="B18" t="s">
        <v>72</v>
      </c>
      <c r="C18" t="s">
        <v>74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30.021799999999999</v>
      </c>
      <c r="O18">
        <v>1700</v>
      </c>
      <c r="P18">
        <v>2.89045E-2</v>
      </c>
      <c r="Q18">
        <v>1.6499199999999999E-2</v>
      </c>
    </row>
    <row r="19" spans="1:35" x14ac:dyDescent="0.25">
      <c r="A19" t="str">
        <f t="shared" si="0"/>
        <v>3840x2160</v>
      </c>
      <c r="B19" t="s">
        <v>72</v>
      </c>
      <c r="C19" t="s">
        <v>74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30.032499999999999</v>
      </c>
      <c r="O19">
        <v>1696</v>
      </c>
      <c r="P19">
        <v>3.0599500000000002E-2</v>
      </c>
      <c r="Q19">
        <v>1.6601600000000001E-2</v>
      </c>
    </row>
    <row r="21" spans="1:35" x14ac:dyDescent="0.25">
      <c r="A21" s="1" t="s">
        <v>70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47</v>
      </c>
      <c r="V21" s="2" t="s">
        <v>43</v>
      </c>
      <c r="W21" s="2" t="s">
        <v>16</v>
      </c>
      <c r="X21" s="2" t="s">
        <v>52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46</v>
      </c>
      <c r="AF21" s="2" t="s">
        <v>45</v>
      </c>
      <c r="AG21" s="2" t="s">
        <v>84</v>
      </c>
      <c r="AH21" s="2" t="s">
        <v>85</v>
      </c>
    </row>
    <row r="22" spans="1:35" ht="15.75" x14ac:dyDescent="0.25">
      <c r="A22" t="str">
        <f>_xlfn.CONCAT(D22,"x",E22)</f>
        <v>1024x576</v>
      </c>
      <c r="B22" t="s">
        <v>72</v>
      </c>
      <c r="C22" t="s">
        <v>74</v>
      </c>
      <c r="D22">
        <v>1024</v>
      </c>
      <c r="E22">
        <v>576</v>
      </c>
      <c r="F22" t="s">
        <v>67</v>
      </c>
      <c r="G22" t="s">
        <v>1</v>
      </c>
      <c r="H22">
        <v>256</v>
      </c>
      <c r="I22">
        <v>1770</v>
      </c>
      <c r="J22">
        <v>24</v>
      </c>
      <c r="K22">
        <v>6441992192</v>
      </c>
      <c r="L22">
        <v>49152</v>
      </c>
      <c r="M22">
        <v>65536</v>
      </c>
      <c r="N22">
        <v>30.011099999999999</v>
      </c>
      <c r="O22">
        <v>2979</v>
      </c>
      <c r="P22">
        <v>2.49295E-2</v>
      </c>
      <c r="Q22">
        <v>7.6890999999999999E-3</v>
      </c>
      <c r="S22">
        <v>3</v>
      </c>
      <c r="T22">
        <v>1</v>
      </c>
      <c r="V22" s="4" t="str">
        <f ca="1">INDEX(OFFSET($A$2,(ROW()-ROW($V$2))*$S$2,,$S$2,),1)</f>
        <v>1024x576</v>
      </c>
      <c r="W22">
        <f ca="1">INDEX(OFFSET($D$22,(ROW()-ROW($W$22))*$S$2,,$S$2,),1) * INDEX(OFFSET($E$22,(ROW()-ROW($W$22))*$S$2,,$S$2,),1)</f>
        <v>589824</v>
      </c>
      <c r="X22">
        <f ca="1">INDEX(OFFSET($J$22,(ROW()-ROW($X$22))*$S$2,,$S$2,),1)</f>
        <v>24</v>
      </c>
      <c r="Y22" s="3">
        <f>K22/1000000000</f>
        <v>6.4419921919999998</v>
      </c>
      <c r="Z22" s="3">
        <f>L22/1000</f>
        <v>49.152000000000001</v>
      </c>
      <c r="AA22" s="3">
        <f>M22/1000</f>
        <v>65.536000000000001</v>
      </c>
      <c r="AB22" s="4">
        <f ca="1">SUM(OFFSET($N$22,(ROW()-ROW($AB$22))*$S$2,,$S$2,))</f>
        <v>90.049700000000001</v>
      </c>
      <c r="AC22" s="4">
        <f ca="1">SUM(OFFSET($O$22,(ROW()-ROW($AC$22))*$S$2,,$S$2,))</f>
        <v>8944</v>
      </c>
      <c r="AD22" s="4">
        <f ca="1">AC22/AB22</f>
        <v>99.322929448959854</v>
      </c>
      <c r="AE22" s="4">
        <f ca="1">1/MAX(OFFSET($Q$22,(ROW()-ROW($AE$22))*$S$2,,$S$2,))</f>
        <v>130.05423261500044</v>
      </c>
      <c r="AF22" s="4">
        <f ca="1">1/MIN(OFFSET($P$22,(ROW()-ROW($AF$22))*$S$2,,$S$2,))</f>
        <v>55.965346257597297</v>
      </c>
      <c r="AG22">
        <f ca="1">(AE22-AD22)/(AD22+AE22)/2*100</f>
        <v>6.6988585283550091</v>
      </c>
      <c r="AH22">
        <f ca="1">(AD22-AF22)/(AF22+AD22)/2*100</f>
        <v>13.960353089789557</v>
      </c>
      <c r="AI22">
        <f t="shared" ca="1" si="13"/>
        <v>1.0068168604651163E-2</v>
      </c>
    </row>
    <row r="23" spans="1:35" ht="15.75" x14ac:dyDescent="0.25">
      <c r="A23" t="str">
        <f t="shared" ref="A23:A39" si="14">_xlfn.CONCAT(D23,"x",E23)</f>
        <v>1024x576</v>
      </c>
      <c r="B23" t="s">
        <v>72</v>
      </c>
      <c r="C23" t="s">
        <v>74</v>
      </c>
      <c r="D23">
        <v>1024</v>
      </c>
      <c r="E23">
        <v>576</v>
      </c>
      <c r="F23" t="s">
        <v>67</v>
      </c>
      <c r="G23" t="s">
        <v>1</v>
      </c>
      <c r="H23">
        <v>256</v>
      </c>
      <c r="I23">
        <v>1770</v>
      </c>
      <c r="J23">
        <v>24</v>
      </c>
      <c r="K23">
        <v>6441992192</v>
      </c>
      <c r="L23">
        <v>49152</v>
      </c>
      <c r="M23">
        <v>65536</v>
      </c>
      <c r="N23">
        <v>30.018899999999999</v>
      </c>
      <c r="O23">
        <v>2983</v>
      </c>
      <c r="P23">
        <v>1.7868200000000001E-2</v>
      </c>
      <c r="Q23">
        <v>4.9941999999999999E-3</v>
      </c>
      <c r="V23" s="4" t="str">
        <f t="shared" ref="V23:V27" ca="1" si="15">INDEX(OFFSET($A$2,(ROW()-ROW($V$2))*$S$2,,$S$2,),1)</f>
        <v>1280x720</v>
      </c>
      <c r="W23">
        <f t="shared" ref="W23:W27" ca="1" si="16">INDEX(OFFSET($D$22,(ROW()-ROW($W$22))*$S$2,,$S$2,),1) * INDEX(OFFSET($E$22,(ROW()-ROW($W$22))*$S$2,,$S$2,),1)</f>
        <v>921600</v>
      </c>
      <c r="X23">
        <f t="shared" ref="X23:X27" ca="1" si="17">INDEX(OFFSET($J$22,(ROW()-ROW($X$22))*$S$2,,$S$2,),1)</f>
        <v>24</v>
      </c>
      <c r="Y23" s="3">
        <f t="shared" ref="Y23:Y27" si="18">K23/1000000000</f>
        <v>6.4419921919999998</v>
      </c>
      <c r="Z23" s="3">
        <f t="shared" ref="Z23:AA27" si="19">L23/1000</f>
        <v>49.152000000000001</v>
      </c>
      <c r="AA23" s="3">
        <f t="shared" si="19"/>
        <v>65.536000000000001</v>
      </c>
      <c r="AB23" s="4">
        <f t="shared" ref="AB23:AB27" ca="1" si="20">SUM(OFFSET($N$22,(ROW()-ROW($AB$22))*$S$2,,$S$2,))</f>
        <v>90.055199999999999</v>
      </c>
      <c r="AC23" s="4">
        <f t="shared" ref="AC23:AC27" ca="1" si="21">SUM(OFFSET($O$22,(ROW()-ROW($AC$22))*$S$2,,$S$2,))</f>
        <v>8951</v>
      </c>
      <c r="AD23" s="4">
        <f t="shared" ref="AD23:AD27" ca="1" si="22">AC23/AB23</f>
        <v>99.394593538185475</v>
      </c>
      <c r="AE23" s="4">
        <f t="shared" ref="AE23:AE27" ca="1" si="23">1/MAX(OFFSET($Q$22,(ROW()-ROW($AE$22))*$S$2,,$S$2,))</f>
        <v>303.24165327349363</v>
      </c>
      <c r="AF23" s="4">
        <f t="shared" ref="AF23:AF27" ca="1" si="24">1/MIN(OFFSET($P$22,(ROW()-ROW($AF$22))*$S$2,,$S$2,))</f>
        <v>68.986926977337802</v>
      </c>
      <c r="AG23">
        <f t="shared" ref="AG23:AG27" ca="1" si="25">(AE23-AD23)/(AD23+AE23)/2*100</f>
        <v>25.314047275859323</v>
      </c>
      <c r="AH23">
        <f t="shared" ref="AH23:AH27" ca="1" si="26">(AD23-AF23)/(AF23+AD23)/2*100</f>
        <v>9.0293954074504157</v>
      </c>
      <c r="AI23">
        <f t="shared" ca="1" si="13"/>
        <v>1.0060909395598257E-2</v>
      </c>
    </row>
    <row r="24" spans="1:35" ht="15.75" x14ac:dyDescent="0.25">
      <c r="A24" t="str">
        <f t="shared" si="14"/>
        <v>1024x576</v>
      </c>
      <c r="B24" t="s">
        <v>72</v>
      </c>
      <c r="C24" t="s">
        <v>74</v>
      </c>
      <c r="D24">
        <v>1024</v>
      </c>
      <c r="E24">
        <v>576</v>
      </c>
      <c r="F24" t="s">
        <v>67</v>
      </c>
      <c r="G24" t="s">
        <v>1</v>
      </c>
      <c r="H24">
        <v>256</v>
      </c>
      <c r="I24">
        <v>1770</v>
      </c>
      <c r="J24">
        <v>24</v>
      </c>
      <c r="K24">
        <v>6441992192</v>
      </c>
      <c r="L24">
        <v>49152</v>
      </c>
      <c r="M24">
        <v>65536</v>
      </c>
      <c r="N24">
        <v>30.0197</v>
      </c>
      <c r="O24">
        <v>2982</v>
      </c>
      <c r="P24">
        <v>1.9198E-2</v>
      </c>
      <c r="Q24">
        <v>7.4193999999999996E-3</v>
      </c>
      <c r="V24" s="4" t="str">
        <f t="shared" ca="1" si="15"/>
        <v>1600x900</v>
      </c>
      <c r="W24">
        <f t="shared" ca="1" si="16"/>
        <v>1440000</v>
      </c>
      <c r="X24">
        <f t="shared" ca="1" si="17"/>
        <v>24</v>
      </c>
      <c r="Y24" s="3">
        <f t="shared" si="18"/>
        <v>6.4419921919999998</v>
      </c>
      <c r="Z24" s="3">
        <f t="shared" si="19"/>
        <v>49.152000000000001</v>
      </c>
      <c r="AA24" s="3">
        <f t="shared" si="19"/>
        <v>65.536000000000001</v>
      </c>
      <c r="AB24" s="4">
        <f t="shared" ca="1" si="20"/>
        <v>90.034800000000004</v>
      </c>
      <c r="AC24" s="4">
        <f t="shared" ca="1" si="21"/>
        <v>8961</v>
      </c>
      <c r="AD24" s="4">
        <f t="shared" ca="1" si="22"/>
        <v>99.528182436124695</v>
      </c>
      <c r="AE24" s="4">
        <f t="shared" ca="1" si="23"/>
        <v>156.85782406826453</v>
      </c>
      <c r="AF24" s="4">
        <f t="shared" ca="1" si="24"/>
        <v>59.567066560240178</v>
      </c>
      <c r="AG24">
        <f t="shared" ca="1" si="25"/>
        <v>11.180337494581316</v>
      </c>
      <c r="AH24">
        <f t="shared" ca="1" si="26"/>
        <v>12.558865248326043</v>
      </c>
      <c r="AI24">
        <f t="shared" ca="1" si="13"/>
        <v>1.0047405423501842E-2</v>
      </c>
    </row>
    <row r="25" spans="1:35" ht="15.75" x14ac:dyDescent="0.25">
      <c r="A25" t="str">
        <f t="shared" si="14"/>
        <v>1280x720</v>
      </c>
      <c r="B25" t="s">
        <v>72</v>
      </c>
      <c r="C25" t="s">
        <v>74</v>
      </c>
      <c r="D25">
        <v>1280</v>
      </c>
      <c r="E25">
        <v>720</v>
      </c>
      <c r="F25" t="s">
        <v>67</v>
      </c>
      <c r="G25" t="s">
        <v>1</v>
      </c>
      <c r="H25">
        <v>256</v>
      </c>
      <c r="I25">
        <v>1770</v>
      </c>
      <c r="J25">
        <v>24</v>
      </c>
      <c r="K25">
        <v>6441992192</v>
      </c>
      <c r="L25">
        <v>49152</v>
      </c>
      <c r="M25">
        <v>65536</v>
      </c>
      <c r="N25">
        <v>30.019500000000001</v>
      </c>
      <c r="O25">
        <v>2984</v>
      </c>
      <c r="P25">
        <v>1.45761E-2</v>
      </c>
      <c r="Q25">
        <v>3.2041000000000001E-3</v>
      </c>
      <c r="V25" s="4" t="str">
        <f t="shared" ca="1" si="15"/>
        <v>1920x1080</v>
      </c>
      <c r="W25">
        <f t="shared" ca="1" si="16"/>
        <v>2073600</v>
      </c>
      <c r="X25">
        <f t="shared" ca="1" si="17"/>
        <v>24</v>
      </c>
      <c r="Y25" s="3">
        <f t="shared" si="18"/>
        <v>6.4419921919999998</v>
      </c>
      <c r="Z25" s="3">
        <f t="shared" si="19"/>
        <v>49.152000000000001</v>
      </c>
      <c r="AA25" s="3">
        <f t="shared" si="19"/>
        <v>65.536000000000001</v>
      </c>
      <c r="AB25" s="4">
        <f t="shared" ca="1" si="20"/>
        <v>90.039500000000004</v>
      </c>
      <c r="AC25" s="4">
        <f t="shared" ca="1" si="21"/>
        <v>8963</v>
      </c>
      <c r="AD25" s="4">
        <f t="shared" ca="1" si="22"/>
        <v>99.545199606839219</v>
      </c>
      <c r="AE25" s="4">
        <f t="shared" ca="1" si="23"/>
        <v>113.96011396011396</v>
      </c>
      <c r="AF25" s="4">
        <f t="shared" ca="1" si="24"/>
        <v>51.208258867990232</v>
      </c>
      <c r="AG25">
        <f t="shared" ca="1" si="25"/>
        <v>3.3757741464252504</v>
      </c>
      <c r="AH25">
        <f t="shared" ca="1" si="26"/>
        <v>16.031785017694826</v>
      </c>
      <c r="AI25">
        <f t="shared" ca="1" si="13"/>
        <v>1.0045687827736249E-2</v>
      </c>
    </row>
    <row r="26" spans="1:35" ht="15.75" x14ac:dyDescent="0.25">
      <c r="A26" t="str">
        <f t="shared" si="14"/>
        <v>1280x720</v>
      </c>
      <c r="B26" t="s">
        <v>72</v>
      </c>
      <c r="C26" t="s">
        <v>74</v>
      </c>
      <c r="D26">
        <v>1280</v>
      </c>
      <c r="E26">
        <v>720</v>
      </c>
      <c r="F26" t="s">
        <v>67</v>
      </c>
      <c r="G26" t="s">
        <v>1</v>
      </c>
      <c r="H26">
        <v>256</v>
      </c>
      <c r="I26">
        <v>1770</v>
      </c>
      <c r="J26">
        <v>24</v>
      </c>
      <c r="K26">
        <v>6441992192</v>
      </c>
      <c r="L26">
        <v>49152</v>
      </c>
      <c r="M26">
        <v>65536</v>
      </c>
      <c r="N26">
        <v>30.0184</v>
      </c>
      <c r="O26">
        <v>2983</v>
      </c>
      <c r="P26">
        <v>2.4134699999999999E-2</v>
      </c>
      <c r="Q26">
        <v>2.9637999999999999E-3</v>
      </c>
      <c r="V26" s="4" t="str">
        <f t="shared" ca="1" si="15"/>
        <v>2560x1440</v>
      </c>
      <c r="W26">
        <f t="shared" ca="1" si="16"/>
        <v>3686400</v>
      </c>
      <c r="X26">
        <f t="shared" ca="1" si="17"/>
        <v>24</v>
      </c>
      <c r="Y26" s="3">
        <f t="shared" si="18"/>
        <v>6.4419921919999998</v>
      </c>
      <c r="Z26" s="3">
        <f t="shared" si="19"/>
        <v>49.152000000000001</v>
      </c>
      <c r="AA26" s="3">
        <f t="shared" si="19"/>
        <v>65.536000000000001</v>
      </c>
      <c r="AB26" s="4">
        <f t="shared" ca="1" si="20"/>
        <v>90.051299999999998</v>
      </c>
      <c r="AC26" s="4">
        <f t="shared" ca="1" si="21"/>
        <v>8961</v>
      </c>
      <c r="AD26" s="4">
        <f t="shared" ca="1" si="22"/>
        <v>99.509945997448128</v>
      </c>
      <c r="AE26" s="4">
        <f t="shared" ca="1" si="23"/>
        <v>110.8819550706318</v>
      </c>
      <c r="AF26" s="4">
        <f t="shared" ca="1" si="24"/>
        <v>38.233753522284545</v>
      </c>
      <c r="AG26">
        <f t="shared" ca="1" si="25"/>
        <v>2.7025776694474208</v>
      </c>
      <c r="AH26">
        <f t="shared" ca="1" si="26"/>
        <v>22.242829504657443</v>
      </c>
      <c r="AI26">
        <f t="shared" ca="1" si="13"/>
        <v>1.0049246735855373E-2</v>
      </c>
    </row>
    <row r="27" spans="1:35" ht="15.75" x14ac:dyDescent="0.25">
      <c r="A27" t="str">
        <f t="shared" si="14"/>
        <v>1280x720</v>
      </c>
      <c r="B27" t="s">
        <v>72</v>
      </c>
      <c r="C27" t="s">
        <v>74</v>
      </c>
      <c r="D27">
        <v>1280</v>
      </c>
      <c r="E27">
        <v>720</v>
      </c>
      <c r="F27" t="s">
        <v>67</v>
      </c>
      <c r="G27" t="s">
        <v>1</v>
      </c>
      <c r="H27">
        <v>256</v>
      </c>
      <c r="I27">
        <v>1770</v>
      </c>
      <c r="J27">
        <v>24</v>
      </c>
      <c r="K27">
        <v>6441992192</v>
      </c>
      <c r="L27">
        <v>49152</v>
      </c>
      <c r="M27">
        <v>65536</v>
      </c>
      <c r="N27">
        <v>30.017299999999999</v>
      </c>
      <c r="O27">
        <v>2984</v>
      </c>
      <c r="P27">
        <v>1.44955E-2</v>
      </c>
      <c r="Q27">
        <v>3.2977000000000002E-3</v>
      </c>
      <c r="T27" s="4"/>
      <c r="U27" s="4"/>
      <c r="V27" s="4" t="str">
        <f t="shared" ca="1" si="15"/>
        <v>3840x2160</v>
      </c>
      <c r="W27">
        <f t="shared" ca="1" si="16"/>
        <v>8294400</v>
      </c>
      <c r="X27">
        <f t="shared" ca="1" si="17"/>
        <v>24</v>
      </c>
      <c r="Y27" s="3">
        <f t="shared" si="18"/>
        <v>6.4419921919999998</v>
      </c>
      <c r="Z27" s="3">
        <f t="shared" si="19"/>
        <v>49.152000000000001</v>
      </c>
      <c r="AA27" s="3">
        <f t="shared" si="19"/>
        <v>65.536000000000001</v>
      </c>
      <c r="AB27" s="4">
        <f t="shared" ca="1" si="20"/>
        <v>90.080100000000002</v>
      </c>
      <c r="AC27" s="4">
        <f t="shared" ca="1" si="21"/>
        <v>4885</v>
      </c>
      <c r="AD27" s="4">
        <f t="shared" ca="1" si="22"/>
        <v>54.229513510753208</v>
      </c>
      <c r="AE27" s="4">
        <f t="shared" ca="1" si="23"/>
        <v>55.940613444767038</v>
      </c>
      <c r="AF27" s="4">
        <f t="shared" ca="1" si="24"/>
        <v>21.448825247841175</v>
      </c>
      <c r="AG27">
        <f t="shared" ca="1" si="25"/>
        <v>0.77657164482739727</v>
      </c>
      <c r="AH27">
        <f t="shared" ca="1" si="26"/>
        <v>21.65790687311388</v>
      </c>
      <c r="AI27">
        <f t="shared" ca="1" si="13"/>
        <v>1.8440143295803482E-2</v>
      </c>
    </row>
    <row r="28" spans="1:35" ht="15.75" x14ac:dyDescent="0.25">
      <c r="A28" t="str">
        <f t="shared" si="14"/>
        <v>1600x900</v>
      </c>
      <c r="B28" t="s">
        <v>72</v>
      </c>
      <c r="C28" t="s">
        <v>74</v>
      </c>
      <c r="D28">
        <v>1600</v>
      </c>
      <c r="E28">
        <v>900</v>
      </c>
      <c r="F28" t="s">
        <v>67</v>
      </c>
      <c r="G28" t="s">
        <v>1</v>
      </c>
      <c r="H28">
        <v>256</v>
      </c>
      <c r="I28">
        <v>1770</v>
      </c>
      <c r="J28">
        <v>24</v>
      </c>
      <c r="K28">
        <v>6441992192</v>
      </c>
      <c r="L28">
        <v>49152</v>
      </c>
      <c r="M28">
        <v>65536</v>
      </c>
      <c r="N28">
        <v>30.011299999999999</v>
      </c>
      <c r="O28">
        <v>2987</v>
      </c>
      <c r="P28">
        <v>1.6787799999999999E-2</v>
      </c>
      <c r="Q28">
        <v>6.3752000000000001E-3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5" ht="15.75" x14ac:dyDescent="0.25">
      <c r="A29" t="str">
        <f t="shared" si="14"/>
        <v>1600x900</v>
      </c>
      <c r="B29" t="s">
        <v>72</v>
      </c>
      <c r="C29" t="s">
        <v>74</v>
      </c>
      <c r="D29">
        <v>1600</v>
      </c>
      <c r="E29">
        <v>900</v>
      </c>
      <c r="F29" t="s">
        <v>67</v>
      </c>
      <c r="G29" t="s">
        <v>1</v>
      </c>
      <c r="H29">
        <v>256</v>
      </c>
      <c r="I29">
        <v>1770</v>
      </c>
      <c r="J29">
        <v>24</v>
      </c>
      <c r="K29">
        <v>6441992192</v>
      </c>
      <c r="L29">
        <v>49152</v>
      </c>
      <c r="M29">
        <v>65536</v>
      </c>
      <c r="N29">
        <v>30.011900000000001</v>
      </c>
      <c r="O29">
        <v>2987</v>
      </c>
      <c r="P29">
        <v>1.8532699999999999E-2</v>
      </c>
      <c r="Q29">
        <v>4.5668999999999996E-3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5" ht="15.75" x14ac:dyDescent="0.25">
      <c r="A30" t="str">
        <f t="shared" si="14"/>
        <v>1600x900</v>
      </c>
      <c r="B30" t="s">
        <v>72</v>
      </c>
      <c r="C30" t="s">
        <v>74</v>
      </c>
      <c r="D30">
        <v>1600</v>
      </c>
      <c r="E30">
        <v>900</v>
      </c>
      <c r="F30" t="s">
        <v>67</v>
      </c>
      <c r="G30" t="s">
        <v>1</v>
      </c>
      <c r="H30">
        <v>256</v>
      </c>
      <c r="I30">
        <v>1770</v>
      </c>
      <c r="J30">
        <v>24</v>
      </c>
      <c r="K30">
        <v>6441992192</v>
      </c>
      <c r="L30">
        <v>49152</v>
      </c>
      <c r="M30">
        <v>65536</v>
      </c>
      <c r="N30">
        <v>30.011600000000001</v>
      </c>
      <c r="O30">
        <v>2987</v>
      </c>
      <c r="P30">
        <v>1.7537199999999999E-2</v>
      </c>
      <c r="Q30">
        <v>4.1336999999999997E-3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5" ht="15.75" x14ac:dyDescent="0.25">
      <c r="A31" t="str">
        <f t="shared" si="14"/>
        <v>1920x1080</v>
      </c>
      <c r="B31" t="s">
        <v>72</v>
      </c>
      <c r="C31" t="s">
        <v>74</v>
      </c>
      <c r="D31">
        <v>1920</v>
      </c>
      <c r="E31">
        <v>1080</v>
      </c>
      <c r="F31" t="s">
        <v>67</v>
      </c>
      <c r="G31" t="s">
        <v>1</v>
      </c>
      <c r="H31">
        <v>256</v>
      </c>
      <c r="I31">
        <v>1770</v>
      </c>
      <c r="J31">
        <v>24</v>
      </c>
      <c r="K31">
        <v>6441992192</v>
      </c>
      <c r="L31">
        <v>49152</v>
      </c>
      <c r="M31">
        <v>65536</v>
      </c>
      <c r="N31">
        <v>30.016400000000001</v>
      </c>
      <c r="O31">
        <v>2988</v>
      </c>
      <c r="P31">
        <v>2.2520499999999999E-2</v>
      </c>
      <c r="Q31">
        <v>7.9450000000000007E-3</v>
      </c>
      <c r="Y31" s="3"/>
      <c r="Z31" s="3"/>
      <c r="AA31" s="3"/>
      <c r="AB31" s="4"/>
      <c r="AC31" s="4"/>
      <c r="AD31" s="4"/>
      <c r="AE31" s="4"/>
      <c r="AF31" s="4"/>
    </row>
    <row r="32" spans="1:35" ht="15.75" x14ac:dyDescent="0.25">
      <c r="A32" t="str">
        <f t="shared" si="14"/>
        <v>1920x1080</v>
      </c>
      <c r="B32" t="s">
        <v>72</v>
      </c>
      <c r="C32" t="s">
        <v>74</v>
      </c>
      <c r="D32">
        <v>1920</v>
      </c>
      <c r="E32">
        <v>1080</v>
      </c>
      <c r="F32" t="s">
        <v>67</v>
      </c>
      <c r="G32" t="s">
        <v>1</v>
      </c>
      <c r="H32">
        <v>256</v>
      </c>
      <c r="I32">
        <v>1770</v>
      </c>
      <c r="J32">
        <v>24</v>
      </c>
      <c r="K32">
        <v>6441992192</v>
      </c>
      <c r="L32">
        <v>49152</v>
      </c>
      <c r="M32">
        <v>65536</v>
      </c>
      <c r="N32">
        <v>30.012</v>
      </c>
      <c r="O32">
        <v>2988</v>
      </c>
      <c r="P32">
        <v>1.95281E-2</v>
      </c>
      <c r="Q32">
        <v>7.5684000000000003E-3</v>
      </c>
      <c r="Y32" s="3"/>
      <c r="Z32" s="3"/>
      <c r="AA32" s="3"/>
      <c r="AB32" s="4"/>
      <c r="AC32" s="4"/>
      <c r="AD32" s="4"/>
      <c r="AE32" s="4"/>
      <c r="AF32" s="4"/>
    </row>
    <row r="33" spans="1:35" ht="15.75" x14ac:dyDescent="0.25">
      <c r="A33" t="str">
        <f t="shared" si="14"/>
        <v>1920x1080</v>
      </c>
      <c r="B33" t="s">
        <v>72</v>
      </c>
      <c r="C33" t="s">
        <v>74</v>
      </c>
      <c r="D33">
        <v>1920</v>
      </c>
      <c r="E33">
        <v>1080</v>
      </c>
      <c r="F33" t="s">
        <v>67</v>
      </c>
      <c r="G33" t="s">
        <v>1</v>
      </c>
      <c r="H33">
        <v>256</v>
      </c>
      <c r="I33">
        <v>1770</v>
      </c>
      <c r="J33">
        <v>24</v>
      </c>
      <c r="K33">
        <v>6441992192</v>
      </c>
      <c r="L33">
        <v>49152</v>
      </c>
      <c r="M33">
        <v>65536</v>
      </c>
      <c r="N33">
        <v>30.011099999999999</v>
      </c>
      <c r="O33">
        <v>2987</v>
      </c>
      <c r="P33">
        <v>2.0313899999999999E-2</v>
      </c>
      <c r="Q33">
        <v>8.7749999999999998E-3</v>
      </c>
      <c r="Y33" s="3"/>
      <c r="Z33" s="3"/>
      <c r="AA33" s="3"/>
      <c r="AB33" s="4"/>
      <c r="AC33" s="4"/>
      <c r="AD33" s="4"/>
      <c r="AE33" s="4"/>
      <c r="AF33" s="4"/>
    </row>
    <row r="34" spans="1:35" x14ac:dyDescent="0.25">
      <c r="A34" t="str">
        <f t="shared" si="14"/>
        <v>2560x1440</v>
      </c>
      <c r="B34" t="s">
        <v>72</v>
      </c>
      <c r="C34" t="s">
        <v>74</v>
      </c>
      <c r="D34">
        <v>2560</v>
      </c>
      <c r="E34">
        <v>1440</v>
      </c>
      <c r="F34" t="s">
        <v>67</v>
      </c>
      <c r="G34" t="s">
        <v>1</v>
      </c>
      <c r="H34">
        <v>256</v>
      </c>
      <c r="I34">
        <v>1770</v>
      </c>
      <c r="J34">
        <v>24</v>
      </c>
      <c r="K34">
        <v>6441992192</v>
      </c>
      <c r="L34">
        <v>49152</v>
      </c>
      <c r="M34">
        <v>65536</v>
      </c>
      <c r="N34">
        <v>30.0184</v>
      </c>
      <c r="O34">
        <v>2986</v>
      </c>
      <c r="P34">
        <v>2.74358E-2</v>
      </c>
      <c r="Q34">
        <v>9.0185999999999999E-3</v>
      </c>
    </row>
    <row r="35" spans="1:35" x14ac:dyDescent="0.25">
      <c r="A35" t="str">
        <f t="shared" si="14"/>
        <v>2560x1440</v>
      </c>
      <c r="B35" t="s">
        <v>72</v>
      </c>
      <c r="C35" t="s">
        <v>74</v>
      </c>
      <c r="D35">
        <v>2560</v>
      </c>
      <c r="E35">
        <v>1440</v>
      </c>
      <c r="F35" t="s">
        <v>67</v>
      </c>
      <c r="G35" t="s">
        <v>1</v>
      </c>
      <c r="H35">
        <v>256</v>
      </c>
      <c r="I35">
        <v>1770</v>
      </c>
      <c r="J35">
        <v>24</v>
      </c>
      <c r="K35">
        <v>6441992192</v>
      </c>
      <c r="L35">
        <v>49152</v>
      </c>
      <c r="M35">
        <v>65536</v>
      </c>
      <c r="N35">
        <v>30.014299999999999</v>
      </c>
      <c r="O35">
        <v>2987</v>
      </c>
      <c r="P35">
        <v>2.6355400000000001E-2</v>
      </c>
      <c r="Q35">
        <v>8.7247999999999996E-3</v>
      </c>
    </row>
    <row r="36" spans="1:35" x14ac:dyDescent="0.25">
      <c r="A36" t="str">
        <f t="shared" si="14"/>
        <v>2560x1440</v>
      </c>
      <c r="B36" t="s">
        <v>72</v>
      </c>
      <c r="C36" t="s">
        <v>74</v>
      </c>
      <c r="D36">
        <v>2560</v>
      </c>
      <c r="E36">
        <v>1440</v>
      </c>
      <c r="F36" t="s">
        <v>67</v>
      </c>
      <c r="G36" t="s">
        <v>1</v>
      </c>
      <c r="H36">
        <v>256</v>
      </c>
      <c r="I36">
        <v>1770</v>
      </c>
      <c r="J36">
        <v>24</v>
      </c>
      <c r="K36">
        <v>6441992192</v>
      </c>
      <c r="L36">
        <v>49152</v>
      </c>
      <c r="M36">
        <v>65536</v>
      </c>
      <c r="N36">
        <v>30.018599999999999</v>
      </c>
      <c r="O36">
        <v>2988</v>
      </c>
      <c r="P36">
        <v>2.6154899999999998E-2</v>
      </c>
      <c r="Q36">
        <v>8.8293E-3</v>
      </c>
    </row>
    <row r="37" spans="1:35" x14ac:dyDescent="0.25">
      <c r="A37" t="str">
        <f t="shared" si="14"/>
        <v>3840x2160</v>
      </c>
      <c r="B37" t="s">
        <v>72</v>
      </c>
      <c r="C37" t="s">
        <v>74</v>
      </c>
      <c r="D37">
        <v>3840</v>
      </c>
      <c r="E37">
        <v>2160</v>
      </c>
      <c r="F37" t="s">
        <v>67</v>
      </c>
      <c r="G37" t="s">
        <v>1</v>
      </c>
      <c r="H37">
        <v>256</v>
      </c>
      <c r="I37">
        <v>1770</v>
      </c>
      <c r="J37">
        <v>24</v>
      </c>
      <c r="K37">
        <v>6441992192</v>
      </c>
      <c r="L37">
        <v>49152</v>
      </c>
      <c r="M37">
        <v>65536</v>
      </c>
      <c r="N37">
        <v>30.035299999999999</v>
      </c>
      <c r="O37">
        <v>1626</v>
      </c>
      <c r="P37">
        <v>4.6818899999999997E-2</v>
      </c>
      <c r="Q37">
        <v>1.7876099999999999E-2</v>
      </c>
    </row>
    <row r="38" spans="1:35" x14ac:dyDescent="0.25">
      <c r="A38" t="str">
        <f t="shared" si="14"/>
        <v>3840x2160</v>
      </c>
      <c r="B38" t="s">
        <v>72</v>
      </c>
      <c r="C38" t="s">
        <v>74</v>
      </c>
      <c r="D38">
        <v>3840</v>
      </c>
      <c r="E38">
        <v>2160</v>
      </c>
      <c r="F38" t="s">
        <v>67</v>
      </c>
      <c r="G38" t="s">
        <v>1</v>
      </c>
      <c r="H38">
        <v>256</v>
      </c>
      <c r="I38">
        <v>1770</v>
      </c>
      <c r="J38">
        <v>24</v>
      </c>
      <c r="K38">
        <v>6441992192</v>
      </c>
      <c r="L38">
        <v>49152</v>
      </c>
      <c r="M38">
        <v>65536</v>
      </c>
      <c r="N38">
        <v>30.018999999999998</v>
      </c>
      <c r="O38">
        <v>1630</v>
      </c>
      <c r="P38">
        <v>4.7706100000000001E-2</v>
      </c>
      <c r="Q38">
        <v>1.78573E-2</v>
      </c>
    </row>
    <row r="39" spans="1:35" x14ac:dyDescent="0.25">
      <c r="A39" t="str">
        <f t="shared" si="14"/>
        <v>3840x2160</v>
      </c>
      <c r="B39" t="s">
        <v>72</v>
      </c>
      <c r="C39" t="s">
        <v>74</v>
      </c>
      <c r="D39">
        <v>3840</v>
      </c>
      <c r="E39">
        <v>2160</v>
      </c>
      <c r="F39" t="s">
        <v>67</v>
      </c>
      <c r="G39" t="s">
        <v>1</v>
      </c>
      <c r="H39">
        <v>256</v>
      </c>
      <c r="I39">
        <v>1770</v>
      </c>
      <c r="J39">
        <v>24</v>
      </c>
      <c r="K39">
        <v>6441992192</v>
      </c>
      <c r="L39">
        <v>49152</v>
      </c>
      <c r="M39">
        <v>65536</v>
      </c>
      <c r="N39">
        <v>30.0258</v>
      </c>
      <c r="O39">
        <v>1629</v>
      </c>
      <c r="P39">
        <v>4.66226E-2</v>
      </c>
      <c r="Q39">
        <v>1.7860500000000001E-2</v>
      </c>
    </row>
    <row r="41" spans="1:35" x14ac:dyDescent="0.25">
      <c r="A41" s="1" t="s">
        <v>70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47</v>
      </c>
      <c r="V41" s="2" t="s">
        <v>43</v>
      </c>
      <c r="W41" s="2" t="s">
        <v>16</v>
      </c>
      <c r="X41" s="2" t="s">
        <v>52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46</v>
      </c>
      <c r="AF41" s="2" t="s">
        <v>45</v>
      </c>
      <c r="AG41" s="2" t="s">
        <v>84</v>
      </c>
      <c r="AH41" s="2" t="s">
        <v>85</v>
      </c>
    </row>
    <row r="42" spans="1:35" ht="15.75" x14ac:dyDescent="0.25">
      <c r="A42" t="str">
        <f>_xlfn.CONCAT(D42,"x",E42)</f>
        <v>1024x576</v>
      </c>
      <c r="B42" t="s">
        <v>72</v>
      </c>
      <c r="C42" t="s">
        <v>71</v>
      </c>
      <c r="D42">
        <v>1024</v>
      </c>
      <c r="E42">
        <v>576</v>
      </c>
      <c r="F42" t="s">
        <v>68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30.004100000000001</v>
      </c>
      <c r="O42">
        <v>9448</v>
      </c>
      <c r="P42">
        <v>1.46322E-2</v>
      </c>
      <c r="Q42">
        <v>2.8446999999999999E-3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90.012100000000004</v>
      </c>
      <c r="AC42" s="4">
        <f ca="1">SUM(OFFSET($O$42,(ROW()-ROW($AC$42))*$S$2,,$S$2,))</f>
        <v>28326</v>
      </c>
      <c r="AD42" s="4">
        <f ca="1">AC42/AB42</f>
        <v>314.69102487332259</v>
      </c>
      <c r="AE42" s="4">
        <f ca="1">1/MAX(OFFSET($Q$42,(ROW()-ROW($AE$42))*$S$2,,$S$2,))</f>
        <v>348.86966229416691</v>
      </c>
      <c r="AF42" s="4">
        <f ca="1">1/MIN(OFFSET($P$42,(ROW()-ROW($AF$42))*$S$2,,$S$2,))</f>
        <v>74.848618668742461</v>
      </c>
      <c r="AG42">
        <f ca="1">(AE42-AD42)/(AD42+AE42)/2*100</f>
        <v>2.5753964996586127</v>
      </c>
      <c r="AH42">
        <f ca="1">(AD42-AF42)/(AF42+AD42)/2*100</f>
        <v>30.785365518090117</v>
      </c>
      <c r="AI42">
        <f t="shared" ca="1" si="13"/>
        <v>3.1777201157946766E-3</v>
      </c>
    </row>
    <row r="43" spans="1:35" ht="15.75" x14ac:dyDescent="0.25">
      <c r="A43" t="str">
        <f t="shared" ref="A43:A59" si="27">_xlfn.CONCAT(D43,"x",E43)</f>
        <v>1024x576</v>
      </c>
      <c r="B43" t="s">
        <v>72</v>
      </c>
      <c r="C43" t="s">
        <v>71</v>
      </c>
      <c r="D43">
        <v>1024</v>
      </c>
      <c r="E43">
        <v>576</v>
      </c>
      <c r="F43" t="s">
        <v>68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30.0046</v>
      </c>
      <c r="O43">
        <v>9474</v>
      </c>
      <c r="P43">
        <v>1.64651E-2</v>
      </c>
      <c r="Q43">
        <v>2.8324999999999999E-3</v>
      </c>
      <c r="V43" s="4" t="str">
        <f t="shared" ref="V43:V47" ca="1" si="28">INDEX(OFFSET($A$42,(ROW()-ROW($V$42))*$S$2,,$S$2,),1)</f>
        <v>1280x720</v>
      </c>
      <c r="W43">
        <f t="shared" ref="W43:W47" ca="1" si="29">INDEX(OFFSET($D$42,(ROW()-ROW($W$42))*$S$2,,$S$2,),1) * INDEX(OFFSET($E$42,(ROW()-ROW($W$42))*$S$2,,$S$2,),1)</f>
        <v>921600</v>
      </c>
      <c r="X43">
        <f t="shared" ref="X43:X47" ca="1" si="30">INDEX(OFFSET($J$42,(ROW()-ROW($X$42))*$S$2,,$S$2,),1)</f>
        <v>13</v>
      </c>
      <c r="Y43" s="3">
        <f t="shared" ref="Y43:Y47" si="31">K43/1000000000</f>
        <v>4.2947051519999997</v>
      </c>
      <c r="Z43" s="3">
        <f t="shared" ref="Z43:AA47" si="32">L43/1000</f>
        <v>49.152000000000001</v>
      </c>
      <c r="AA43" s="3">
        <f t="shared" si="32"/>
        <v>65.536000000000001</v>
      </c>
      <c r="AB43" s="4">
        <f t="shared" ref="AB43:AB47" ca="1" si="33">SUM(OFFSET($N$42,(ROW()-ROW($AB$42))*$S$2,,$S$2,))</f>
        <v>90.022899999999993</v>
      </c>
      <c r="AC43" s="4">
        <f t="shared" ref="AC43:AC47" ca="1" si="34">SUM(OFFSET($O$42,(ROW()-ROW($AC$42))*$S$2,,$S$2,))</f>
        <v>18932</v>
      </c>
      <c r="AD43" s="4">
        <f t="shared" ref="AD43:AD47" ca="1" si="35">AC43/AB43</f>
        <v>210.30204536845628</v>
      </c>
      <c r="AE43" s="4">
        <f t="shared" ref="AE43:AE47" ca="1" si="36">1/MAX(OFFSET($Q$42,(ROW()-ROW($AE$42))*$S$2,,$S$2,))</f>
        <v>229.88505747126439</v>
      </c>
      <c r="AF43" s="4">
        <f t="shared" ref="AF43:AF47" ca="1" si="37">1/MIN(OFFSET($P$42,(ROW()-ROW($AF$42))*$S$2,,$S$2,))</f>
        <v>68.210032331555325</v>
      </c>
      <c r="AG43">
        <f t="shared" ref="AG43:AG47" ca="1" si="38">(AE43-AD43)/(AD43+AE43)/2*100</f>
        <v>2.2243963960410045</v>
      </c>
      <c r="AH43">
        <f t="shared" ref="AH43:AH47" ca="1" si="39">(AD43-AF43)/(AF43+AD43)/2*100</f>
        <v>25.509129480185379</v>
      </c>
      <c r="AI43">
        <f t="shared" ca="1" si="13"/>
        <v>4.7550654975702508E-3</v>
      </c>
    </row>
    <row r="44" spans="1:35" ht="15.75" x14ac:dyDescent="0.25">
      <c r="A44" t="str">
        <f t="shared" si="27"/>
        <v>1024x576</v>
      </c>
      <c r="B44" t="s">
        <v>72</v>
      </c>
      <c r="C44" t="s">
        <v>71</v>
      </c>
      <c r="D44">
        <v>1024</v>
      </c>
      <c r="E44">
        <v>576</v>
      </c>
      <c r="F44" t="s">
        <v>68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30.003399999999999</v>
      </c>
      <c r="O44">
        <v>9404</v>
      </c>
      <c r="P44">
        <v>1.33603E-2</v>
      </c>
      <c r="Q44">
        <v>2.8663999999999999E-3</v>
      </c>
      <c r="V44" s="4" t="str">
        <f t="shared" ca="1" si="28"/>
        <v>1600x900</v>
      </c>
      <c r="W44">
        <f t="shared" ca="1" si="29"/>
        <v>1440000</v>
      </c>
      <c r="X44">
        <f t="shared" ca="1" si="30"/>
        <v>13</v>
      </c>
      <c r="Y44" s="3">
        <f t="shared" si="31"/>
        <v>4.2947051519999997</v>
      </c>
      <c r="Z44" s="3">
        <f t="shared" si="32"/>
        <v>49.152000000000001</v>
      </c>
      <c r="AA44" s="3">
        <f t="shared" si="32"/>
        <v>65.536000000000001</v>
      </c>
      <c r="AB44" s="4">
        <f t="shared" ca="1" si="33"/>
        <v>90.036699999999996</v>
      </c>
      <c r="AC44" s="4">
        <f t="shared" ca="1" si="34"/>
        <v>13233</v>
      </c>
      <c r="AD44" s="4">
        <f t="shared" ca="1" si="35"/>
        <v>146.97340084654368</v>
      </c>
      <c r="AE44" s="4">
        <f t="shared" ca="1" si="36"/>
        <v>155.58874782175752</v>
      </c>
      <c r="AF44" s="4">
        <f t="shared" ca="1" si="37"/>
        <v>57.223951657205639</v>
      </c>
      <c r="AG44">
        <f t="shared" ca="1" si="38"/>
        <v>1.4237317875242288</v>
      </c>
      <c r="AH44">
        <f t="shared" ca="1" si="39"/>
        <v>21.976153972831288</v>
      </c>
      <c r="AI44">
        <f t="shared" ca="1" si="13"/>
        <v>6.8039522406105942E-3</v>
      </c>
    </row>
    <row r="45" spans="1:35" ht="15.75" x14ac:dyDescent="0.25">
      <c r="A45" t="str">
        <f t="shared" si="27"/>
        <v>1280x720</v>
      </c>
      <c r="B45" t="s">
        <v>72</v>
      </c>
      <c r="C45" t="s">
        <v>71</v>
      </c>
      <c r="D45">
        <v>1280</v>
      </c>
      <c r="E45">
        <v>720</v>
      </c>
      <c r="F45" t="s">
        <v>68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30.007400000000001</v>
      </c>
      <c r="O45">
        <v>6301</v>
      </c>
      <c r="P45">
        <v>1.4660599999999999E-2</v>
      </c>
      <c r="Q45">
        <v>4.3254000000000001E-3</v>
      </c>
      <c r="V45" s="4" t="str">
        <f t="shared" ca="1" si="28"/>
        <v>1920x1080</v>
      </c>
      <c r="W45">
        <f t="shared" ca="1" si="29"/>
        <v>2073600</v>
      </c>
      <c r="X45">
        <f t="shared" ca="1" si="30"/>
        <v>13</v>
      </c>
      <c r="Y45" s="3">
        <f t="shared" si="31"/>
        <v>4.2947051519999997</v>
      </c>
      <c r="Z45" s="3">
        <f t="shared" si="32"/>
        <v>49.152000000000001</v>
      </c>
      <c r="AA45" s="3">
        <f t="shared" si="32"/>
        <v>65.536000000000001</v>
      </c>
      <c r="AB45" s="4">
        <f t="shared" ca="1" si="33"/>
        <v>90.044800000000009</v>
      </c>
      <c r="AC45" s="4">
        <f t="shared" ca="1" si="34"/>
        <v>9224</v>
      </c>
      <c r="AD45" s="4">
        <f t="shared" ca="1" si="35"/>
        <v>102.43789757987135</v>
      </c>
      <c r="AE45" s="4">
        <f t="shared" ca="1" si="36"/>
        <v>107.38946938863175</v>
      </c>
      <c r="AF45" s="4">
        <f t="shared" ca="1" si="37"/>
        <v>46.37165022791666</v>
      </c>
      <c r="AG45">
        <f t="shared" ca="1" si="38"/>
        <v>1.1799156326218589</v>
      </c>
      <c r="AH45">
        <f t="shared" ca="1" si="39"/>
        <v>18.838256072242572</v>
      </c>
      <c r="AI45">
        <f t="shared" ca="1" si="13"/>
        <v>9.7620121422376423E-3</v>
      </c>
    </row>
    <row r="46" spans="1:35" ht="15.75" x14ac:dyDescent="0.25">
      <c r="A46" t="str">
        <f t="shared" si="27"/>
        <v>1280x720</v>
      </c>
      <c r="B46" t="s">
        <v>72</v>
      </c>
      <c r="C46" t="s">
        <v>71</v>
      </c>
      <c r="D46">
        <v>1280</v>
      </c>
      <c r="E46">
        <v>720</v>
      </c>
      <c r="F46" t="s">
        <v>68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30.0093</v>
      </c>
      <c r="O46">
        <v>6298</v>
      </c>
      <c r="P46">
        <v>1.5613699999999999E-2</v>
      </c>
      <c r="Q46">
        <v>4.3233000000000004E-3</v>
      </c>
      <c r="V46" s="4" t="str">
        <f t="shared" ca="1" si="28"/>
        <v>2560x1440</v>
      </c>
      <c r="W46">
        <f t="shared" ca="1" si="29"/>
        <v>3686400</v>
      </c>
      <c r="X46">
        <f t="shared" ca="1" si="30"/>
        <v>13</v>
      </c>
      <c r="Y46" s="3">
        <f t="shared" si="31"/>
        <v>4.2947051519999997</v>
      </c>
      <c r="Z46" s="3">
        <f t="shared" si="32"/>
        <v>49.152000000000001</v>
      </c>
      <c r="AA46" s="3">
        <f t="shared" si="32"/>
        <v>65.536000000000001</v>
      </c>
      <c r="AB46" s="4">
        <f t="shared" ca="1" si="33"/>
        <v>90.095300000000009</v>
      </c>
      <c r="AC46" s="4">
        <f t="shared" ca="1" si="34"/>
        <v>4804</v>
      </c>
      <c r="AD46" s="4">
        <f t="shared" ca="1" si="35"/>
        <v>53.321316428270947</v>
      </c>
      <c r="AE46" s="4">
        <f t="shared" ca="1" si="36"/>
        <v>63.361719383617199</v>
      </c>
      <c r="AF46" s="4">
        <f t="shared" ca="1" si="37"/>
        <v>34.692829685960504</v>
      </c>
      <c r="AG46">
        <f t="shared" ca="1" si="38"/>
        <v>4.3024261776720483</v>
      </c>
      <c r="AH46">
        <f t="shared" ca="1" si="39"/>
        <v>10.582666289878548</v>
      </c>
      <c r="AI46">
        <f t="shared" ca="1" si="13"/>
        <v>1.8754225645295587E-2</v>
      </c>
    </row>
    <row r="47" spans="1:35" ht="15.75" x14ac:dyDescent="0.25">
      <c r="A47" t="str">
        <f t="shared" si="27"/>
        <v>1280x720</v>
      </c>
      <c r="B47" t="s">
        <v>72</v>
      </c>
      <c r="C47" t="s">
        <v>71</v>
      </c>
      <c r="D47">
        <v>1280</v>
      </c>
      <c r="E47">
        <v>720</v>
      </c>
      <c r="F47" t="s">
        <v>68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30.0062</v>
      </c>
      <c r="O47">
        <v>6333</v>
      </c>
      <c r="P47">
        <v>1.61052E-2</v>
      </c>
      <c r="Q47">
        <v>4.3499999999999997E-3</v>
      </c>
      <c r="T47" s="4"/>
      <c r="U47" s="4"/>
      <c r="V47" s="4" t="str">
        <f t="shared" ca="1" si="28"/>
        <v>3840x2160</v>
      </c>
      <c r="W47">
        <f t="shared" ca="1" si="29"/>
        <v>8294400</v>
      </c>
      <c r="X47">
        <f t="shared" ca="1" si="30"/>
        <v>13</v>
      </c>
      <c r="Y47" s="3">
        <f t="shared" si="31"/>
        <v>4.2947051519999997</v>
      </c>
      <c r="Z47" s="3">
        <f t="shared" si="32"/>
        <v>49.152000000000001</v>
      </c>
      <c r="AA47" s="3">
        <f t="shared" si="32"/>
        <v>65.536000000000001</v>
      </c>
      <c r="AB47" s="4">
        <f t="shared" ca="1" si="33"/>
        <v>90.221699999999998</v>
      </c>
      <c r="AC47" s="4">
        <f t="shared" ca="1" si="34"/>
        <v>2297</v>
      </c>
      <c r="AD47" s="4">
        <f t="shared" ca="1" si="35"/>
        <v>25.459506970052658</v>
      </c>
      <c r="AE47" s="4">
        <f t="shared" ca="1" si="36"/>
        <v>29.667164086117843</v>
      </c>
      <c r="AF47" s="4">
        <f t="shared" ca="1" si="37"/>
        <v>14.894694509815603</v>
      </c>
      <c r="AG47">
        <f t="shared" ca="1" si="38"/>
        <v>3.8163533507926277</v>
      </c>
      <c r="AH47">
        <f t="shared" ca="1" si="39"/>
        <v>13.09010223570845</v>
      </c>
      <c r="AI47">
        <f t="shared" ca="1" si="13"/>
        <v>3.9278058336961255E-2</v>
      </c>
    </row>
    <row r="48" spans="1:35" ht="15.75" x14ac:dyDescent="0.25">
      <c r="A48" t="str">
        <f t="shared" si="27"/>
        <v>1600x900</v>
      </c>
      <c r="B48" t="s">
        <v>72</v>
      </c>
      <c r="C48" t="s">
        <v>71</v>
      </c>
      <c r="D48">
        <v>1600</v>
      </c>
      <c r="E48">
        <v>900</v>
      </c>
      <c r="F48" t="s">
        <v>68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30.0121</v>
      </c>
      <c r="O48">
        <v>4413</v>
      </c>
      <c r="P48">
        <v>1.9643799999999999E-2</v>
      </c>
      <c r="Q48">
        <v>6.4007999999999999E-3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5" ht="15.75" x14ac:dyDescent="0.25">
      <c r="A49" t="str">
        <f t="shared" si="27"/>
        <v>1600x900</v>
      </c>
      <c r="B49" t="s">
        <v>72</v>
      </c>
      <c r="C49" t="s">
        <v>71</v>
      </c>
      <c r="D49">
        <v>1600</v>
      </c>
      <c r="E49">
        <v>900</v>
      </c>
      <c r="F49" t="s">
        <v>68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30.013100000000001</v>
      </c>
      <c r="O49">
        <v>4410</v>
      </c>
      <c r="P49">
        <v>1.74752E-2</v>
      </c>
      <c r="Q49">
        <v>6.4272000000000001E-3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5" ht="15.75" x14ac:dyDescent="0.25">
      <c r="A50" t="str">
        <f t="shared" si="27"/>
        <v>1600x900</v>
      </c>
      <c r="B50" t="s">
        <v>72</v>
      </c>
      <c r="C50" t="s">
        <v>71</v>
      </c>
      <c r="D50">
        <v>1600</v>
      </c>
      <c r="E50">
        <v>900</v>
      </c>
      <c r="F50" t="s">
        <v>68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30.011500000000002</v>
      </c>
      <c r="O50">
        <v>4410</v>
      </c>
      <c r="P50">
        <v>1.91845E-2</v>
      </c>
      <c r="Q50">
        <v>6.3077999999999997E-3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5" ht="15.75" x14ac:dyDescent="0.25">
      <c r="A51" t="str">
        <f t="shared" si="27"/>
        <v>1920x1080</v>
      </c>
      <c r="B51" t="s">
        <v>72</v>
      </c>
      <c r="C51" t="s">
        <v>71</v>
      </c>
      <c r="D51">
        <v>1920</v>
      </c>
      <c r="E51">
        <v>1080</v>
      </c>
      <c r="F51" t="s">
        <v>68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30.015599999999999</v>
      </c>
      <c r="O51">
        <v>3073</v>
      </c>
      <c r="P51">
        <v>2.56592E-2</v>
      </c>
      <c r="Q51">
        <v>9.2923999999999993E-3</v>
      </c>
      <c r="Y51" s="3"/>
      <c r="Z51" s="3"/>
      <c r="AA51" s="3"/>
      <c r="AB51" s="4"/>
      <c r="AC51" s="4"/>
      <c r="AD51" s="4"/>
      <c r="AE51" s="4"/>
      <c r="AF51" s="4"/>
    </row>
    <row r="52" spans="1:35" ht="15.75" x14ac:dyDescent="0.25">
      <c r="A52" t="str">
        <f t="shared" si="27"/>
        <v>1920x1080</v>
      </c>
      <c r="B52" t="s">
        <v>72</v>
      </c>
      <c r="C52" t="s">
        <v>71</v>
      </c>
      <c r="D52">
        <v>1920</v>
      </c>
      <c r="E52">
        <v>1080</v>
      </c>
      <c r="F52" t="s">
        <v>68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30.016200000000001</v>
      </c>
      <c r="O52">
        <v>3074</v>
      </c>
      <c r="P52">
        <v>2.1564900000000001E-2</v>
      </c>
      <c r="Q52">
        <v>9.1886999999999993E-3</v>
      </c>
      <c r="Y52" s="3"/>
      <c r="Z52" s="3"/>
      <c r="AA52" s="3"/>
      <c r="AB52" s="4"/>
      <c r="AC52" s="4"/>
      <c r="AD52" s="4"/>
      <c r="AE52" s="4"/>
      <c r="AF52" s="4"/>
    </row>
    <row r="53" spans="1:35" ht="15.75" x14ac:dyDescent="0.25">
      <c r="A53" t="str">
        <f t="shared" si="27"/>
        <v>1920x1080</v>
      </c>
      <c r="B53" t="s">
        <v>72</v>
      </c>
      <c r="C53" t="s">
        <v>71</v>
      </c>
      <c r="D53">
        <v>1920</v>
      </c>
      <c r="E53">
        <v>1080</v>
      </c>
      <c r="F53" t="s">
        <v>68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30.013000000000002</v>
      </c>
      <c r="O53">
        <v>3077</v>
      </c>
      <c r="P53">
        <v>2.42613E-2</v>
      </c>
      <c r="Q53">
        <v>9.3118999999999997E-3</v>
      </c>
      <c r="Y53" s="3"/>
      <c r="Z53" s="3"/>
      <c r="AA53" s="3"/>
      <c r="AB53" s="4"/>
      <c r="AC53" s="4"/>
      <c r="AD53" s="4"/>
      <c r="AE53" s="4"/>
      <c r="AF53" s="4"/>
    </row>
    <row r="54" spans="1:35" x14ac:dyDescent="0.25">
      <c r="A54" t="str">
        <f t="shared" si="27"/>
        <v>2560x1440</v>
      </c>
      <c r="B54" t="s">
        <v>72</v>
      </c>
      <c r="C54" t="s">
        <v>71</v>
      </c>
      <c r="D54">
        <v>2560</v>
      </c>
      <c r="E54">
        <v>1440</v>
      </c>
      <c r="F54" t="s">
        <v>68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30.033000000000001</v>
      </c>
      <c r="O54">
        <v>1604</v>
      </c>
      <c r="P54">
        <v>3.0081E-2</v>
      </c>
      <c r="Q54">
        <v>1.5782399999999999E-2</v>
      </c>
    </row>
    <row r="55" spans="1:35" x14ac:dyDescent="0.25">
      <c r="A55" t="str">
        <f t="shared" si="27"/>
        <v>2560x1440</v>
      </c>
      <c r="B55" t="s">
        <v>72</v>
      </c>
      <c r="C55" t="s">
        <v>71</v>
      </c>
      <c r="D55">
        <v>2560</v>
      </c>
      <c r="E55">
        <v>1440</v>
      </c>
      <c r="F55" t="s">
        <v>68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30.039000000000001</v>
      </c>
      <c r="O55">
        <v>1599</v>
      </c>
      <c r="P55">
        <v>2.88244E-2</v>
      </c>
      <c r="Q55">
        <v>1.56063E-2</v>
      </c>
    </row>
    <row r="56" spans="1:35" x14ac:dyDescent="0.25">
      <c r="A56" t="str">
        <f t="shared" si="27"/>
        <v>2560x1440</v>
      </c>
      <c r="B56" t="s">
        <v>72</v>
      </c>
      <c r="C56" t="s">
        <v>71</v>
      </c>
      <c r="D56">
        <v>2560</v>
      </c>
      <c r="E56">
        <v>1440</v>
      </c>
      <c r="F56" t="s">
        <v>68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30.023299999999999</v>
      </c>
      <c r="O56">
        <v>1601</v>
      </c>
      <c r="P56">
        <v>2.9765900000000001E-2</v>
      </c>
      <c r="Q56">
        <v>1.5681400000000002E-2</v>
      </c>
    </row>
    <row r="57" spans="1:35" x14ac:dyDescent="0.25">
      <c r="A57" t="str">
        <f t="shared" si="27"/>
        <v>3840x2160</v>
      </c>
      <c r="B57" t="s">
        <v>72</v>
      </c>
      <c r="C57" t="s">
        <v>71</v>
      </c>
      <c r="D57">
        <v>3840</v>
      </c>
      <c r="E57">
        <v>2160</v>
      </c>
      <c r="F57" t="s">
        <v>68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30.084499999999998</v>
      </c>
      <c r="O57">
        <v>759</v>
      </c>
      <c r="P57">
        <v>0.10101599999999999</v>
      </c>
      <c r="Q57">
        <v>3.3707300000000003E-2</v>
      </c>
    </row>
    <row r="58" spans="1:35" x14ac:dyDescent="0.25">
      <c r="A58" t="str">
        <f t="shared" si="27"/>
        <v>3840x2160</v>
      </c>
      <c r="B58" t="s">
        <v>72</v>
      </c>
      <c r="C58" t="s">
        <v>71</v>
      </c>
      <c r="D58">
        <v>3840</v>
      </c>
      <c r="E58">
        <v>2160</v>
      </c>
      <c r="F58" t="s">
        <v>68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30.053999999999998</v>
      </c>
      <c r="O58">
        <v>769</v>
      </c>
      <c r="P58">
        <v>6.7138000000000003E-2</v>
      </c>
      <c r="Q58">
        <v>3.3564499999999997E-2</v>
      </c>
    </row>
    <row r="59" spans="1:35" x14ac:dyDescent="0.25">
      <c r="A59" t="str">
        <f t="shared" si="27"/>
        <v>3840x2160</v>
      </c>
      <c r="B59" t="s">
        <v>72</v>
      </c>
      <c r="C59" t="s">
        <v>71</v>
      </c>
      <c r="D59">
        <v>3840</v>
      </c>
      <c r="E59">
        <v>2160</v>
      </c>
      <c r="F59" t="s">
        <v>68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30.083200000000001</v>
      </c>
      <c r="O59">
        <v>769</v>
      </c>
      <c r="P59">
        <v>6.7999299999999999E-2</v>
      </c>
      <c r="Q59">
        <v>3.3630300000000002E-2</v>
      </c>
    </row>
    <row r="61" spans="1:35" x14ac:dyDescent="0.25">
      <c r="A61" s="1" t="s">
        <v>70</v>
      </c>
      <c r="B61" s="1" t="s">
        <v>2</v>
      </c>
      <c r="C61" s="1" t="s">
        <v>21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13</v>
      </c>
      <c r="L61" s="1" t="s">
        <v>12</v>
      </c>
      <c r="M61" s="1" t="s">
        <v>11</v>
      </c>
      <c r="N61" s="1" t="s">
        <v>17</v>
      </c>
      <c r="O61" s="1" t="s">
        <v>10</v>
      </c>
      <c r="P61" s="1" t="s">
        <v>15</v>
      </c>
      <c r="Q61" s="1" t="s">
        <v>14</v>
      </c>
      <c r="S61" s="5" t="s">
        <v>42</v>
      </c>
      <c r="T61" s="5" t="s">
        <v>47</v>
      </c>
      <c r="V61" s="2" t="s">
        <v>43</v>
      </c>
      <c r="W61" s="2" t="s">
        <v>16</v>
      </c>
      <c r="X61" s="2" t="s">
        <v>52</v>
      </c>
      <c r="Y61" s="2" t="s">
        <v>18</v>
      </c>
      <c r="Z61" s="2" t="s">
        <v>19</v>
      </c>
      <c r="AA61" s="2" t="s">
        <v>20</v>
      </c>
      <c r="AB61" s="2" t="s">
        <v>44</v>
      </c>
      <c r="AC61" s="2" t="s">
        <v>10</v>
      </c>
      <c r="AD61" s="2" t="s">
        <v>23</v>
      </c>
      <c r="AE61" s="2" t="s">
        <v>46</v>
      </c>
      <c r="AF61" s="2" t="s">
        <v>45</v>
      </c>
      <c r="AG61" s="2" t="s">
        <v>84</v>
      </c>
      <c r="AH61" s="2" t="s">
        <v>85</v>
      </c>
    </row>
    <row r="62" spans="1:35" ht="15.75" x14ac:dyDescent="0.25">
      <c r="A62" t="str">
        <f>_xlfn.CONCAT(D62,"x",E62)</f>
        <v>1024x576</v>
      </c>
      <c r="B62" t="s">
        <v>72</v>
      </c>
      <c r="C62" t="s">
        <v>74</v>
      </c>
      <c r="D62">
        <v>1024</v>
      </c>
      <c r="E62">
        <v>576</v>
      </c>
      <c r="F62" t="s">
        <v>80</v>
      </c>
      <c r="G62" t="s">
        <v>1</v>
      </c>
      <c r="H62">
        <v>256</v>
      </c>
      <c r="I62">
        <v>1845</v>
      </c>
      <c r="J62">
        <v>68</v>
      </c>
      <c r="K62">
        <v>10736762880</v>
      </c>
      <c r="L62">
        <v>49152</v>
      </c>
      <c r="M62">
        <v>65536</v>
      </c>
      <c r="N62">
        <v>30.002300000000002</v>
      </c>
      <c r="O62">
        <v>16839</v>
      </c>
      <c r="P62">
        <v>9.8352999999999999E-3</v>
      </c>
      <c r="Q62">
        <v>1.3529E-3</v>
      </c>
      <c r="S62">
        <v>3</v>
      </c>
      <c r="T62">
        <v>1</v>
      </c>
      <c r="V62" s="4" t="str">
        <f ca="1">INDEX(OFFSET($A$62,(ROW()-ROW($V$62))*$S$2,,$S$2,),1)</f>
        <v>1024x576</v>
      </c>
      <c r="W62">
        <f ca="1">INDEX(OFFSET($D$62,(ROW()-ROW($W$62))*$S$2,,$S$2,),1) * INDEX(OFFSET($E$62,(ROW()-ROW($W$62))*$S$2,,$S$2,),1)</f>
        <v>589824</v>
      </c>
      <c r="X62">
        <f ca="1">INDEX(OFFSET($J$62,(ROW()-ROW($X$62))*$S$2,,$S$2,),1)</f>
        <v>68</v>
      </c>
      <c r="Y62" s="3">
        <f>K62/1000000000</f>
        <v>10.736762880000001</v>
      </c>
      <c r="Z62" s="3">
        <f>L62/1000</f>
        <v>49.152000000000001</v>
      </c>
      <c r="AA62" s="3">
        <f>M62/1000</f>
        <v>65.536000000000001</v>
      </c>
      <c r="AB62" s="4">
        <f ca="1">SUM(OFFSET($N$62,(ROW()-ROW($AB$62))*$S$2,,$S$2,))</f>
        <v>90.006900000000002</v>
      </c>
      <c r="AC62" s="4">
        <f ca="1">SUM(OFFSET($O$62,(ROW()-ROW($AC$62))*$S$2,,$S$2,))</f>
        <v>51971</v>
      </c>
      <c r="AD62" s="4">
        <f ca="1">AC62/AB62</f>
        <v>577.41128735685822</v>
      </c>
      <c r="AE62" s="4">
        <f ca="1">1/MAX(OFFSET($Q$62,(ROW()-ROW($AE$62))*$S$2,,$S$2,))</f>
        <v>729.28821470245043</v>
      </c>
      <c r="AF62" s="4">
        <f ca="1">1/MIN(OFFSET($P$62,(ROW()-ROW($AF$62))*$S$2,,$S$2,))</f>
        <v>109.64311167150923</v>
      </c>
      <c r="AG62">
        <f ca="1">(AE62-AD62)/(AD62+AE62)/2*100</f>
        <v>5.8114710806210601</v>
      </c>
      <c r="AH62">
        <f ca="1">(AD62-AF62)/(AF62+AD62)/2*100</f>
        <v>34.041567621637157</v>
      </c>
      <c r="AI62">
        <f t="shared" ref="AI62:AI67" ca="1" si="40">AB62/AC62</f>
        <v>1.7318677724115373E-3</v>
      </c>
    </row>
    <row r="63" spans="1:35" ht="15.75" x14ac:dyDescent="0.25">
      <c r="A63" t="str">
        <f t="shared" ref="A63:A79" si="41">_xlfn.CONCAT(D63,"x",E63)</f>
        <v>1024x576</v>
      </c>
      <c r="B63" t="s">
        <v>72</v>
      </c>
      <c r="C63" t="s">
        <v>74</v>
      </c>
      <c r="D63">
        <v>1024</v>
      </c>
      <c r="E63">
        <v>576</v>
      </c>
      <c r="F63" t="s">
        <v>80</v>
      </c>
      <c r="G63" t="s">
        <v>1</v>
      </c>
      <c r="H63">
        <v>256</v>
      </c>
      <c r="I63">
        <v>1845</v>
      </c>
      <c r="J63">
        <v>68</v>
      </c>
      <c r="K63">
        <v>10736762880</v>
      </c>
      <c r="L63">
        <v>49152</v>
      </c>
      <c r="M63">
        <v>65536</v>
      </c>
      <c r="N63">
        <v>30.0015</v>
      </c>
      <c r="O63">
        <v>17631</v>
      </c>
      <c r="P63">
        <v>1.5607899999999999E-2</v>
      </c>
      <c r="Q63">
        <v>1.3129999999999999E-3</v>
      </c>
      <c r="V63" s="4" t="str">
        <f t="shared" ref="V63:V67" ca="1" si="42">INDEX(OFFSET($A$62,(ROW()-ROW($V$62))*$S$2,,$S$2,),1)</f>
        <v>1280x720</v>
      </c>
      <c r="W63">
        <f t="shared" ref="W63:W67" ca="1" si="43">INDEX(OFFSET($D$62,(ROW()-ROW($W$62))*$S$2,,$S$2,),1) * INDEX(OFFSET($E$62,(ROW()-ROW($W$62))*$S$2,,$S$2,),1)</f>
        <v>921600</v>
      </c>
      <c r="X63">
        <f t="shared" ref="X63:X67" ca="1" si="44">INDEX(OFFSET($J$62,(ROW()-ROW($X$62))*$S$2,,$S$2,),1)</f>
        <v>68</v>
      </c>
      <c r="Y63" s="3">
        <f t="shared" ref="Y63:Y67" si="45">K63/1000000000</f>
        <v>10.736762880000001</v>
      </c>
      <c r="Z63" s="3">
        <f t="shared" ref="Z63:AA67" si="46">L63/1000</f>
        <v>49.152000000000001</v>
      </c>
      <c r="AA63" s="3">
        <f t="shared" si="46"/>
        <v>65.536000000000001</v>
      </c>
      <c r="AB63" s="4">
        <f t="shared" ref="AB63:AB67" ca="1" si="47">SUM(OFFSET($N$62,(ROW()-ROW($AB$62))*$S$2,,$S$2,))</f>
        <v>90.014099999999999</v>
      </c>
      <c r="AC63" s="4">
        <f t="shared" ref="AC63:AC67" ca="1" si="48">SUM(OFFSET($O$62,(ROW()-ROW($AC$62))*$S$2,,$S$2,))</f>
        <v>39028</v>
      </c>
      <c r="AD63" s="4">
        <f t="shared" ref="AD63:AD67" ca="1" si="49">AC63/AB63</f>
        <v>433.57651745670955</v>
      </c>
      <c r="AE63" s="4">
        <f t="shared" ref="AE63:AE67" ca="1" si="50">1/MAX(OFFSET($Q$62,(ROW()-ROW($AE$62))*$S$2,,$S$2,))</f>
        <v>539.3161471254449</v>
      </c>
      <c r="AF63" s="4">
        <f t="shared" ref="AF63:AF67" ca="1" si="51">1/MIN(OFFSET($P$62,(ROW()-ROW($AF$62))*$S$2,,$S$2,))</f>
        <v>92.105626732737107</v>
      </c>
      <c r="AG63">
        <f t="shared" ref="AG63:AG67" ca="1" si="52">(AE63-AD63)/(AD63+AE63)/2*100</f>
        <v>5.4342906220877527</v>
      </c>
      <c r="AH63">
        <f t="shared" ref="AH63:AH67" ca="1" si="53">(AD63-AF63)/(AF63+AD63)/2*100</f>
        <v>32.47883673607452</v>
      </c>
      <c r="AI63">
        <f t="shared" ca="1" si="40"/>
        <v>2.3063979706877112E-3</v>
      </c>
    </row>
    <row r="64" spans="1:35" ht="15.75" x14ac:dyDescent="0.25">
      <c r="A64" t="str">
        <f t="shared" si="41"/>
        <v>1024x576</v>
      </c>
      <c r="B64" t="s">
        <v>72</v>
      </c>
      <c r="C64" t="s">
        <v>74</v>
      </c>
      <c r="D64">
        <v>1024</v>
      </c>
      <c r="E64">
        <v>576</v>
      </c>
      <c r="F64" t="s">
        <v>80</v>
      </c>
      <c r="G64" t="s">
        <v>1</v>
      </c>
      <c r="H64">
        <v>256</v>
      </c>
      <c r="I64">
        <v>1845</v>
      </c>
      <c r="J64">
        <v>68</v>
      </c>
      <c r="K64">
        <v>10736762880</v>
      </c>
      <c r="L64">
        <v>49152</v>
      </c>
      <c r="M64">
        <v>65536</v>
      </c>
      <c r="N64">
        <v>30.0031</v>
      </c>
      <c r="O64">
        <v>17501</v>
      </c>
      <c r="P64">
        <v>9.1205000000000001E-3</v>
      </c>
      <c r="Q64">
        <v>1.3711999999999999E-3</v>
      </c>
      <c r="V64" s="4" t="str">
        <f t="shared" ca="1" si="42"/>
        <v>1600x900</v>
      </c>
      <c r="W64">
        <f t="shared" ca="1" si="43"/>
        <v>1440000</v>
      </c>
      <c r="X64">
        <f t="shared" ca="1" si="44"/>
        <v>68</v>
      </c>
      <c r="Y64" s="3">
        <f t="shared" si="45"/>
        <v>10.736762880000001</v>
      </c>
      <c r="Z64" s="3">
        <f t="shared" si="46"/>
        <v>49.152000000000001</v>
      </c>
      <c r="AA64" s="3">
        <f t="shared" si="46"/>
        <v>65.536000000000001</v>
      </c>
      <c r="AB64" s="4">
        <f t="shared" ca="1" si="47"/>
        <v>90.013999999999996</v>
      </c>
      <c r="AC64" s="4">
        <f t="shared" ca="1" si="48"/>
        <v>27791</v>
      </c>
      <c r="AD64" s="4">
        <f t="shared" ca="1" si="49"/>
        <v>308.74086253249499</v>
      </c>
      <c r="AE64" s="4">
        <f t="shared" ca="1" si="50"/>
        <v>367.48493311774217</v>
      </c>
      <c r="AF64" s="4">
        <f t="shared" ca="1" si="51"/>
        <v>74.564543068480077</v>
      </c>
      <c r="AG64">
        <f t="shared" ca="1" si="52"/>
        <v>4.3435248228560077</v>
      </c>
      <c r="AH64">
        <f t="shared" ca="1" si="53"/>
        <v>30.546962818963596</v>
      </c>
      <c r="AI64">
        <f t="shared" ca="1" si="40"/>
        <v>3.2389622539671114E-3</v>
      </c>
    </row>
    <row r="65" spans="1:35" ht="15.75" x14ac:dyDescent="0.25">
      <c r="A65" t="str">
        <f t="shared" si="41"/>
        <v>1280x720</v>
      </c>
      <c r="B65" t="s">
        <v>72</v>
      </c>
      <c r="C65" t="s">
        <v>74</v>
      </c>
      <c r="D65">
        <v>1280</v>
      </c>
      <c r="E65">
        <v>720</v>
      </c>
      <c r="F65" t="s">
        <v>80</v>
      </c>
      <c r="G65" t="s">
        <v>1</v>
      </c>
      <c r="H65">
        <v>256</v>
      </c>
      <c r="I65">
        <v>1845</v>
      </c>
      <c r="J65">
        <v>68</v>
      </c>
      <c r="K65">
        <v>10736762880</v>
      </c>
      <c r="L65">
        <v>49152</v>
      </c>
      <c r="M65">
        <v>65536</v>
      </c>
      <c r="N65">
        <v>30.0045</v>
      </c>
      <c r="O65">
        <v>13246</v>
      </c>
      <c r="P65">
        <v>1.08571E-2</v>
      </c>
      <c r="Q65">
        <v>1.8253E-3</v>
      </c>
      <c r="V65" s="4" t="str">
        <f t="shared" ca="1" si="42"/>
        <v>1920x1080</v>
      </c>
      <c r="W65">
        <f t="shared" ca="1" si="43"/>
        <v>2073600</v>
      </c>
      <c r="X65">
        <f t="shared" ca="1" si="44"/>
        <v>68</v>
      </c>
      <c r="Y65" s="3">
        <f t="shared" si="45"/>
        <v>10.736762880000001</v>
      </c>
      <c r="Z65" s="3">
        <f t="shared" si="46"/>
        <v>49.152000000000001</v>
      </c>
      <c r="AA65" s="3">
        <f t="shared" si="46"/>
        <v>65.536000000000001</v>
      </c>
      <c r="AB65" s="4">
        <f t="shared" ca="1" si="47"/>
        <v>90.025199999999998</v>
      </c>
      <c r="AC65" s="4">
        <f t="shared" ca="1" si="48"/>
        <v>18992</v>
      </c>
      <c r="AD65" s="4">
        <f t="shared" ca="1" si="49"/>
        <v>210.96315253951116</v>
      </c>
      <c r="AE65" s="4">
        <f t="shared" ca="1" si="50"/>
        <v>246.37823987385431</v>
      </c>
      <c r="AF65" s="4">
        <f t="shared" ca="1" si="51"/>
        <v>54.073929876927728</v>
      </c>
      <c r="AG65">
        <f t="shared" ca="1" si="52"/>
        <v>3.871843651354153</v>
      </c>
      <c r="AH65">
        <f t="shared" ca="1" si="53"/>
        <v>29.597598425127476</v>
      </c>
      <c r="AI65">
        <f t="shared" ca="1" si="40"/>
        <v>4.7401642796967144E-3</v>
      </c>
    </row>
    <row r="66" spans="1:35" ht="15.75" x14ac:dyDescent="0.25">
      <c r="A66" t="str">
        <f t="shared" si="41"/>
        <v>1280x720</v>
      </c>
      <c r="B66" t="s">
        <v>72</v>
      </c>
      <c r="C66" t="s">
        <v>74</v>
      </c>
      <c r="D66">
        <v>1280</v>
      </c>
      <c r="E66">
        <v>720</v>
      </c>
      <c r="F66" t="s">
        <v>80</v>
      </c>
      <c r="G66" t="s">
        <v>1</v>
      </c>
      <c r="H66">
        <v>256</v>
      </c>
      <c r="I66">
        <v>1845</v>
      </c>
      <c r="J66">
        <v>68</v>
      </c>
      <c r="K66">
        <v>10736762880</v>
      </c>
      <c r="L66">
        <v>49152</v>
      </c>
      <c r="M66">
        <v>65536</v>
      </c>
      <c r="N66">
        <v>30.006399999999999</v>
      </c>
      <c r="O66">
        <v>12799</v>
      </c>
      <c r="P66">
        <v>1.28015E-2</v>
      </c>
      <c r="Q66">
        <v>1.8542000000000001E-3</v>
      </c>
      <c r="V66" s="4" t="str">
        <f t="shared" ca="1" si="42"/>
        <v>2560x1440</v>
      </c>
      <c r="W66">
        <f t="shared" ca="1" si="43"/>
        <v>3686400</v>
      </c>
      <c r="X66">
        <f t="shared" ca="1" si="44"/>
        <v>68</v>
      </c>
      <c r="Y66" s="3">
        <f t="shared" si="45"/>
        <v>10.736762880000001</v>
      </c>
      <c r="Z66" s="3">
        <f t="shared" si="46"/>
        <v>49.152000000000001</v>
      </c>
      <c r="AA66" s="3">
        <f t="shared" si="46"/>
        <v>65.536000000000001</v>
      </c>
      <c r="AB66" s="4">
        <f t="shared" ca="1" si="47"/>
        <v>90.030699999999996</v>
      </c>
      <c r="AC66" s="4">
        <f t="shared" ca="1" si="48"/>
        <v>10943</v>
      </c>
      <c r="AD66" s="4">
        <f t="shared" ca="1" si="49"/>
        <v>121.54742771076978</v>
      </c>
      <c r="AE66" s="4">
        <f t="shared" ca="1" si="50"/>
        <v>149.72973782322907</v>
      </c>
      <c r="AF66" s="4">
        <f t="shared" ca="1" si="51"/>
        <v>49.345676331839805</v>
      </c>
      <c r="AG66">
        <f t="shared" ca="1" si="52"/>
        <v>5.1943756594816</v>
      </c>
      <c r="AH66">
        <f t="shared" ca="1" si="53"/>
        <v>21.124828817237574</v>
      </c>
      <c r="AI66">
        <f t="shared" ca="1" si="40"/>
        <v>8.2272411587316092E-3</v>
      </c>
    </row>
    <row r="67" spans="1:35" ht="15.75" x14ac:dyDescent="0.25">
      <c r="A67" t="str">
        <f t="shared" si="41"/>
        <v>1280x720</v>
      </c>
      <c r="B67" t="s">
        <v>72</v>
      </c>
      <c r="C67" t="s">
        <v>74</v>
      </c>
      <c r="D67">
        <v>1280</v>
      </c>
      <c r="E67">
        <v>720</v>
      </c>
      <c r="F67" t="s">
        <v>80</v>
      </c>
      <c r="G67" t="s">
        <v>1</v>
      </c>
      <c r="H67">
        <v>256</v>
      </c>
      <c r="I67">
        <v>1845</v>
      </c>
      <c r="J67">
        <v>68</v>
      </c>
      <c r="K67">
        <v>10736762880</v>
      </c>
      <c r="L67">
        <v>49152</v>
      </c>
      <c r="M67">
        <v>65536</v>
      </c>
      <c r="N67">
        <v>30.0032</v>
      </c>
      <c r="O67">
        <v>12983</v>
      </c>
      <c r="P67">
        <v>1.4116800000000001E-2</v>
      </c>
      <c r="Q67">
        <v>1.8236000000000001E-3</v>
      </c>
      <c r="T67" s="4"/>
      <c r="U67" s="4"/>
      <c r="V67" s="4" t="str">
        <f t="shared" ca="1" si="42"/>
        <v>3840x2160</v>
      </c>
      <c r="W67">
        <f t="shared" ca="1" si="43"/>
        <v>8294400</v>
      </c>
      <c r="X67">
        <f t="shared" ca="1" si="44"/>
        <v>68</v>
      </c>
      <c r="Y67" s="3">
        <f t="shared" si="45"/>
        <v>10.736762880000001</v>
      </c>
      <c r="Z67" s="3">
        <f t="shared" si="46"/>
        <v>49.152000000000001</v>
      </c>
      <c r="AA67" s="3">
        <f t="shared" si="46"/>
        <v>65.536000000000001</v>
      </c>
      <c r="AB67" s="4">
        <f t="shared" ca="1" si="47"/>
        <v>90.080600000000004</v>
      </c>
      <c r="AC67" s="4">
        <f t="shared" ca="1" si="48"/>
        <v>5254</v>
      </c>
      <c r="AD67" s="4">
        <f t="shared" ca="1" si="49"/>
        <v>58.325544012806304</v>
      </c>
      <c r="AE67" s="4">
        <f t="shared" ca="1" si="50"/>
        <v>67.658540875907477</v>
      </c>
      <c r="AF67" s="4">
        <f t="shared" ca="1" si="51"/>
        <v>32.586982803849175</v>
      </c>
      <c r="AG67">
        <f t="shared" ca="1" si="52"/>
        <v>3.7040380423230999</v>
      </c>
      <c r="AH67">
        <f t="shared" ca="1" si="53"/>
        <v>14.155673651478432</v>
      </c>
      <c r="AI67">
        <f t="shared" ca="1" si="40"/>
        <v>1.7145146555005712E-2</v>
      </c>
    </row>
    <row r="68" spans="1:35" ht="15.75" x14ac:dyDescent="0.25">
      <c r="A68" t="str">
        <f t="shared" si="41"/>
        <v>1600x900</v>
      </c>
      <c r="B68" t="s">
        <v>72</v>
      </c>
      <c r="C68" t="s">
        <v>74</v>
      </c>
      <c r="D68">
        <v>1600</v>
      </c>
      <c r="E68">
        <v>900</v>
      </c>
      <c r="F68" t="s">
        <v>80</v>
      </c>
      <c r="G68" t="s">
        <v>1</v>
      </c>
      <c r="H68">
        <v>256</v>
      </c>
      <c r="I68">
        <v>1845</v>
      </c>
      <c r="J68">
        <v>68</v>
      </c>
      <c r="K68">
        <v>10736762880</v>
      </c>
      <c r="L68">
        <v>49152</v>
      </c>
      <c r="M68">
        <v>65536</v>
      </c>
      <c r="N68">
        <v>30.0047</v>
      </c>
      <c r="O68">
        <v>9254</v>
      </c>
      <c r="P68">
        <v>1.34112E-2</v>
      </c>
      <c r="Q68">
        <v>2.7117E-3</v>
      </c>
      <c r="T68" s="4"/>
      <c r="U68" s="4"/>
      <c r="V68" s="4"/>
      <c r="Y68" s="3"/>
      <c r="Z68" s="3"/>
      <c r="AA68" s="3"/>
      <c r="AB68" s="4"/>
      <c r="AC68" s="4"/>
      <c r="AD68" s="4"/>
      <c r="AE68" s="4"/>
      <c r="AF68" s="4"/>
    </row>
    <row r="69" spans="1:35" ht="15.75" x14ac:dyDescent="0.25">
      <c r="A69" t="str">
        <f t="shared" si="41"/>
        <v>1600x900</v>
      </c>
      <c r="B69" t="s">
        <v>72</v>
      </c>
      <c r="C69" t="s">
        <v>74</v>
      </c>
      <c r="D69">
        <v>1600</v>
      </c>
      <c r="E69">
        <v>900</v>
      </c>
      <c r="F69" t="s">
        <v>80</v>
      </c>
      <c r="G69" t="s">
        <v>1</v>
      </c>
      <c r="H69">
        <v>256</v>
      </c>
      <c r="I69">
        <v>1845</v>
      </c>
      <c r="J69">
        <v>68</v>
      </c>
      <c r="K69">
        <v>10736762880</v>
      </c>
      <c r="L69">
        <v>49152</v>
      </c>
      <c r="M69">
        <v>65536</v>
      </c>
      <c r="N69">
        <v>30.005800000000001</v>
      </c>
      <c r="O69">
        <v>9184</v>
      </c>
      <c r="P69">
        <v>1.73635E-2</v>
      </c>
      <c r="Q69">
        <v>2.7212E-3</v>
      </c>
      <c r="T69" s="4"/>
      <c r="U69" s="3"/>
      <c r="V69" s="3"/>
      <c r="Y69" s="3"/>
      <c r="Z69" s="3"/>
      <c r="AA69" s="3"/>
      <c r="AB69" s="4"/>
      <c r="AC69" s="4"/>
      <c r="AD69" s="4"/>
      <c r="AE69" s="4"/>
      <c r="AF69" s="4"/>
    </row>
    <row r="70" spans="1:35" ht="15.75" x14ac:dyDescent="0.25">
      <c r="A70" t="str">
        <f t="shared" si="41"/>
        <v>1600x900</v>
      </c>
      <c r="B70" t="s">
        <v>72</v>
      </c>
      <c r="C70" t="s">
        <v>74</v>
      </c>
      <c r="D70">
        <v>1600</v>
      </c>
      <c r="E70">
        <v>900</v>
      </c>
      <c r="F70" t="s">
        <v>80</v>
      </c>
      <c r="G70" t="s">
        <v>1</v>
      </c>
      <c r="H70">
        <v>256</v>
      </c>
      <c r="I70">
        <v>1845</v>
      </c>
      <c r="J70">
        <v>68</v>
      </c>
      <c r="K70">
        <v>10736762880</v>
      </c>
      <c r="L70">
        <v>49152</v>
      </c>
      <c r="M70">
        <v>65536</v>
      </c>
      <c r="N70">
        <v>30.003499999999999</v>
      </c>
      <c r="O70">
        <v>9353</v>
      </c>
      <c r="P70">
        <v>2.6068899999999999E-2</v>
      </c>
      <c r="Q70">
        <v>2.7106999999999999E-3</v>
      </c>
      <c r="T70" s="4"/>
      <c r="U70" s="3"/>
      <c r="V70" s="3"/>
      <c r="Y70" s="3"/>
      <c r="Z70" s="3"/>
      <c r="AA70" s="3"/>
      <c r="AB70" s="4"/>
      <c r="AC70" s="4"/>
      <c r="AD70" s="4"/>
      <c r="AE70" s="4"/>
      <c r="AF70" s="4"/>
    </row>
    <row r="71" spans="1:35" ht="15.75" x14ac:dyDescent="0.25">
      <c r="A71" t="str">
        <f t="shared" si="41"/>
        <v>1920x1080</v>
      </c>
      <c r="B71" t="s">
        <v>72</v>
      </c>
      <c r="C71" t="s">
        <v>74</v>
      </c>
      <c r="D71">
        <v>1920</v>
      </c>
      <c r="E71">
        <v>1080</v>
      </c>
      <c r="F71" t="s">
        <v>80</v>
      </c>
      <c r="G71" t="s">
        <v>1</v>
      </c>
      <c r="H71">
        <v>256</v>
      </c>
      <c r="I71">
        <v>1845</v>
      </c>
      <c r="J71">
        <v>68</v>
      </c>
      <c r="K71">
        <v>10736762880</v>
      </c>
      <c r="L71">
        <v>49152</v>
      </c>
      <c r="M71">
        <v>65536</v>
      </c>
      <c r="N71">
        <v>30.011299999999999</v>
      </c>
      <c r="O71">
        <v>6102</v>
      </c>
      <c r="P71">
        <v>1.8493200000000001E-2</v>
      </c>
      <c r="Q71">
        <v>3.7412000000000001E-3</v>
      </c>
      <c r="Y71" s="3"/>
      <c r="Z71" s="3"/>
      <c r="AA71" s="3"/>
      <c r="AB71" s="4"/>
      <c r="AC71" s="4"/>
      <c r="AD71" s="4"/>
      <c r="AE71" s="4"/>
      <c r="AF71" s="4"/>
    </row>
    <row r="72" spans="1:35" ht="15.75" x14ac:dyDescent="0.25">
      <c r="A72" t="str">
        <f t="shared" si="41"/>
        <v>1920x1080</v>
      </c>
      <c r="B72" t="s">
        <v>72</v>
      </c>
      <c r="C72" t="s">
        <v>74</v>
      </c>
      <c r="D72">
        <v>1920</v>
      </c>
      <c r="E72">
        <v>1080</v>
      </c>
      <c r="F72" t="s">
        <v>80</v>
      </c>
      <c r="G72" t="s">
        <v>1</v>
      </c>
      <c r="H72">
        <v>256</v>
      </c>
      <c r="I72">
        <v>1845</v>
      </c>
      <c r="J72">
        <v>68</v>
      </c>
      <c r="K72">
        <v>10736762880</v>
      </c>
      <c r="L72">
        <v>49152</v>
      </c>
      <c r="M72">
        <v>65536</v>
      </c>
      <c r="N72">
        <v>30.008199999999999</v>
      </c>
      <c r="O72">
        <v>6240</v>
      </c>
      <c r="P72">
        <v>1.9293000000000001E-2</v>
      </c>
      <c r="Q72">
        <v>4.0588000000000004E-3</v>
      </c>
      <c r="Y72" s="3"/>
      <c r="Z72" s="3"/>
      <c r="AA72" s="3"/>
      <c r="AB72" s="4"/>
      <c r="AC72" s="4"/>
      <c r="AD72" s="4"/>
      <c r="AE72" s="4"/>
      <c r="AF72" s="4"/>
    </row>
    <row r="73" spans="1:35" ht="15.75" x14ac:dyDescent="0.25">
      <c r="A73" t="str">
        <f t="shared" si="41"/>
        <v>1920x1080</v>
      </c>
      <c r="B73" t="s">
        <v>72</v>
      </c>
      <c r="C73" t="s">
        <v>74</v>
      </c>
      <c r="D73">
        <v>1920</v>
      </c>
      <c r="E73">
        <v>1080</v>
      </c>
      <c r="F73" t="s">
        <v>80</v>
      </c>
      <c r="G73" t="s">
        <v>1</v>
      </c>
      <c r="H73">
        <v>256</v>
      </c>
      <c r="I73">
        <v>1845</v>
      </c>
      <c r="J73">
        <v>68</v>
      </c>
      <c r="K73">
        <v>10736762880</v>
      </c>
      <c r="L73">
        <v>49152</v>
      </c>
      <c r="M73">
        <v>65536</v>
      </c>
      <c r="N73">
        <v>30.005700000000001</v>
      </c>
      <c r="O73">
        <v>6650</v>
      </c>
      <c r="P73">
        <v>2.0756699999999999E-2</v>
      </c>
      <c r="Q73">
        <v>3.7282999999999999E-3</v>
      </c>
      <c r="Y73" s="3"/>
      <c r="Z73" s="3"/>
      <c r="AA73" s="3"/>
      <c r="AB73" s="4"/>
      <c r="AC73" s="4"/>
      <c r="AD73" s="4"/>
      <c r="AE73" s="4"/>
      <c r="AF73" s="4"/>
    </row>
    <row r="74" spans="1:35" x14ac:dyDescent="0.25">
      <c r="A74" t="str">
        <f t="shared" si="41"/>
        <v>2560x1440</v>
      </c>
      <c r="B74" t="s">
        <v>72</v>
      </c>
      <c r="C74" t="s">
        <v>74</v>
      </c>
      <c r="D74">
        <v>2560</v>
      </c>
      <c r="E74">
        <v>1440</v>
      </c>
      <c r="F74" t="s">
        <v>80</v>
      </c>
      <c r="G74" t="s">
        <v>1</v>
      </c>
      <c r="H74">
        <v>256</v>
      </c>
      <c r="I74">
        <v>1845</v>
      </c>
      <c r="J74">
        <v>68</v>
      </c>
      <c r="K74">
        <v>10736762880</v>
      </c>
      <c r="L74">
        <v>49152</v>
      </c>
      <c r="M74">
        <v>65536</v>
      </c>
      <c r="N74">
        <v>30.0108</v>
      </c>
      <c r="O74">
        <v>3635</v>
      </c>
      <c r="P74">
        <v>2.35759E-2</v>
      </c>
      <c r="Q74">
        <v>6.5344000000000001E-3</v>
      </c>
    </row>
    <row r="75" spans="1:35" x14ac:dyDescent="0.25">
      <c r="A75" t="str">
        <f t="shared" si="41"/>
        <v>2560x1440</v>
      </c>
      <c r="B75" t="s">
        <v>72</v>
      </c>
      <c r="C75" t="s">
        <v>74</v>
      </c>
      <c r="D75">
        <v>2560</v>
      </c>
      <c r="E75">
        <v>1440</v>
      </c>
      <c r="F75" t="s">
        <v>80</v>
      </c>
      <c r="G75" t="s">
        <v>1</v>
      </c>
      <c r="H75">
        <v>256</v>
      </c>
      <c r="I75">
        <v>1845</v>
      </c>
      <c r="J75">
        <v>68</v>
      </c>
      <c r="K75">
        <v>10736762880</v>
      </c>
      <c r="L75">
        <v>49152</v>
      </c>
      <c r="M75">
        <v>65536</v>
      </c>
      <c r="N75">
        <v>30.009499999999999</v>
      </c>
      <c r="O75">
        <v>3759</v>
      </c>
      <c r="P75">
        <v>2.39119E-2</v>
      </c>
      <c r="Q75">
        <v>6.6787000000000001E-3</v>
      </c>
    </row>
    <row r="76" spans="1:35" x14ac:dyDescent="0.25">
      <c r="A76" t="str">
        <f t="shared" si="41"/>
        <v>2560x1440</v>
      </c>
      <c r="B76" t="s">
        <v>72</v>
      </c>
      <c r="C76" t="s">
        <v>74</v>
      </c>
      <c r="D76">
        <v>2560</v>
      </c>
      <c r="E76">
        <v>1440</v>
      </c>
      <c r="F76" t="s">
        <v>80</v>
      </c>
      <c r="G76" t="s">
        <v>1</v>
      </c>
      <c r="H76">
        <v>256</v>
      </c>
      <c r="I76">
        <v>1845</v>
      </c>
      <c r="J76">
        <v>68</v>
      </c>
      <c r="K76">
        <v>10736762880</v>
      </c>
      <c r="L76">
        <v>49152</v>
      </c>
      <c r="M76">
        <v>65536</v>
      </c>
      <c r="N76">
        <v>30.010400000000001</v>
      </c>
      <c r="O76">
        <v>3549</v>
      </c>
      <c r="P76">
        <v>2.0265200000000001E-2</v>
      </c>
      <c r="Q76">
        <v>6.6287000000000004E-3</v>
      </c>
    </row>
    <row r="77" spans="1:35" x14ac:dyDescent="0.25">
      <c r="A77" t="str">
        <f t="shared" si="41"/>
        <v>3840x2160</v>
      </c>
      <c r="B77" t="s">
        <v>72</v>
      </c>
      <c r="C77" t="s">
        <v>74</v>
      </c>
      <c r="D77">
        <v>3840</v>
      </c>
      <c r="E77">
        <v>2160</v>
      </c>
      <c r="F77" t="s">
        <v>80</v>
      </c>
      <c r="G77" t="s">
        <v>1</v>
      </c>
      <c r="H77">
        <v>256</v>
      </c>
      <c r="I77">
        <v>1845</v>
      </c>
      <c r="J77">
        <v>68</v>
      </c>
      <c r="K77">
        <v>10736762880</v>
      </c>
      <c r="L77">
        <v>49152</v>
      </c>
      <c r="M77">
        <v>65536</v>
      </c>
      <c r="N77">
        <v>30.025400000000001</v>
      </c>
      <c r="O77">
        <v>1737</v>
      </c>
      <c r="P77">
        <v>5.4149799999999998E-2</v>
      </c>
      <c r="Q77">
        <v>1.46193E-2</v>
      </c>
    </row>
    <row r="78" spans="1:35" x14ac:dyDescent="0.25">
      <c r="A78" t="str">
        <f t="shared" si="41"/>
        <v>3840x2160</v>
      </c>
      <c r="B78" t="s">
        <v>72</v>
      </c>
      <c r="C78" t="s">
        <v>74</v>
      </c>
      <c r="D78">
        <v>3840</v>
      </c>
      <c r="E78">
        <v>2160</v>
      </c>
      <c r="F78" t="s">
        <v>80</v>
      </c>
      <c r="G78" t="s">
        <v>1</v>
      </c>
      <c r="H78">
        <v>256</v>
      </c>
      <c r="I78">
        <v>1845</v>
      </c>
      <c r="J78">
        <v>68</v>
      </c>
      <c r="K78">
        <v>10736762880</v>
      </c>
      <c r="L78">
        <v>49152</v>
      </c>
      <c r="M78">
        <v>65536</v>
      </c>
      <c r="N78">
        <v>30.028099999999998</v>
      </c>
      <c r="O78">
        <v>1779</v>
      </c>
      <c r="P78">
        <v>3.0687099999999998E-2</v>
      </c>
      <c r="Q78">
        <v>1.47487E-2</v>
      </c>
    </row>
    <row r="79" spans="1:35" x14ac:dyDescent="0.25">
      <c r="A79" t="str">
        <f t="shared" si="41"/>
        <v>3840x2160</v>
      </c>
      <c r="B79" t="s">
        <v>72</v>
      </c>
      <c r="C79" t="s">
        <v>74</v>
      </c>
      <c r="D79">
        <v>3840</v>
      </c>
      <c r="E79">
        <v>2160</v>
      </c>
      <c r="F79" t="s">
        <v>80</v>
      </c>
      <c r="G79" t="s">
        <v>1</v>
      </c>
      <c r="H79">
        <v>256</v>
      </c>
      <c r="I79">
        <v>1845</v>
      </c>
      <c r="J79">
        <v>68</v>
      </c>
      <c r="K79">
        <v>10736762880</v>
      </c>
      <c r="L79">
        <v>49152</v>
      </c>
      <c r="M79">
        <v>65536</v>
      </c>
      <c r="N79">
        <v>30.027100000000001</v>
      </c>
      <c r="O79">
        <v>1738</v>
      </c>
      <c r="P79">
        <v>4.6871599999999999E-2</v>
      </c>
      <c r="Q79">
        <v>1.4780099999999999E-2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A558-688E-43F1-9D27-FDF623F82362}">
  <dimension ref="A1:AM19"/>
  <sheetViews>
    <sheetView topLeftCell="P1" zoomScale="85" zoomScaleNormal="85" workbookViewId="0">
      <selection activeCell="AG1" sqref="AG1:AH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70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33</v>
      </c>
      <c r="C2" t="s">
        <v>69</v>
      </c>
      <c r="D2">
        <v>1024</v>
      </c>
      <c r="E2">
        <v>576</v>
      </c>
      <c r="F2" t="s">
        <v>68</v>
      </c>
      <c r="G2" t="s">
        <v>1</v>
      </c>
      <c r="H2">
        <v>256</v>
      </c>
      <c r="I2">
        <v>1215</v>
      </c>
      <c r="J2">
        <v>13</v>
      </c>
      <c r="K2">
        <v>4294705152</v>
      </c>
      <c r="L2">
        <v>49152</v>
      </c>
      <c r="M2">
        <v>65536</v>
      </c>
      <c r="N2">
        <v>30.1357</v>
      </c>
      <c r="O2">
        <v>466</v>
      </c>
      <c r="P2">
        <v>0.12228899999999999</v>
      </c>
      <c r="Q2">
        <v>3.2056500000000002E-2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OFFSET($D$1,(ROW()-1)*$S$2,0) * OFFSET($E$1,(ROW()-1)*$S$2,0)</f>
        <v>589824</v>
      </c>
      <c r="X2">
        <f ca="1">OFFSET($J$1,(ROW()-1)*$S$2,0)</f>
        <v>13</v>
      </c>
      <c r="Y2" s="3">
        <f>K2/1000000000</f>
        <v>4.2947051519999997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90.543900000000008</v>
      </c>
      <c r="AC2" s="4">
        <f ca="1">SUM(OFFSET($O$2,(ROW()-ROW($AC$2))*$S$2,,$S$2,))</f>
        <v>1399</v>
      </c>
      <c r="AD2" s="4">
        <f ca="1">AC2/AB2</f>
        <v>15.451068487220009</v>
      </c>
      <c r="AE2" s="4">
        <f ca="1">1/MAX(OFFSET($Q$2,(ROW()-ROW($AE$2))*$S$2,,$S$2,))</f>
        <v>30.538920327010761</v>
      </c>
      <c r="AF2" s="4">
        <f ca="1">1/MIN(OFFSET($P$2,(ROW()-ROW($AF$2))*$S$2,,$S$2,))</f>
        <v>8.1773503749315157</v>
      </c>
      <c r="AG2">
        <f ca="1">(AE2-AD2)/(AD2+AE2)/2*100</f>
        <v>16.403408903550424</v>
      </c>
      <c r="AH2">
        <f ca="1">(AD2-AF2)/(AF2+AD2)/2*100</f>
        <v>15.391884989688585</v>
      </c>
    </row>
    <row r="3" spans="1:39" ht="15.75" x14ac:dyDescent="0.25">
      <c r="A3" t="str">
        <f t="shared" ref="A3:A19" si="0">_xlfn.CONCAT(D3,"x",E3)</f>
        <v>1024x576</v>
      </c>
      <c r="B3" t="s">
        <v>33</v>
      </c>
      <c r="C3" t="s">
        <v>69</v>
      </c>
      <c r="D3">
        <v>1024</v>
      </c>
      <c r="E3">
        <v>576</v>
      </c>
      <c r="F3" t="s">
        <v>68</v>
      </c>
      <c r="G3" t="s">
        <v>1</v>
      </c>
      <c r="H3">
        <v>256</v>
      </c>
      <c r="I3">
        <v>1215</v>
      </c>
      <c r="J3">
        <v>13</v>
      </c>
      <c r="K3">
        <v>4294705152</v>
      </c>
      <c r="L3">
        <v>49152</v>
      </c>
      <c r="M3">
        <v>65536</v>
      </c>
      <c r="N3">
        <v>30.221900000000002</v>
      </c>
      <c r="O3">
        <v>467</v>
      </c>
      <c r="P3">
        <v>0.123334</v>
      </c>
      <c r="Q3">
        <v>3.2557799999999998E-2</v>
      </c>
      <c r="V3" s="4" t="str">
        <f t="shared" ref="V3:V7" ca="1" si="1">INDEX(OFFSET($A$2,(ROW()-ROW($V$2))*$S$2,,$S$2,),1)</f>
        <v>1280x720</v>
      </c>
      <c r="W3">
        <f t="shared" ref="W3:W7" ca="1" si="2">OFFSET($D$1,(ROW()-1)*$S$2,0) * OFFSET($E$1,(ROW()-1)*$S$2,0)</f>
        <v>921600</v>
      </c>
      <c r="X3">
        <f t="shared" ref="X3:X7" ca="1" si="3">OFFSET($J$1,(ROW()-1)*$S$2,0)</f>
        <v>13</v>
      </c>
      <c r="Y3" s="3">
        <f t="shared" ref="Y3:Y7" si="4">K3/1000000000</f>
        <v>4.2947051519999997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90.828299999999999</v>
      </c>
      <c r="AC3" s="4">
        <f t="shared" ref="AC3:AC7" ca="1" si="7">SUM(OFFSET($O$2,(ROW()-ROW($AC$2))*$S$2,,$S$2,))</f>
        <v>983</v>
      </c>
      <c r="AD3" s="4">
        <f t="shared" ref="AD3:AD7" ca="1" si="8">AC3/AB3</f>
        <v>10.822618060670518</v>
      </c>
      <c r="AE3" s="4">
        <f t="shared" ref="AE3:AE7" ca="1" si="9">1/MAX(OFFSET($Q$2,(ROW()-ROW($AE$2))*$S$2,,$S$2,))</f>
        <v>21.540907259931974</v>
      </c>
      <c r="AF3" s="4">
        <f t="shared" ref="AF3:AF7" ca="1" si="10">1/MIN(OFFSET($P$2,(ROW()-ROW($AF$2))*$S$2,,$S$2,))</f>
        <v>5.737596750225201</v>
      </c>
      <c r="AG3">
        <f t="shared" ref="AG3:AG7" ca="1" si="11">(AE3-AD3)/(AD3+AE3)/2*100</f>
        <v>16.559211478173292</v>
      </c>
      <c r="AH3">
        <f t="shared" ref="AH3:AH7" ca="1" si="12">(AD3-AF3)/(AF3+AD3)/2*100</f>
        <v>15.353126056974967</v>
      </c>
    </row>
    <row r="4" spans="1:39" ht="15.75" x14ac:dyDescent="0.25">
      <c r="A4" t="str">
        <f t="shared" si="0"/>
        <v>1024x576</v>
      </c>
      <c r="B4" t="s">
        <v>33</v>
      </c>
      <c r="C4" t="s">
        <v>69</v>
      </c>
      <c r="D4">
        <v>1024</v>
      </c>
      <c r="E4">
        <v>576</v>
      </c>
      <c r="F4" t="s">
        <v>68</v>
      </c>
      <c r="G4" t="s">
        <v>1</v>
      </c>
      <c r="H4">
        <v>256</v>
      </c>
      <c r="I4">
        <v>1215</v>
      </c>
      <c r="J4">
        <v>13</v>
      </c>
      <c r="K4">
        <v>4294705152</v>
      </c>
      <c r="L4">
        <v>49152</v>
      </c>
      <c r="M4">
        <v>65536</v>
      </c>
      <c r="N4">
        <v>30.186299999999999</v>
      </c>
      <c r="O4">
        <v>466</v>
      </c>
      <c r="P4">
        <v>0.12288399999999999</v>
      </c>
      <c r="Q4">
        <v>3.2745099999999999E-2</v>
      </c>
      <c r="V4" s="4" t="str">
        <f t="shared" ca="1" si="1"/>
        <v>1600x900</v>
      </c>
      <c r="W4">
        <f t="shared" ca="1" si="2"/>
        <v>1440000</v>
      </c>
      <c r="X4">
        <f t="shared" ca="1" si="3"/>
        <v>13</v>
      </c>
      <c r="Y4" s="3">
        <f t="shared" si="4"/>
        <v>4.2947051519999997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91.203800000000001</v>
      </c>
      <c r="AC4" s="4">
        <f t="shared" ca="1" si="7"/>
        <v>690</v>
      </c>
      <c r="AD4" s="4">
        <f t="shared" ca="1" si="8"/>
        <v>7.5654742455906439</v>
      </c>
      <c r="AE4" s="4">
        <f t="shared" ca="1" si="9"/>
        <v>15.094954813252768</v>
      </c>
      <c r="AF4" s="4">
        <f t="shared" ca="1" si="10"/>
        <v>3.9262955793838072</v>
      </c>
      <c r="AG4">
        <f t="shared" ca="1" si="11"/>
        <v>16.613720217101722</v>
      </c>
      <c r="AH4">
        <f t="shared" ca="1" si="12"/>
        <v>15.83384770854879</v>
      </c>
    </row>
    <row r="5" spans="1:39" ht="15.75" x14ac:dyDescent="0.25">
      <c r="A5" t="str">
        <f t="shared" si="0"/>
        <v>1280x720</v>
      </c>
      <c r="B5" t="s">
        <v>33</v>
      </c>
      <c r="C5" t="s">
        <v>69</v>
      </c>
      <c r="D5">
        <v>1280</v>
      </c>
      <c r="E5">
        <v>720</v>
      </c>
      <c r="F5" t="s">
        <v>68</v>
      </c>
      <c r="G5" t="s">
        <v>1</v>
      </c>
      <c r="H5">
        <v>256</v>
      </c>
      <c r="I5">
        <v>1215</v>
      </c>
      <c r="J5">
        <v>13</v>
      </c>
      <c r="K5">
        <v>4294705152</v>
      </c>
      <c r="L5">
        <v>49152</v>
      </c>
      <c r="M5">
        <v>65536</v>
      </c>
      <c r="N5">
        <v>30.314699999999998</v>
      </c>
      <c r="O5">
        <v>328</v>
      </c>
      <c r="P5">
        <v>0.17482</v>
      </c>
      <c r="Q5">
        <v>4.60531E-2</v>
      </c>
      <c r="V5" s="4" t="str">
        <f t="shared" ca="1" si="1"/>
        <v>1920x1080</v>
      </c>
      <c r="W5">
        <f t="shared" ca="1" si="2"/>
        <v>2073600</v>
      </c>
      <c r="X5">
        <f t="shared" ca="1" si="3"/>
        <v>13</v>
      </c>
      <c r="Y5" s="3">
        <f t="shared" si="4"/>
        <v>4.2947051519999997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91.49799999999999</v>
      </c>
      <c r="AC5" s="4">
        <f t="shared" ca="1" si="7"/>
        <v>522</v>
      </c>
      <c r="AD5" s="4">
        <f t="shared" ca="1" si="8"/>
        <v>5.705042733174496</v>
      </c>
      <c r="AE5" s="4">
        <f t="shared" ca="1" si="9"/>
        <v>11.481398985503585</v>
      </c>
      <c r="AF5" s="4">
        <f t="shared" ca="1" si="10"/>
        <v>2.9662412088026171</v>
      </c>
      <c r="AG5">
        <f t="shared" ca="1" si="11"/>
        <v>16.804980189853357</v>
      </c>
      <c r="AH5">
        <f t="shared" ca="1" si="12"/>
        <v>15.792364445094007</v>
      </c>
    </row>
    <row r="6" spans="1:39" ht="15.75" x14ac:dyDescent="0.25">
      <c r="A6" t="str">
        <f t="shared" si="0"/>
        <v>1280x720</v>
      </c>
      <c r="B6" t="s">
        <v>33</v>
      </c>
      <c r="C6" t="s">
        <v>69</v>
      </c>
      <c r="D6">
        <v>1280</v>
      </c>
      <c r="E6">
        <v>720</v>
      </c>
      <c r="F6" t="s">
        <v>68</v>
      </c>
      <c r="G6" t="s">
        <v>1</v>
      </c>
      <c r="H6">
        <v>256</v>
      </c>
      <c r="I6">
        <v>1215</v>
      </c>
      <c r="J6">
        <v>13</v>
      </c>
      <c r="K6">
        <v>4294705152</v>
      </c>
      <c r="L6">
        <v>49152</v>
      </c>
      <c r="M6">
        <v>65536</v>
      </c>
      <c r="N6">
        <v>30.3264</v>
      </c>
      <c r="O6">
        <v>328</v>
      </c>
      <c r="P6">
        <v>0.174289</v>
      </c>
      <c r="Q6">
        <v>4.6423300000000001E-2</v>
      </c>
      <c r="V6" s="4" t="str">
        <f t="shared" ca="1" si="1"/>
        <v>2560x1440</v>
      </c>
      <c r="W6">
        <f t="shared" ca="1" si="2"/>
        <v>3686400</v>
      </c>
      <c r="X6">
        <f t="shared" ca="1" si="3"/>
        <v>13</v>
      </c>
      <c r="Y6" s="3">
        <f t="shared" si="4"/>
        <v>4.2947051519999997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91.784800000000004</v>
      </c>
      <c r="AC6" s="4">
        <f t="shared" ca="1" si="7"/>
        <v>336</v>
      </c>
      <c r="AD6" s="4">
        <f t="shared" ca="1" si="8"/>
        <v>3.6607368540324758</v>
      </c>
      <c r="AE6" s="4">
        <f t="shared" ca="1" si="9"/>
        <v>7.3815991496397775</v>
      </c>
      <c r="AF6" s="4">
        <f t="shared" ca="1" si="10"/>
        <v>1.8786857465991094</v>
      </c>
      <c r="AG6">
        <f t="shared" ca="1" si="11"/>
        <v>16.848166431314382</v>
      </c>
      <c r="AH6">
        <f t="shared" ca="1" si="12"/>
        <v>16.085170205557013</v>
      </c>
    </row>
    <row r="7" spans="1:39" ht="15.75" x14ac:dyDescent="0.25">
      <c r="A7" t="str">
        <f t="shared" si="0"/>
        <v>1280x720</v>
      </c>
      <c r="B7" t="s">
        <v>33</v>
      </c>
      <c r="C7" t="s">
        <v>69</v>
      </c>
      <c r="D7">
        <v>1280</v>
      </c>
      <c r="E7">
        <v>720</v>
      </c>
      <c r="F7" t="s">
        <v>68</v>
      </c>
      <c r="G7" t="s">
        <v>1</v>
      </c>
      <c r="H7">
        <v>256</v>
      </c>
      <c r="I7">
        <v>1215</v>
      </c>
      <c r="J7">
        <v>13</v>
      </c>
      <c r="K7">
        <v>4294705152</v>
      </c>
      <c r="L7">
        <v>49152</v>
      </c>
      <c r="M7">
        <v>65536</v>
      </c>
      <c r="N7">
        <v>30.187200000000001</v>
      </c>
      <c r="O7">
        <v>327</v>
      </c>
      <c r="P7">
        <v>0.17492099999999999</v>
      </c>
      <c r="Q7">
        <v>4.6382E-2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13</v>
      </c>
      <c r="Y7" s="3">
        <f t="shared" si="4"/>
        <v>4.2947051519999997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97.433499999999995</v>
      </c>
      <c r="AC7" s="4">
        <f t="shared" ca="1" si="7"/>
        <v>181</v>
      </c>
      <c r="AD7" s="4">
        <f t="shared" ca="1" si="8"/>
        <v>1.857677287585892</v>
      </c>
      <c r="AE7" s="4">
        <f t="shared" ca="1" si="9"/>
        <v>3.995189791491045</v>
      </c>
      <c r="AF7" s="4">
        <f t="shared" ca="1" si="10"/>
        <v>0.50941137515600721</v>
      </c>
      <c r="AG7">
        <f t="shared" ca="1" si="11"/>
        <v>18.260388242425822</v>
      </c>
      <c r="AH7">
        <f t="shared" ca="1" si="12"/>
        <v>28.47941299478261</v>
      </c>
    </row>
    <row r="8" spans="1:39" ht="15.75" x14ac:dyDescent="0.25">
      <c r="A8" t="str">
        <f t="shared" si="0"/>
        <v>1600x900</v>
      </c>
      <c r="B8" t="s">
        <v>33</v>
      </c>
      <c r="C8" t="s">
        <v>69</v>
      </c>
      <c r="D8">
        <v>1600</v>
      </c>
      <c r="E8">
        <v>900</v>
      </c>
      <c r="F8" t="s">
        <v>68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30.407</v>
      </c>
      <c r="O8">
        <v>230</v>
      </c>
      <c r="P8">
        <v>0.25601600000000002</v>
      </c>
      <c r="Q8">
        <v>6.5621499999999999E-2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33</v>
      </c>
      <c r="C9" t="s">
        <v>69</v>
      </c>
      <c r="D9">
        <v>1600</v>
      </c>
      <c r="E9">
        <v>900</v>
      </c>
      <c r="F9" t="s">
        <v>68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30.392099999999999</v>
      </c>
      <c r="O9">
        <v>230</v>
      </c>
      <c r="P9">
        <v>0.254693</v>
      </c>
      <c r="Q9">
        <v>6.5855200000000003E-2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33</v>
      </c>
      <c r="C10" t="s">
        <v>69</v>
      </c>
      <c r="D10">
        <v>1600</v>
      </c>
      <c r="E10">
        <v>900</v>
      </c>
      <c r="F10" t="s">
        <v>68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30.404699999999998</v>
      </c>
      <c r="O10">
        <v>230</v>
      </c>
      <c r="P10">
        <v>0.25503300000000001</v>
      </c>
      <c r="Q10">
        <v>6.6247299999999995E-2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33</v>
      </c>
      <c r="C11" t="s">
        <v>69</v>
      </c>
      <c r="D11">
        <v>1920</v>
      </c>
      <c r="E11">
        <v>1080</v>
      </c>
      <c r="F11" t="s">
        <v>68</v>
      </c>
      <c r="G11" t="s">
        <v>1</v>
      </c>
      <c r="H11">
        <v>256</v>
      </c>
      <c r="I11">
        <v>1215</v>
      </c>
      <c r="J11">
        <v>13</v>
      </c>
      <c r="K11">
        <v>4294705152</v>
      </c>
      <c r="L11">
        <v>49152</v>
      </c>
      <c r="M11">
        <v>65536</v>
      </c>
      <c r="N11">
        <v>30.4834</v>
      </c>
      <c r="O11">
        <v>174</v>
      </c>
      <c r="P11">
        <v>0.33773900000000001</v>
      </c>
      <c r="Q11">
        <v>8.6323399999999995E-2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33</v>
      </c>
      <c r="C12" t="s">
        <v>69</v>
      </c>
      <c r="D12">
        <v>1920</v>
      </c>
      <c r="E12">
        <v>1080</v>
      </c>
      <c r="F12" t="s">
        <v>68</v>
      </c>
      <c r="G12" t="s">
        <v>1</v>
      </c>
      <c r="H12">
        <v>256</v>
      </c>
      <c r="I12">
        <v>1215</v>
      </c>
      <c r="J12">
        <v>13</v>
      </c>
      <c r="K12">
        <v>4294705152</v>
      </c>
      <c r="L12">
        <v>49152</v>
      </c>
      <c r="M12">
        <v>65536</v>
      </c>
      <c r="N12">
        <v>30.5002</v>
      </c>
      <c r="O12">
        <v>174</v>
      </c>
      <c r="P12">
        <v>0.33712700000000001</v>
      </c>
      <c r="Q12">
        <v>8.7097400000000005E-2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33</v>
      </c>
      <c r="C13" t="s">
        <v>69</v>
      </c>
      <c r="D13">
        <v>1920</v>
      </c>
      <c r="E13">
        <v>1080</v>
      </c>
      <c r="F13" t="s">
        <v>68</v>
      </c>
      <c r="G13" t="s">
        <v>1</v>
      </c>
      <c r="H13">
        <v>256</v>
      </c>
      <c r="I13">
        <v>1215</v>
      </c>
      <c r="J13">
        <v>13</v>
      </c>
      <c r="K13">
        <v>4294705152</v>
      </c>
      <c r="L13">
        <v>49152</v>
      </c>
      <c r="M13">
        <v>65536</v>
      </c>
      <c r="N13">
        <v>30.514399999999998</v>
      </c>
      <c r="O13">
        <v>174</v>
      </c>
      <c r="P13">
        <v>0.33893400000000001</v>
      </c>
      <c r="Q13">
        <v>8.6934999999999998E-2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33</v>
      </c>
      <c r="C14" t="s">
        <v>69</v>
      </c>
      <c r="D14">
        <v>2560</v>
      </c>
      <c r="E14">
        <v>1440</v>
      </c>
      <c r="F14" t="s">
        <v>68</v>
      </c>
      <c r="G14" t="s">
        <v>1</v>
      </c>
      <c r="H14">
        <v>256</v>
      </c>
      <c r="I14">
        <v>1215</v>
      </c>
      <c r="J14">
        <v>13</v>
      </c>
      <c r="K14">
        <v>4294705152</v>
      </c>
      <c r="L14">
        <v>49152</v>
      </c>
      <c r="M14">
        <v>65536</v>
      </c>
      <c r="N14">
        <v>30.5867</v>
      </c>
      <c r="O14">
        <v>112</v>
      </c>
      <c r="P14">
        <v>0.53243300000000005</v>
      </c>
      <c r="Q14">
        <v>0.13469500000000001</v>
      </c>
    </row>
    <row r="15" spans="1:39" x14ac:dyDescent="0.25">
      <c r="A15" t="str">
        <f t="shared" si="0"/>
        <v>2560x1440</v>
      </c>
      <c r="B15" t="s">
        <v>33</v>
      </c>
      <c r="C15" t="s">
        <v>69</v>
      </c>
      <c r="D15">
        <v>2560</v>
      </c>
      <c r="E15">
        <v>1440</v>
      </c>
      <c r="F15" t="s">
        <v>68</v>
      </c>
      <c r="G15" t="s">
        <v>1</v>
      </c>
      <c r="H15">
        <v>256</v>
      </c>
      <c r="I15">
        <v>1215</v>
      </c>
      <c r="J15">
        <v>13</v>
      </c>
      <c r="K15">
        <v>4294705152</v>
      </c>
      <c r="L15">
        <v>49152</v>
      </c>
      <c r="M15">
        <v>65536</v>
      </c>
      <c r="N15">
        <v>30.603200000000001</v>
      </c>
      <c r="O15">
        <v>112</v>
      </c>
      <c r="P15">
        <v>0.53381299999999998</v>
      </c>
      <c r="Q15">
        <v>0.13525699999999999</v>
      </c>
    </row>
    <row r="16" spans="1:39" x14ac:dyDescent="0.25">
      <c r="A16" t="str">
        <f t="shared" si="0"/>
        <v>2560x1440</v>
      </c>
      <c r="B16" t="s">
        <v>33</v>
      </c>
      <c r="C16" t="s">
        <v>69</v>
      </c>
      <c r="D16">
        <v>2560</v>
      </c>
      <c r="E16">
        <v>1440</v>
      </c>
      <c r="F16" t="s">
        <v>68</v>
      </c>
      <c r="G16" t="s">
        <v>1</v>
      </c>
      <c r="H16">
        <v>256</v>
      </c>
      <c r="I16">
        <v>1215</v>
      </c>
      <c r="J16">
        <v>13</v>
      </c>
      <c r="K16">
        <v>4294705152</v>
      </c>
      <c r="L16">
        <v>49152</v>
      </c>
      <c r="M16">
        <v>65536</v>
      </c>
      <c r="N16">
        <v>30.594899999999999</v>
      </c>
      <c r="O16">
        <v>112</v>
      </c>
      <c r="P16">
        <v>0.53228699999999995</v>
      </c>
      <c r="Q16">
        <v>0.13547200000000001</v>
      </c>
    </row>
    <row r="17" spans="1:17" x14ac:dyDescent="0.25">
      <c r="A17" t="str">
        <f t="shared" si="0"/>
        <v>3840x2160</v>
      </c>
      <c r="B17" t="s">
        <v>33</v>
      </c>
      <c r="C17" t="s">
        <v>69</v>
      </c>
      <c r="D17">
        <v>3840</v>
      </c>
      <c r="E17">
        <v>2160</v>
      </c>
      <c r="F17" t="s">
        <v>68</v>
      </c>
      <c r="G17" t="s">
        <v>1</v>
      </c>
      <c r="H17">
        <v>256</v>
      </c>
      <c r="I17">
        <v>1215</v>
      </c>
      <c r="J17">
        <v>13</v>
      </c>
      <c r="K17">
        <v>4294705152</v>
      </c>
      <c r="L17">
        <v>49152</v>
      </c>
      <c r="M17">
        <v>65536</v>
      </c>
      <c r="N17">
        <v>31.8764</v>
      </c>
      <c r="O17">
        <v>60</v>
      </c>
      <c r="P17">
        <v>1.9703999999999999</v>
      </c>
      <c r="Q17">
        <v>0.249779</v>
      </c>
    </row>
    <row r="18" spans="1:17" x14ac:dyDescent="0.25">
      <c r="A18" t="str">
        <f t="shared" si="0"/>
        <v>3840x2160</v>
      </c>
      <c r="B18" t="s">
        <v>33</v>
      </c>
      <c r="C18" t="s">
        <v>69</v>
      </c>
      <c r="D18">
        <v>3840</v>
      </c>
      <c r="E18">
        <v>2160</v>
      </c>
      <c r="F18" t="s">
        <v>68</v>
      </c>
      <c r="G18" t="s">
        <v>1</v>
      </c>
      <c r="H18">
        <v>256</v>
      </c>
      <c r="I18">
        <v>1215</v>
      </c>
      <c r="J18">
        <v>13</v>
      </c>
      <c r="K18">
        <v>4294705152</v>
      </c>
      <c r="L18">
        <v>49152</v>
      </c>
      <c r="M18">
        <v>65536</v>
      </c>
      <c r="N18">
        <v>32.8508</v>
      </c>
      <c r="O18">
        <v>60</v>
      </c>
      <c r="P18">
        <v>1.96305</v>
      </c>
      <c r="Q18">
        <v>0.25001000000000001</v>
      </c>
    </row>
    <row r="19" spans="1:17" x14ac:dyDescent="0.25">
      <c r="A19" t="str">
        <f t="shared" si="0"/>
        <v>3840x2160</v>
      </c>
      <c r="B19" t="s">
        <v>33</v>
      </c>
      <c r="C19" t="s">
        <v>69</v>
      </c>
      <c r="D19">
        <v>3840</v>
      </c>
      <c r="E19">
        <v>2160</v>
      </c>
      <c r="F19" t="s">
        <v>68</v>
      </c>
      <c r="G19" t="s">
        <v>1</v>
      </c>
      <c r="H19">
        <v>256</v>
      </c>
      <c r="I19">
        <v>1215</v>
      </c>
      <c r="J19">
        <v>13</v>
      </c>
      <c r="K19">
        <v>4294705152</v>
      </c>
      <c r="L19">
        <v>49152</v>
      </c>
      <c r="M19">
        <v>65536</v>
      </c>
      <c r="N19">
        <v>32.706299999999999</v>
      </c>
      <c r="O19">
        <v>61</v>
      </c>
      <c r="P19">
        <v>1.97346</v>
      </c>
      <c r="Q19">
        <v>0.250301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B349-2272-4985-8475-8A40B0359212}">
  <dimension ref="A1:AM16"/>
  <sheetViews>
    <sheetView topLeftCell="P1" zoomScale="85" zoomScaleNormal="85" workbookViewId="0">
      <selection activeCell="AF10" sqref="AF1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46</v>
      </c>
      <c r="AE1" s="2" t="s">
        <v>45</v>
      </c>
      <c r="AF1" s="2" t="s">
        <v>84</v>
      </c>
      <c r="AG1" s="2" t="s">
        <v>85</v>
      </c>
      <c r="AH1" s="2" t="s">
        <v>48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30</v>
      </c>
      <c r="C2" t="s">
        <v>75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30.207699999999999</v>
      </c>
      <c r="O2">
        <v>356</v>
      </c>
      <c r="P2">
        <v>0.12265</v>
      </c>
      <c r="Q2">
        <v>4.9584499999999997E-2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6" si="0">L2/1000</f>
        <v>49.152000000000001</v>
      </c>
      <c r="Z2" s="3">
        <f t="shared" si="0"/>
        <v>65.536000000000001</v>
      </c>
      <c r="AA2" s="4">
        <f ca="1">SUM(OFFSET($N$2,(ROW()-ROW($AA$2))*$S$2,,$S$2,))</f>
        <v>90.445300000000003</v>
      </c>
      <c r="AB2" s="4">
        <f ca="1">SUM(OFFSET($O$2,(ROW()-ROW($AB$2))*$S$2,,$S$2,))</f>
        <v>1070</v>
      </c>
      <c r="AC2" s="4">
        <f ca="1">AB2/AA2</f>
        <v>11.830354921704057</v>
      </c>
      <c r="AD2" s="4">
        <f ca="1">1/MAX(OFFSET($Q$2,(ROW()-ROW($AD$2))*$S$2,,$S$2,))</f>
        <v>20.167592695297927</v>
      </c>
      <c r="AE2" s="4">
        <f ca="1">1/MIN(OFFSET($P$2,(ROW()-ROW($AE$2))*$S$2,,$S$2,))</f>
        <v>8.2695202024378549</v>
      </c>
      <c r="AF2">
        <f ca="1">(AD2-AC2)/(AC2+AD2)/2*100</f>
        <v>13.027769582890233</v>
      </c>
      <c r="AG2">
        <f ca="1">(AC2-AE2)/(AE2+AC2)/2*100</f>
        <v>8.8578528405614136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30</v>
      </c>
      <c r="C3" t="s">
        <v>75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30.107099999999999</v>
      </c>
      <c r="O3">
        <v>357</v>
      </c>
      <c r="P3">
        <v>0.12092600000000001</v>
      </c>
      <c r="Q3">
        <v>4.9058400000000002E-2</v>
      </c>
      <c r="V3" s="4" t="str">
        <f ca="1">INDEX(OFFSET($A$2,(ROW()-ROW($V$2))*$S$2,,$S$2,),1)</f>
        <v>Linear Epsilon</v>
      </c>
      <c r="W3">
        <f>D3*E3</f>
        <v>2073600</v>
      </c>
      <c r="X3" s="3">
        <f>K3/1000000000</f>
        <v>8.5894103039999994</v>
      </c>
      <c r="Y3" s="3">
        <f t="shared" si="0"/>
        <v>49.152000000000001</v>
      </c>
      <c r="Z3" s="3">
        <f t="shared" si="0"/>
        <v>65.536000000000001</v>
      </c>
      <c r="AA3" s="4">
        <f ca="1">SUM(OFFSET($N$2,(ROW()-ROW($AA$2))*$S$2,,$S$2,))</f>
        <v>90.5124</v>
      </c>
      <c r="AB3" s="4">
        <f ca="1">SUM(OFFSET($O$2,(ROW()-ROW($AB$2))*$S$2,,$S$2,))</f>
        <v>1206</v>
      </c>
      <c r="AC3" s="4">
        <f t="shared" ref="AC3:AC6" ca="1" si="1">AB3/AA3</f>
        <v>13.324141222639108</v>
      </c>
      <c r="AD3" s="4">
        <f t="shared" ref="AD3:AD6" ca="1" si="2">1/MAX(OFFSET($Q$2,(ROW()-ROW($AD$2))*$S$2,,$S$2,))</f>
        <v>24.831764793523874</v>
      </c>
      <c r="AE3" s="4">
        <f t="shared" ref="AE3:AE6" ca="1" si="3">1/MIN(OFFSET($P$2,(ROW()-ROW($AE$2))*$S$2,,$S$2,))</f>
        <v>7.5809838600853618</v>
      </c>
      <c r="AF3">
        <f t="shared" ref="AF3:AF6" ca="1" si="4">(AD3-AC3)/(AC3+AD3)/2*100</f>
        <v>15.079740952829287</v>
      </c>
      <c r="AG3">
        <f t="shared" ref="AG3:AG6" ca="1" si="5">(AC3-AE3)/(AE3+AC3)/2*100</f>
        <v>13.736242523848286</v>
      </c>
      <c r="AH3">
        <f t="shared" ref="AH3:AH6" ca="1" si="6">ROUND((AC3-$AC$2)/ABS($AC$2)*100, $T$2)</f>
        <v>12.6</v>
      </c>
    </row>
    <row r="4" spans="1:39" ht="15.75" x14ac:dyDescent="0.25">
      <c r="A4" t="s">
        <v>26</v>
      </c>
      <c r="B4" t="s">
        <v>30</v>
      </c>
      <c r="C4" t="s">
        <v>75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30.130500000000001</v>
      </c>
      <c r="O4">
        <v>357</v>
      </c>
      <c r="P4">
        <v>0.12148299999999999</v>
      </c>
      <c r="Q4">
        <v>4.8924799999999997E-2</v>
      </c>
      <c r="V4" s="4" t="str">
        <f ca="1">INDEX(OFFSET($A$2,(ROW()-ROW($V$2))*$S$2,,$S$2,),1)</f>
        <v>Bounding Volume</v>
      </c>
      <c r="W4">
        <f>D4*E4</f>
        <v>2073600</v>
      </c>
      <c r="X4" s="3">
        <f>K4/1000000000</f>
        <v>8.5894103039999994</v>
      </c>
      <c r="Y4" s="3">
        <f t="shared" si="0"/>
        <v>49.152000000000001</v>
      </c>
      <c r="Z4" s="3">
        <f t="shared" si="0"/>
        <v>65.536000000000001</v>
      </c>
      <c r="AA4" s="4">
        <f ca="1">SUM(OFFSET($N$2,(ROW()-ROW($AA$2))*$S$2,,$S$2,))</f>
        <v>90.458100000000002</v>
      </c>
      <c r="AB4" s="4">
        <f ca="1">SUM(OFFSET($O$2,(ROW()-ROW($AB$2))*$S$2,,$S$2,))</f>
        <v>996</v>
      </c>
      <c r="AC4" s="4">
        <f t="shared" ca="1" si="1"/>
        <v>11.010622597644655</v>
      </c>
      <c r="AD4" s="4">
        <f t="shared" ca="1" si="2"/>
        <v>18.929642305478996</v>
      </c>
      <c r="AE4" s="4">
        <f t="shared" ca="1" si="3"/>
        <v>7.4909733770806177</v>
      </c>
      <c r="AF4">
        <f t="shared" ca="1" si="4"/>
        <v>13.224698801860225</v>
      </c>
      <c r="AG4">
        <f t="shared" ca="1" si="5"/>
        <v>9.5117448931761697</v>
      </c>
      <c r="AH4">
        <f t="shared" ca="1" si="6"/>
        <v>-6.9</v>
      </c>
    </row>
    <row r="5" spans="1:39" ht="15.75" x14ac:dyDescent="0.25">
      <c r="A5" t="s">
        <v>25</v>
      </c>
      <c r="B5" t="s">
        <v>31</v>
      </c>
      <c r="C5" t="s">
        <v>75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30.139199999999999</v>
      </c>
      <c r="O5">
        <v>402</v>
      </c>
      <c r="P5">
        <v>0.132772</v>
      </c>
      <c r="Q5">
        <v>3.9915100000000002E-2</v>
      </c>
      <c r="V5" s="4" t="str">
        <f ca="1">INDEX(OFFSET($A$2,(ROW()-ROW($V$2))*$S$2,,$S$2,),1)</f>
        <v>Fast Maths</v>
      </c>
      <c r="W5">
        <f>D5*E5</f>
        <v>2073600</v>
      </c>
      <c r="X5" s="3">
        <f>K5/1000000000</f>
        <v>8.5894103039999994</v>
      </c>
      <c r="Y5" s="3">
        <f t="shared" si="0"/>
        <v>49.152000000000001</v>
      </c>
      <c r="Z5" s="3">
        <f t="shared" si="0"/>
        <v>65.536000000000001</v>
      </c>
      <c r="AA5" s="4">
        <f ca="1">SUM(OFFSET($N$2,(ROW()-ROW($AA$2))*$S$2,,$S$2,))</f>
        <v>90.191299999999998</v>
      </c>
      <c r="AB5" s="4">
        <f ca="1">SUM(OFFSET($O$2,(ROW()-ROW($AB$2))*$S$2,,$S$2,))</f>
        <v>2111</v>
      </c>
      <c r="AC5" s="4">
        <f t="shared" ca="1" si="1"/>
        <v>23.405805216245913</v>
      </c>
      <c r="AD5" s="4">
        <f t="shared" ca="1" si="2"/>
        <v>40.49419110828552</v>
      </c>
      <c r="AE5" s="4">
        <f t="shared" ca="1" si="3"/>
        <v>16.568168902541061</v>
      </c>
      <c r="AF5">
        <f t="shared" ca="1" si="4"/>
        <v>13.371194737830772</v>
      </c>
      <c r="AG5">
        <f t="shared" ca="1" si="5"/>
        <v>8.5526101225088098</v>
      </c>
      <c r="AH5">
        <f ca="1">ROUND((AC5-$AC$2)/ABS($AC$2)*100, $T$2)</f>
        <v>97.8</v>
      </c>
      <c r="AI5">
        <f ca="1">SUM(AH3:AH5)</f>
        <v>103.5</v>
      </c>
    </row>
    <row r="6" spans="1:39" ht="15.75" x14ac:dyDescent="0.25">
      <c r="A6" t="s">
        <v>25</v>
      </c>
      <c r="B6" t="s">
        <v>31</v>
      </c>
      <c r="C6" t="s">
        <v>75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30.1858</v>
      </c>
      <c r="O6">
        <v>402</v>
      </c>
      <c r="P6">
        <v>0.131909</v>
      </c>
      <c r="Q6">
        <v>4.0271000000000001E-2</v>
      </c>
      <c r="V6" s="4" t="str">
        <f ca="1">INDEX(OFFSET($A$2,(ROW()-ROW($V$2))*$S$2,,$S$2,),1)</f>
        <v>All</v>
      </c>
      <c r="W6">
        <f>D6*E6</f>
        <v>2073600</v>
      </c>
      <c r="X6" s="3">
        <f>K6/1000000000</f>
        <v>8.5894103039999994</v>
      </c>
      <c r="Y6" s="3">
        <f t="shared" si="0"/>
        <v>49.152000000000001</v>
      </c>
      <c r="Z6" s="3">
        <f t="shared" si="0"/>
        <v>65.536000000000001</v>
      </c>
      <c r="AA6" s="4">
        <f ca="1">SUM(OFFSET($N$2,(ROW()-ROW($AA$2))*$S$2,,$S$2,))</f>
        <v>90.2988</v>
      </c>
      <c r="AB6" s="4">
        <f ca="1">SUM(OFFSET($O$2,(ROW()-ROW($AB$2))*$S$2,,$S$2,))</f>
        <v>2300</v>
      </c>
      <c r="AC6" s="4">
        <f t="shared" ca="1" si="1"/>
        <v>25.470991862571818</v>
      </c>
      <c r="AD6" s="4">
        <f t="shared" ca="1" si="2"/>
        <v>45.237815194477363</v>
      </c>
      <c r="AE6" s="4">
        <f t="shared" ca="1" si="3"/>
        <v>15.842713539975128</v>
      </c>
      <c r="AF6">
        <f t="shared" ca="1" si="4"/>
        <v>13.977624679735653</v>
      </c>
      <c r="AG6">
        <f t="shared" ca="1" si="5"/>
        <v>11.65264435709889</v>
      </c>
      <c r="AH6">
        <f t="shared" ca="1" si="6"/>
        <v>115.3</v>
      </c>
      <c r="AI6">
        <f ca="1">AH6-AI5</f>
        <v>11.799999999999997</v>
      </c>
    </row>
    <row r="7" spans="1:39" ht="15.75" x14ac:dyDescent="0.25">
      <c r="A7" t="s">
        <v>25</v>
      </c>
      <c r="B7" t="s">
        <v>31</v>
      </c>
      <c r="C7" t="s">
        <v>75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30.1874</v>
      </c>
      <c r="O7">
        <v>402</v>
      </c>
      <c r="P7">
        <v>0.13209499999999999</v>
      </c>
      <c r="Q7">
        <v>3.9965000000000001E-2</v>
      </c>
      <c r="T7" s="4"/>
      <c r="U7" s="4"/>
      <c r="AE7" s="3"/>
      <c r="AF7" s="3"/>
      <c r="AG7" s="3"/>
    </row>
    <row r="8" spans="1:39" ht="15.75" x14ac:dyDescent="0.25">
      <c r="A8" t="s">
        <v>24</v>
      </c>
      <c r="B8" t="s">
        <v>32</v>
      </c>
      <c r="C8" t="s">
        <v>75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30.157800000000002</v>
      </c>
      <c r="O8">
        <v>332</v>
      </c>
      <c r="P8">
        <v>0.133656</v>
      </c>
      <c r="Q8">
        <v>5.2564E-2</v>
      </c>
      <c r="T8" s="4"/>
      <c r="U8" s="4"/>
      <c r="V8" s="3"/>
    </row>
    <row r="9" spans="1:39" ht="15.75" x14ac:dyDescent="0.25">
      <c r="A9" t="s">
        <v>24</v>
      </c>
      <c r="B9" t="s">
        <v>32</v>
      </c>
      <c r="C9" t="s">
        <v>75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30.145199999999999</v>
      </c>
      <c r="O9">
        <v>332</v>
      </c>
      <c r="P9">
        <v>0.133494</v>
      </c>
      <c r="Q9">
        <v>5.2827199999999998E-2</v>
      </c>
      <c r="T9" s="4"/>
      <c r="U9" s="3"/>
      <c r="V9" s="3"/>
    </row>
    <row r="10" spans="1:39" ht="15.75" x14ac:dyDescent="0.25">
      <c r="A10" t="s">
        <v>24</v>
      </c>
      <c r="B10" t="s">
        <v>32</v>
      </c>
      <c r="C10" t="s">
        <v>75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30.155100000000001</v>
      </c>
      <c r="O10">
        <v>332</v>
      </c>
      <c r="P10">
        <v>0.13365099999999999</v>
      </c>
      <c r="Q10">
        <v>5.2805699999999997E-2</v>
      </c>
      <c r="T10" s="4"/>
      <c r="U10" s="3"/>
      <c r="V10" s="3"/>
    </row>
    <row r="11" spans="1:39" x14ac:dyDescent="0.25">
      <c r="A11" t="s">
        <v>49</v>
      </c>
      <c r="B11" t="s">
        <v>30</v>
      </c>
      <c r="C11" t="s">
        <v>73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30.069700000000001</v>
      </c>
      <c r="O11">
        <v>704</v>
      </c>
      <c r="P11">
        <v>6.0356699999999999E-2</v>
      </c>
      <c r="Q11">
        <v>2.4415200000000001E-2</v>
      </c>
    </row>
    <row r="12" spans="1:39" x14ac:dyDescent="0.25">
      <c r="A12" t="s">
        <v>49</v>
      </c>
      <c r="B12" t="s">
        <v>30</v>
      </c>
      <c r="C12" t="s">
        <v>73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30.0669</v>
      </c>
      <c r="O12">
        <v>704</v>
      </c>
      <c r="P12">
        <v>6.07602E-2</v>
      </c>
      <c r="Q12">
        <v>2.4606200000000002E-2</v>
      </c>
    </row>
    <row r="13" spans="1:39" x14ac:dyDescent="0.25">
      <c r="A13" t="s">
        <v>49</v>
      </c>
      <c r="B13" t="s">
        <v>30</v>
      </c>
      <c r="C13" t="s">
        <v>73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30.0547</v>
      </c>
      <c r="O13">
        <v>703</v>
      </c>
      <c r="P13">
        <v>6.1913599999999999E-2</v>
      </c>
      <c r="Q13">
        <v>2.4694899999999999E-2</v>
      </c>
    </row>
    <row r="14" spans="1:39" x14ac:dyDescent="0.25">
      <c r="A14" t="s">
        <v>27</v>
      </c>
      <c r="B14" t="s">
        <v>33</v>
      </c>
      <c r="C14" t="s">
        <v>73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30.1082</v>
      </c>
      <c r="O14">
        <v>767</v>
      </c>
      <c r="P14">
        <v>6.3120499999999996E-2</v>
      </c>
      <c r="Q14">
        <v>2.1973199999999998E-2</v>
      </c>
    </row>
    <row r="15" spans="1:39" x14ac:dyDescent="0.25">
      <c r="A15" t="s">
        <v>27</v>
      </c>
      <c r="B15" t="s">
        <v>33</v>
      </c>
      <c r="C15" t="s">
        <v>73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30.092700000000001</v>
      </c>
      <c r="O15">
        <v>767</v>
      </c>
      <c r="P15">
        <v>6.3575300000000001E-2</v>
      </c>
      <c r="Q15">
        <v>2.2105400000000001E-2</v>
      </c>
    </row>
    <row r="16" spans="1:39" x14ac:dyDescent="0.25">
      <c r="A16" t="s">
        <v>27</v>
      </c>
      <c r="B16" t="s">
        <v>33</v>
      </c>
      <c r="C16" t="s">
        <v>73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30.097899999999999</v>
      </c>
      <c r="O16">
        <v>766</v>
      </c>
      <c r="P16">
        <v>6.3305600000000004E-2</v>
      </c>
      <c r="Q16">
        <v>2.1998400000000001E-2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3841-ECB5-4572-A470-D93688F263BB}">
  <dimension ref="A1:AM19"/>
  <sheetViews>
    <sheetView zoomScale="85" zoomScaleNormal="85" workbookViewId="0">
      <selection activeCell="B2" sqref="B2:B19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8.2851562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5" max="35" width="14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46</v>
      </c>
      <c r="AE1" s="2" t="s">
        <v>45</v>
      </c>
      <c r="AF1" s="2" t="s">
        <v>84</v>
      </c>
      <c r="AG1" s="2" t="s">
        <v>85</v>
      </c>
      <c r="AH1" s="2" t="s">
        <v>95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34</v>
      </c>
      <c r="C2" t="s">
        <v>73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30.037299999999998</v>
      </c>
      <c r="O2">
        <v>1878</v>
      </c>
      <c r="P2">
        <v>2.75994E-2</v>
      </c>
      <c r="Q2">
        <v>9.3329999999999993E-3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90.116399999999999</v>
      </c>
      <c r="AB2" s="4">
        <f ca="1">SUM(OFFSET($O$2,(ROW()-ROW($AB$2))*$S$2,,$S$2,))</f>
        <v>5645</v>
      </c>
      <c r="AC2" s="4">
        <f ca="1">AB2/AA2</f>
        <v>62.641206262123212</v>
      </c>
      <c r="AD2" s="4">
        <f ca="1">1/MAX(OFFSET($Q$2,(ROW()-ROW($AD$2))*$S$2,,$S$2,))</f>
        <v>106.98848803868702</v>
      </c>
      <c r="AE2" s="4">
        <f ca="1">1/MIN(OFFSET($P$2,(ROW()-ROW($AE$2))*$S$2,,$S$2,))</f>
        <v>36.326781192898842</v>
      </c>
      <c r="AF2">
        <f ca="1">(AD2-AC2)/(AC2+AD2)/2*100</f>
        <v>13.071792046598055</v>
      </c>
      <c r="AG2">
        <f ca="1">(AC2-AE2)/(AE2+AC2)/2*100</f>
        <v>13.294412539804085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34</v>
      </c>
      <c r="C3" t="s">
        <v>73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30.031600000000001</v>
      </c>
      <c r="O3">
        <v>1879</v>
      </c>
      <c r="P3">
        <v>2.7731700000000001E-2</v>
      </c>
      <c r="Q3">
        <v>8.9000999999999993E-3</v>
      </c>
      <c r="V3" s="4" t="str">
        <f t="shared" ref="V3:V7" ca="1" si="1">INDEX(OFFSET($A$2,(ROW()-ROW($V$2))*$S$2,,$S$2,),1)</f>
        <v>Phong</v>
      </c>
      <c r="W3">
        <f t="shared" ref="W3:W7" si="2">D3*E3</f>
        <v>2073600</v>
      </c>
      <c r="X3" s="3">
        <f t="shared" ref="X3:X7" si="3">K3/1000000000</f>
        <v>8.5894103039999994</v>
      </c>
      <c r="Y3" s="3">
        <f t="shared" ref="Y3:Z6" si="4">L3/1000</f>
        <v>49.152000000000001</v>
      </c>
      <c r="Z3" s="3">
        <f t="shared" si="4"/>
        <v>65.536000000000001</v>
      </c>
      <c r="AA3" s="4">
        <f t="shared" ref="AA3:AA7" ca="1" si="5">SUM(OFFSET($N$2,(ROW()-ROW($AA$2))*$S$2,,$S$2,))</f>
        <v>90.115200000000002</v>
      </c>
      <c r="AB3" s="4">
        <f t="shared" ref="AB3:AB7" ca="1" si="6">SUM(OFFSET($O$2,(ROW()-ROW($AB$2))*$S$2,,$S$2,))</f>
        <v>4792</v>
      </c>
      <c r="AC3" s="4">
        <f t="shared" ref="AC3:AC6" ca="1" si="7">AB3/AA3</f>
        <v>53.176378679734384</v>
      </c>
      <c r="AD3" s="4">
        <f t="shared" ref="AD3:AD7" ca="1" si="8">1/MAX(OFFSET($Q$2,(ROW()-ROW($AD$2))*$S$2,,$S$2,))</f>
        <v>94.048604318711909</v>
      </c>
      <c r="AE3" s="4">
        <f t="shared" ref="AE3:AE7" ca="1" si="9">1/MIN(OFFSET($P$2,(ROW()-ROW($AE$2))*$S$2,,$S$2,))</f>
        <v>29.1785082779428</v>
      </c>
      <c r="AF3">
        <f t="shared" ref="AF3:AF7" ca="1" si="10">(AD3-AC3)/(AC3+AD3)/2*100</f>
        <v>13.880872935610682</v>
      </c>
      <c r="AG3">
        <f t="shared" ref="AG3:AG7" ca="1" si="11">(AC3-AE3)/(AE3+AC3)/2*100</f>
        <v>14.569791355626702</v>
      </c>
      <c r="AH3">
        <f ca="1">(AC3-$AC$2)/ABS($AC$2)*100*-1</f>
        <v>15.109587038894324</v>
      </c>
    </row>
    <row r="4" spans="1:39" ht="15.75" x14ac:dyDescent="0.25">
      <c r="A4" t="s">
        <v>26</v>
      </c>
      <c r="B4" t="s">
        <v>34</v>
      </c>
      <c r="C4" t="s">
        <v>73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30.047499999999999</v>
      </c>
      <c r="O4">
        <v>1888</v>
      </c>
      <c r="P4">
        <v>2.7527900000000001E-2</v>
      </c>
      <c r="Q4">
        <v>9.3468000000000006E-3</v>
      </c>
      <c r="V4" s="4" t="str">
        <f t="shared" ca="1" si="1"/>
        <v>Glow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4"/>
        <v>65.536000000000001</v>
      </c>
      <c r="AA4" s="4">
        <f t="shared" ca="1" si="5"/>
        <v>90.123599999999996</v>
      </c>
      <c r="AB4" s="4">
        <f t="shared" ca="1" si="6"/>
        <v>5644</v>
      </c>
      <c r="AC4" s="4">
        <f t="shared" ca="1" si="7"/>
        <v>62.625105965585043</v>
      </c>
      <c r="AD4" s="4">
        <f t="shared" ca="1" si="8"/>
        <v>106.75776662752214</v>
      </c>
      <c r="AE4" s="4">
        <f t="shared" ca="1" si="9"/>
        <v>36.123122049192467</v>
      </c>
      <c r="AF4">
        <f t="shared" ca="1" si="10"/>
        <v>13.027486187447332</v>
      </c>
      <c r="AG4">
        <f t="shared" ca="1" si="11"/>
        <v>13.41896682562577</v>
      </c>
      <c r="AH4">
        <f t="shared" ref="AH4:AH7" ca="1" si="12">(AC4-$AC$2)/ABS($AC$2)*100*-1</f>
        <v>2.5702405012441542E-2</v>
      </c>
    </row>
    <row r="5" spans="1:39" ht="15.75" x14ac:dyDescent="0.25">
      <c r="A5" t="s">
        <v>29</v>
      </c>
      <c r="B5" t="s">
        <v>35</v>
      </c>
      <c r="C5" t="s">
        <v>73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30.041699999999999</v>
      </c>
      <c r="O5">
        <v>1598</v>
      </c>
      <c r="P5">
        <v>3.4271799999999998E-2</v>
      </c>
      <c r="Q5">
        <v>1.0585900000000001E-2</v>
      </c>
      <c r="V5" s="4" t="str">
        <f t="shared" ca="1" si="1"/>
        <v>Hard Shadows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4"/>
        <v>65.536000000000001</v>
      </c>
      <c r="AA5" s="4">
        <f t="shared" ca="1" si="5"/>
        <v>90.208100000000002</v>
      </c>
      <c r="AB5" s="4">
        <f t="shared" ca="1" si="6"/>
        <v>2497</v>
      </c>
      <c r="AC5" s="4">
        <f t="shared" ca="1" si="7"/>
        <v>27.680441113381171</v>
      </c>
      <c r="AD5" s="4">
        <f t="shared" ca="1" si="8"/>
        <v>47.600687353925395</v>
      </c>
      <c r="AE5" s="4">
        <f t="shared" ca="1" si="9"/>
        <v>17.664349104064215</v>
      </c>
      <c r="AF5">
        <f t="shared" ca="1" si="10"/>
        <v>13.23057095856054</v>
      </c>
      <c r="AG5">
        <f t="shared" ca="1" si="11"/>
        <v>11.044369111959735</v>
      </c>
      <c r="AH5">
        <f t="shared" ca="1" si="12"/>
        <v>55.811130140834322</v>
      </c>
    </row>
    <row r="6" spans="1:39" ht="15.75" x14ac:dyDescent="0.25">
      <c r="A6" t="s">
        <v>29</v>
      </c>
      <c r="B6" t="s">
        <v>35</v>
      </c>
      <c r="C6" t="s">
        <v>73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30.034300000000002</v>
      </c>
      <c r="O6">
        <v>1594</v>
      </c>
      <c r="P6">
        <v>3.4434199999999998E-2</v>
      </c>
      <c r="Q6">
        <v>1.06328E-2</v>
      </c>
      <c r="V6" s="4" t="str">
        <f t="shared" ca="1" si="1"/>
        <v>Soft Shadows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4"/>
        <v>65.536000000000001</v>
      </c>
      <c r="AA6" s="4">
        <f t="shared" ca="1" si="5"/>
        <v>90.246400000000008</v>
      </c>
      <c r="AB6" s="4">
        <f t="shared" ca="1" si="6"/>
        <v>2499</v>
      </c>
      <c r="AC6" s="4">
        <f t="shared" ca="1" si="7"/>
        <v>27.690855258492302</v>
      </c>
      <c r="AD6" s="4">
        <f t="shared" ca="1" si="8"/>
        <v>48.0531275378058</v>
      </c>
      <c r="AE6" s="4">
        <f t="shared" ca="1" si="9"/>
        <v>17.69413563262728</v>
      </c>
      <c r="AF6">
        <f t="shared" ca="1" si="10"/>
        <v>13.441511475620926</v>
      </c>
      <c r="AG6">
        <f t="shared" ca="1" si="11"/>
        <v>11.013244058864696</v>
      </c>
      <c r="AH6">
        <f t="shared" ca="1" si="12"/>
        <v>55.794505069682984</v>
      </c>
      <c r="AI6" t="s">
        <v>82</v>
      </c>
      <c r="AJ6" t="s">
        <v>83</v>
      </c>
    </row>
    <row r="7" spans="1:39" ht="15.75" x14ac:dyDescent="0.25">
      <c r="A7" t="s">
        <v>29</v>
      </c>
      <c r="B7" t="s">
        <v>35</v>
      </c>
      <c r="C7" t="s">
        <v>73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30.039200000000001</v>
      </c>
      <c r="O7">
        <v>1600</v>
      </c>
      <c r="P7">
        <v>3.4652500000000003E-2</v>
      </c>
      <c r="Q7">
        <v>1.05253E-2</v>
      </c>
      <c r="T7" s="4"/>
      <c r="U7" s="4"/>
      <c r="V7" s="4" t="str">
        <f t="shared" ca="1" si="1"/>
        <v>Phong + Glow + Soft Shadows</v>
      </c>
      <c r="W7">
        <f t="shared" si="2"/>
        <v>2073600</v>
      </c>
      <c r="X7" s="3">
        <f t="shared" si="3"/>
        <v>8.5894103039999994</v>
      </c>
      <c r="Y7" s="3">
        <f t="shared" ref="Y7" si="13">L7/1000</f>
        <v>49.152000000000001</v>
      </c>
      <c r="Z7" s="3">
        <f t="shared" ref="Z7" si="14">M7/1000</f>
        <v>65.536000000000001</v>
      </c>
      <c r="AA7" s="4">
        <f t="shared" ca="1" si="5"/>
        <v>90.233999999999995</v>
      </c>
      <c r="AB7" s="4">
        <f t="shared" ca="1" si="6"/>
        <v>2298</v>
      </c>
      <c r="AC7" s="4">
        <f t="shared" ref="AC7" ca="1" si="15">AB7/AA7</f>
        <v>25.467118824389921</v>
      </c>
      <c r="AD7" s="4">
        <f t="shared" ca="1" si="8"/>
        <v>45.208569736479248</v>
      </c>
      <c r="AE7" s="4">
        <f t="shared" ca="1" si="9"/>
        <v>15.804779365280062</v>
      </c>
      <c r="AF7">
        <f t="shared" ca="1" si="10"/>
        <v>13.96622467645793</v>
      </c>
      <c r="AG7">
        <f t="shared" ca="1" si="11"/>
        <v>11.705712461667517</v>
      </c>
      <c r="AH7">
        <f t="shared" ca="1" si="12"/>
        <v>59.344462943733355</v>
      </c>
      <c r="AI7">
        <f ca="1">AH3+AH4+AH6</f>
        <v>70.929794513589755</v>
      </c>
      <c r="AJ7">
        <f ca="1">AI7-AH7</f>
        <v>11.5853315698564</v>
      </c>
    </row>
    <row r="8" spans="1:39" ht="15.75" x14ac:dyDescent="0.25">
      <c r="A8" t="s">
        <v>40</v>
      </c>
      <c r="B8" t="s">
        <v>36</v>
      </c>
      <c r="C8" t="s">
        <v>73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30.037099999999999</v>
      </c>
      <c r="O8">
        <v>1879</v>
      </c>
      <c r="P8">
        <v>2.7778000000000001E-2</v>
      </c>
      <c r="Q8">
        <v>9.2955999999999993E-3</v>
      </c>
      <c r="T8" s="4"/>
      <c r="U8" s="4"/>
      <c r="V8" s="3"/>
    </row>
    <row r="9" spans="1:39" ht="15.75" x14ac:dyDescent="0.25">
      <c r="A9" t="s">
        <v>40</v>
      </c>
      <c r="B9" t="s">
        <v>36</v>
      </c>
      <c r="C9" t="s">
        <v>73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30.0458</v>
      </c>
      <c r="O9">
        <v>1886</v>
      </c>
      <c r="P9">
        <v>2.7683099999999999E-2</v>
      </c>
      <c r="Q9">
        <v>9.2884999999999999E-3</v>
      </c>
      <c r="T9" s="4"/>
      <c r="U9" s="3"/>
      <c r="V9" s="3"/>
    </row>
    <row r="10" spans="1:39" ht="15.75" x14ac:dyDescent="0.25">
      <c r="A10" t="s">
        <v>40</v>
      </c>
      <c r="B10" t="s">
        <v>36</v>
      </c>
      <c r="C10" t="s">
        <v>73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30.040700000000001</v>
      </c>
      <c r="O10">
        <v>1879</v>
      </c>
      <c r="P10">
        <v>2.7890499999999999E-2</v>
      </c>
      <c r="Q10">
        <v>9.3670000000000003E-3</v>
      </c>
      <c r="T10" s="4"/>
      <c r="U10" s="3"/>
      <c r="V10" s="3"/>
    </row>
    <row r="11" spans="1:39" x14ac:dyDescent="0.25">
      <c r="A11" t="s">
        <v>28</v>
      </c>
      <c r="B11" t="s">
        <v>37</v>
      </c>
      <c r="C11" t="s">
        <v>73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30.0595</v>
      </c>
      <c r="O11">
        <v>832</v>
      </c>
      <c r="P11">
        <v>5.70581E-2</v>
      </c>
      <c r="Q11">
        <v>2.0654599999999999E-2</v>
      </c>
    </row>
    <row r="12" spans="1:39" x14ac:dyDescent="0.25">
      <c r="A12" t="s">
        <v>28</v>
      </c>
      <c r="B12" t="s">
        <v>37</v>
      </c>
      <c r="C12" t="s">
        <v>73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30.089200000000002</v>
      </c>
      <c r="O12">
        <v>833</v>
      </c>
      <c r="P12">
        <v>5.66112E-2</v>
      </c>
      <c r="Q12">
        <v>2.07005E-2</v>
      </c>
    </row>
    <row r="13" spans="1:39" x14ac:dyDescent="0.25">
      <c r="A13" t="s">
        <v>28</v>
      </c>
      <c r="B13" t="s">
        <v>37</v>
      </c>
      <c r="C13" t="s">
        <v>73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30.0594</v>
      </c>
      <c r="O13">
        <v>832</v>
      </c>
      <c r="P13">
        <v>5.6871600000000001E-2</v>
      </c>
      <c r="Q13">
        <v>2.1008099999999998E-2</v>
      </c>
    </row>
    <row r="14" spans="1:39" x14ac:dyDescent="0.25">
      <c r="A14" t="s">
        <v>41</v>
      </c>
      <c r="B14" t="s">
        <v>38</v>
      </c>
      <c r="C14" t="s">
        <v>73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30.096900000000002</v>
      </c>
      <c r="O14">
        <v>833</v>
      </c>
      <c r="P14">
        <v>5.6515900000000001E-2</v>
      </c>
      <c r="Q14">
        <v>2.08103E-2</v>
      </c>
    </row>
    <row r="15" spans="1:39" x14ac:dyDescent="0.25">
      <c r="A15" t="s">
        <v>41</v>
      </c>
      <c r="B15" t="s">
        <v>38</v>
      </c>
      <c r="C15" t="s">
        <v>73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30.053899999999999</v>
      </c>
      <c r="O15">
        <v>833</v>
      </c>
      <c r="P15">
        <v>5.679E-2</v>
      </c>
      <c r="Q15">
        <v>2.0574700000000001E-2</v>
      </c>
    </row>
    <row r="16" spans="1:39" x14ac:dyDescent="0.25">
      <c r="A16" t="s">
        <v>41</v>
      </c>
      <c r="B16" t="s">
        <v>38</v>
      </c>
      <c r="C16" t="s">
        <v>73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30.095600000000001</v>
      </c>
      <c r="O16">
        <v>833</v>
      </c>
      <c r="P16">
        <v>5.7310399999999997E-2</v>
      </c>
      <c r="Q16">
        <v>2.0785399999999999E-2</v>
      </c>
    </row>
    <row r="17" spans="1:17" x14ac:dyDescent="0.25">
      <c r="A17" t="s">
        <v>81</v>
      </c>
      <c r="B17" t="s">
        <v>39</v>
      </c>
      <c r="C17" t="s">
        <v>73</v>
      </c>
      <c r="D17">
        <v>1920</v>
      </c>
      <c r="E17">
        <v>1080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30.067</v>
      </c>
      <c r="O17">
        <v>766</v>
      </c>
      <c r="P17">
        <v>6.3416700000000006E-2</v>
      </c>
      <c r="Q17">
        <v>2.1978999999999999E-2</v>
      </c>
    </row>
    <row r="18" spans="1:17" x14ac:dyDescent="0.25">
      <c r="A18" t="s">
        <v>81</v>
      </c>
      <c r="B18" t="s">
        <v>39</v>
      </c>
      <c r="C18" t="s">
        <v>73</v>
      </c>
      <c r="D18">
        <v>1920</v>
      </c>
      <c r="E18">
        <v>1080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30.073699999999999</v>
      </c>
      <c r="O18">
        <v>766</v>
      </c>
      <c r="P18">
        <v>6.3271999999999995E-2</v>
      </c>
      <c r="Q18">
        <v>2.2119699999999999E-2</v>
      </c>
    </row>
    <row r="19" spans="1:17" x14ac:dyDescent="0.25">
      <c r="A19" t="s">
        <v>81</v>
      </c>
      <c r="B19" t="s">
        <v>39</v>
      </c>
      <c r="C19" t="s">
        <v>73</v>
      </c>
      <c r="D19">
        <v>1920</v>
      </c>
      <c r="E19">
        <v>1080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30.093299999999999</v>
      </c>
      <c r="O19">
        <v>766</v>
      </c>
      <c r="P19">
        <v>6.3356999999999997E-2</v>
      </c>
      <c r="Q19">
        <v>2.2052599999999999E-2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8CC2-18C8-49A6-8CDC-434ADB535DDB}">
  <dimension ref="A1:AM16"/>
  <sheetViews>
    <sheetView topLeftCell="P1" zoomScale="85" zoomScaleNormal="85" workbookViewId="0">
      <selection activeCell="AF1" sqref="AF1:AG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46</v>
      </c>
      <c r="AE1" s="2" t="s">
        <v>45</v>
      </c>
      <c r="AF1" s="2" t="s">
        <v>84</v>
      </c>
      <c r="AG1" s="2" t="s">
        <v>85</v>
      </c>
      <c r="AH1" s="2" t="s">
        <v>48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53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20.026199999999999</v>
      </c>
      <c r="O2">
        <v>851</v>
      </c>
      <c r="P2">
        <v>2.98725E-2</v>
      </c>
      <c r="Q2">
        <v>1.9305800000000001E-2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60.090899999999998</v>
      </c>
      <c r="AB2" s="4">
        <f ca="1">SUM(OFFSET($O$2,(ROW()-ROW($AB$2))*$S$2,,$S$2,))</f>
        <v>2560</v>
      </c>
      <c r="AC2" s="4">
        <f ca="1">AB2/AA2</f>
        <v>42.602124448127753</v>
      </c>
      <c r="AD2" s="4">
        <f ca="1">1/MAX(OFFSET($Q$2,(ROW()-ROW($AD$2))*$S$2,,$S$2,))</f>
        <v>51.797905292709956</v>
      </c>
      <c r="AE2" s="4">
        <f ca="1">1/MIN(OFFSET($P$2,(ROW()-ROW($AE$2))*$S$2,,$S$2,))</f>
        <v>33.578568814240001</v>
      </c>
      <c r="AF2">
        <f ca="1">(AD2-AC2)/(AC2+AD2)/2*100</f>
        <v>4.8706450992801349</v>
      </c>
      <c r="AG2">
        <f ca="1">(AC2-AE2)/(AE2+AC2)/2*100</f>
        <v>5.9224688352536097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53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20.0397</v>
      </c>
      <c r="O3">
        <v>855</v>
      </c>
      <c r="P3">
        <v>2.9979599999999999E-2</v>
      </c>
      <c r="Q3">
        <v>1.9026000000000001E-2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60.073700000000002</v>
      </c>
      <c r="AB3" s="4">
        <f t="shared" ref="AB3:AB6" ca="1" si="7">SUM(OFFSET($O$2,(ROW()-ROW($AB$2))*$S$2,,$S$2,))</f>
        <v>3398</v>
      </c>
      <c r="AC3" s="4">
        <f t="shared" ref="AC3:AC6" ca="1" si="8">AB3/AA3</f>
        <v>56.563854065922357</v>
      </c>
      <c r="AD3" s="4">
        <f t="shared" ref="AD3:AD6" ca="1" si="9">1/MAX(OFFSET($Q$2,(ROW()-ROW($AD$2))*$S$2,,$S$2,))</f>
        <v>70.014773117127717</v>
      </c>
      <c r="AE3" s="4">
        <f t="shared" ref="AE3:AE6" ca="1" si="10">1/MIN(OFFSET($P$2,(ROW()-ROW($AE$2))*$S$2,,$S$2,))</f>
        <v>44.60502252553637</v>
      </c>
      <c r="AF3">
        <f t="shared" ref="AF3:AF6" ca="1" si="11">(AD3-AC3)/(AC3+AD3)/2*100</f>
        <v>5.3132662877412491</v>
      </c>
      <c r="AG3">
        <f t="shared" ref="AG3:AG6" ca="1" si="12">(AC3-AE3)/(AE3+AC3)/2*100</f>
        <v>5.9103312912518895</v>
      </c>
      <c r="AH3">
        <f t="shared" ref="AH3:AH6" ca="1" si="13">ROUND((AC3-$AC$2)/ABS($AC$2)*100, $T$2)</f>
        <v>32.799999999999997</v>
      </c>
    </row>
    <row r="4" spans="1:39" ht="15.75" x14ac:dyDescent="0.25">
      <c r="A4" t="s">
        <v>26</v>
      </c>
      <c r="B4" t="s">
        <v>53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20.024999999999999</v>
      </c>
      <c r="O4">
        <v>854</v>
      </c>
      <c r="P4">
        <v>2.9780899999999999E-2</v>
      </c>
      <c r="Q4">
        <v>1.90017E-2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60.093899999999991</v>
      </c>
      <c r="AB4" s="4">
        <f t="shared" ca="1" si="7"/>
        <v>2497</v>
      </c>
      <c r="AC4" s="4">
        <f t="shared" ca="1" si="8"/>
        <v>41.551638352644787</v>
      </c>
      <c r="AD4" s="4">
        <f t="shared" ca="1" si="9"/>
        <v>50.774823811361379</v>
      </c>
      <c r="AE4" s="4">
        <f t="shared" ca="1" si="10"/>
        <v>34.057045551298422</v>
      </c>
      <c r="AF4">
        <f t="shared" ca="1" si="11"/>
        <v>4.9948764647413775</v>
      </c>
      <c r="AG4">
        <f t="shared" ca="1" si="12"/>
        <v>4.9561719728304245</v>
      </c>
      <c r="AH4">
        <f t="shared" ca="1" si="13"/>
        <v>-2.5</v>
      </c>
    </row>
    <row r="5" spans="1:39" ht="15.75" x14ac:dyDescent="0.25">
      <c r="A5" t="s">
        <v>25</v>
      </c>
      <c r="B5" t="s">
        <v>54</v>
      </c>
      <c r="C5" t="s">
        <v>76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20.027100000000001</v>
      </c>
      <c r="O5">
        <v>1130</v>
      </c>
      <c r="P5">
        <v>2.33885E-2</v>
      </c>
      <c r="Q5">
        <v>1.4282700000000001E-2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60.049900000000001</v>
      </c>
      <c r="AB5" s="4">
        <f t="shared" ca="1" si="7"/>
        <v>4222</v>
      </c>
      <c r="AC5" s="4">
        <f t="shared" ca="1" si="8"/>
        <v>70.308193685584826</v>
      </c>
      <c r="AD5" s="4">
        <f t="shared" ca="1" si="9"/>
        <v>92.855683696399055</v>
      </c>
      <c r="AE5" s="4">
        <f t="shared" ca="1" si="10"/>
        <v>52.216867092408194</v>
      </c>
      <c r="AF5">
        <f t="shared" ca="1" si="11"/>
        <v>6.909461325814223</v>
      </c>
      <c r="AG5">
        <f t="shared" ca="1" si="12"/>
        <v>7.3827045986767024</v>
      </c>
      <c r="AH5">
        <f t="shared" ca="1" si="13"/>
        <v>65</v>
      </c>
      <c r="AI5">
        <f ca="1">SUM(AH3:AH5)</f>
        <v>95.3</v>
      </c>
    </row>
    <row r="6" spans="1:39" ht="15.75" x14ac:dyDescent="0.25">
      <c r="A6" t="s">
        <v>25</v>
      </c>
      <c r="B6" t="s">
        <v>54</v>
      </c>
      <c r="C6" t="s">
        <v>76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20.026499999999999</v>
      </c>
      <c r="O6">
        <v>1135</v>
      </c>
      <c r="P6">
        <v>2.27616E-2</v>
      </c>
      <c r="Q6">
        <v>1.4105100000000001E-2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60.057199999999995</v>
      </c>
      <c r="AB6" s="4">
        <f t="shared" ca="1" si="7"/>
        <v>5195</v>
      </c>
      <c r="AC6" s="4">
        <f t="shared" ca="1" si="8"/>
        <v>86.500869171389951</v>
      </c>
      <c r="AD6" s="4">
        <f t="shared" ca="1" si="9"/>
        <v>103.24072640175096</v>
      </c>
      <c r="AE6" s="4">
        <f t="shared" ca="1" si="10"/>
        <v>58.232639394380548</v>
      </c>
      <c r="AF6">
        <f t="shared" ca="1" si="11"/>
        <v>4.4112249556550696</v>
      </c>
      <c r="AG6">
        <f t="shared" ca="1" si="12"/>
        <v>9.7656133873668995</v>
      </c>
      <c r="AH6">
        <f t="shared" ca="1" si="13"/>
        <v>103</v>
      </c>
    </row>
    <row r="7" spans="1:39" ht="15.75" x14ac:dyDescent="0.25">
      <c r="A7" t="s">
        <v>25</v>
      </c>
      <c r="B7" t="s">
        <v>54</v>
      </c>
      <c r="C7" t="s">
        <v>76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20.020099999999999</v>
      </c>
      <c r="O7">
        <v>1133</v>
      </c>
      <c r="P7">
        <v>2.2419000000000001E-2</v>
      </c>
      <c r="Q7">
        <v>1.41531E-2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55</v>
      </c>
      <c r="C8" t="s">
        <v>76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20.030799999999999</v>
      </c>
      <c r="O8">
        <v>832</v>
      </c>
      <c r="P8">
        <v>2.93625E-2</v>
      </c>
      <c r="Q8">
        <v>1.96525E-2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55</v>
      </c>
      <c r="C9" t="s">
        <v>76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20.034099999999999</v>
      </c>
      <c r="O9">
        <v>832</v>
      </c>
      <c r="P9">
        <v>3.02025E-2</v>
      </c>
      <c r="Q9">
        <v>1.9694799999999998E-2</v>
      </c>
      <c r="T9" s="4"/>
      <c r="U9" s="3"/>
      <c r="V9" s="4"/>
      <c r="X9" s="3"/>
      <c r="Y9" s="3"/>
      <c r="Z9" s="3"/>
      <c r="AA9" s="4"/>
      <c r="AB9" s="4"/>
      <c r="AC9" s="4"/>
      <c r="AD9" s="4"/>
      <c r="AE9" s="4"/>
    </row>
    <row r="10" spans="1:39" ht="15.75" x14ac:dyDescent="0.25">
      <c r="A10" t="s">
        <v>24</v>
      </c>
      <c r="B10" t="s">
        <v>55</v>
      </c>
      <c r="C10" t="s">
        <v>76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20.029</v>
      </c>
      <c r="O10">
        <v>833</v>
      </c>
      <c r="P10">
        <v>2.9689400000000001E-2</v>
      </c>
      <c r="Q10">
        <v>1.94743E-2</v>
      </c>
      <c r="T10" s="4"/>
      <c r="U10" s="3"/>
      <c r="V10" s="4"/>
      <c r="X10" s="3"/>
      <c r="Y10" s="3"/>
      <c r="Z10" s="3"/>
      <c r="AA10" s="4"/>
      <c r="AB10" s="4"/>
      <c r="AC10" s="4"/>
      <c r="AD10" s="4"/>
      <c r="AE10" s="4"/>
    </row>
    <row r="11" spans="1:39" ht="15.75" x14ac:dyDescent="0.25">
      <c r="A11" t="s">
        <v>49</v>
      </c>
      <c r="B11" t="s">
        <v>53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20.017399999999999</v>
      </c>
      <c r="O11">
        <v>1410</v>
      </c>
      <c r="P11">
        <v>1.9150899999999998E-2</v>
      </c>
      <c r="Q11">
        <v>1.07423E-2</v>
      </c>
      <c r="V11" s="4"/>
      <c r="X11" s="3"/>
      <c r="Y11" s="3"/>
      <c r="Z11" s="3"/>
      <c r="AA11" s="4"/>
      <c r="AB11" s="4"/>
      <c r="AC11" s="4"/>
      <c r="AD11" s="4"/>
      <c r="AE11" s="4"/>
    </row>
    <row r="12" spans="1:39" ht="15.75" x14ac:dyDescent="0.25">
      <c r="A12" t="s">
        <v>49</v>
      </c>
      <c r="B12" t="s">
        <v>53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20.013400000000001</v>
      </c>
      <c r="O12">
        <v>1407</v>
      </c>
      <c r="P12">
        <v>1.94071E-2</v>
      </c>
      <c r="Q12">
        <v>1.07694E-2</v>
      </c>
      <c r="V12" s="4"/>
      <c r="X12" s="3"/>
      <c r="Y12" s="3"/>
      <c r="Z12" s="3"/>
      <c r="AA12" s="4"/>
      <c r="AB12" s="4"/>
      <c r="AC12" s="4"/>
      <c r="AD12" s="4"/>
      <c r="AE12" s="4"/>
    </row>
    <row r="13" spans="1:39" ht="15.75" x14ac:dyDescent="0.25">
      <c r="A13" t="s">
        <v>49</v>
      </c>
      <c r="B13" t="s">
        <v>53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20.019100000000002</v>
      </c>
      <c r="O13">
        <v>1405</v>
      </c>
      <c r="P13">
        <v>1.9193000000000002E-2</v>
      </c>
      <c r="Q13">
        <v>1.06353E-2</v>
      </c>
      <c r="V13" s="4"/>
      <c r="X13" s="3"/>
      <c r="Y13" s="3"/>
      <c r="Z13" s="3"/>
      <c r="AA13" s="4"/>
      <c r="AB13" s="4"/>
      <c r="AC13" s="4"/>
      <c r="AD13" s="4"/>
      <c r="AE13" s="4"/>
    </row>
    <row r="14" spans="1:39" ht="15.75" x14ac:dyDescent="0.25">
      <c r="A14" t="s">
        <v>27</v>
      </c>
      <c r="B14" t="s">
        <v>56</v>
      </c>
      <c r="C14" t="s">
        <v>74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20.021899999999999</v>
      </c>
      <c r="O14">
        <v>1731</v>
      </c>
      <c r="P14">
        <v>1.71725E-2</v>
      </c>
      <c r="Q14">
        <v>9.6325999999999998E-3</v>
      </c>
      <c r="V14" s="4"/>
      <c r="X14" s="3"/>
      <c r="Y14" s="3"/>
      <c r="Z14" s="3"/>
      <c r="AA14" s="4"/>
      <c r="AB14" s="4"/>
      <c r="AC14" s="4"/>
      <c r="AD14" s="4"/>
      <c r="AE14" s="4"/>
    </row>
    <row r="15" spans="1:39" ht="15.75" x14ac:dyDescent="0.25">
      <c r="A15" t="s">
        <v>27</v>
      </c>
      <c r="B15" t="s">
        <v>56</v>
      </c>
      <c r="C15" t="s">
        <v>74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20.020399999999999</v>
      </c>
      <c r="O15">
        <v>1733</v>
      </c>
      <c r="P15">
        <v>1.7318500000000001E-2</v>
      </c>
      <c r="Q15">
        <v>9.5857000000000008E-3</v>
      </c>
      <c r="V15" s="4"/>
      <c r="X15" s="3"/>
      <c r="Y15" s="3"/>
      <c r="Z15" s="3"/>
      <c r="AA15" s="4"/>
      <c r="AB15" s="4"/>
      <c r="AC15" s="4"/>
      <c r="AD15" s="4"/>
      <c r="AE15" s="4"/>
    </row>
    <row r="16" spans="1:39" ht="15.75" x14ac:dyDescent="0.25">
      <c r="A16" t="s">
        <v>27</v>
      </c>
      <c r="B16" t="s">
        <v>56</v>
      </c>
      <c r="C16" t="s">
        <v>74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20.014900000000001</v>
      </c>
      <c r="O16">
        <v>1731</v>
      </c>
      <c r="P16">
        <v>1.7279099999999999E-2</v>
      </c>
      <c r="Q16">
        <v>9.6860999999999996E-3</v>
      </c>
      <c r="V16" s="4"/>
      <c r="X16" s="3"/>
      <c r="Y16" s="3"/>
      <c r="Z16" s="3"/>
      <c r="AA16" s="4"/>
      <c r="AB16" s="4"/>
      <c r="AC16" s="4"/>
      <c r="AD16" s="4"/>
      <c r="AE16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F60E-5AC0-4D7C-8092-06DDEBA89CA5}">
  <dimension ref="A1:AI16"/>
  <sheetViews>
    <sheetView topLeftCell="I1" zoomScale="70" zoomScaleNormal="70" workbookViewId="0">
      <selection activeCell="AF1" sqref="AF1:AG2"/>
    </sheetView>
  </sheetViews>
  <sheetFormatPr defaultRowHeight="15" x14ac:dyDescent="0.25"/>
  <cols>
    <col min="1" max="1" width="23" bestFit="1" customWidth="1"/>
    <col min="2" max="2" width="30.85546875" customWidth="1"/>
    <col min="3" max="3" width="27" customWidth="1"/>
    <col min="5" max="5" width="7.425781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9" max="19" width="22.42578125" bestFit="1" customWidth="1"/>
    <col min="20" max="20" width="20.140625" bestFit="1" customWidth="1"/>
    <col min="21" max="21" width="19.140625" bestFit="1" customWidth="1"/>
    <col min="22" max="22" width="21.7109375" bestFit="1" customWidth="1"/>
    <col min="23" max="23" width="22.42578125" bestFit="1" customWidth="1"/>
    <col min="24" max="24" width="20.140625" bestFit="1" customWidth="1"/>
    <col min="25" max="25" width="19.140625" bestFit="1" customWidth="1"/>
    <col min="26" max="26" width="22.5703125" bestFit="1" customWidth="1"/>
    <col min="27" max="27" width="14.28515625" bestFit="1" customWidth="1"/>
    <col min="28" max="28" width="13.42578125" bestFit="1" customWidth="1"/>
    <col min="29" max="31" width="15.5703125" bestFit="1" customWidth="1"/>
    <col min="32" max="33" width="14.85546875" bestFit="1" customWidth="1"/>
    <col min="34" max="34" width="24" bestFit="1" customWidth="1"/>
  </cols>
  <sheetData>
    <row r="1" spans="1:35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46</v>
      </c>
      <c r="AE1" s="2" t="s">
        <v>45</v>
      </c>
      <c r="AF1" s="2" t="s">
        <v>84</v>
      </c>
      <c r="AG1" s="2" t="s">
        <v>85</v>
      </c>
      <c r="AH1" s="2" t="s">
        <v>48</v>
      </c>
    </row>
    <row r="2" spans="1:35" ht="15.75" x14ac:dyDescent="0.25">
      <c r="A2" t="s">
        <v>26</v>
      </c>
      <c r="B2" t="s">
        <v>57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25.033799999999999</v>
      </c>
      <c r="O2">
        <v>921</v>
      </c>
      <c r="P2">
        <v>4.8881399999999998E-2</v>
      </c>
      <c r="Q2">
        <v>1.17883E-2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75.134600000000006</v>
      </c>
      <c r="AB2" s="4">
        <f ca="1">SUM(OFFSET($O$2,(ROW()-ROW($AB$2))*$S$2,,$S$2,))</f>
        <v>2779</v>
      </c>
      <c r="AC2" s="4">
        <f ca="1">AB2/AA2</f>
        <v>36.986954079744883</v>
      </c>
      <c r="AD2" s="4">
        <f ca="1">1/MAX(OFFSET($Q$2,(ROW()-ROW($AD$2))*$S$2,,$S$2,))</f>
        <v>83.528232542599397</v>
      </c>
      <c r="AE2" s="4">
        <f ca="1">1/MIN(OFFSET($P$2,(ROW()-ROW($AE$2))*$S$2,,$S$2,))</f>
        <v>20.463414484414042</v>
      </c>
      <c r="AF2">
        <f ca="1">(AD2-AC2)/(AC2+AD2)/2*100</f>
        <v>19.309300249726977</v>
      </c>
      <c r="AG2">
        <f ca="1">(AC2-AE2)/(AE2+AC2)/2*100</f>
        <v>14.380708086213431</v>
      </c>
      <c r="AH2">
        <f ca="1">ROUND((AC2-$AC$2)/ABS($AC$2)*100, $T$2)</f>
        <v>0</v>
      </c>
    </row>
    <row r="3" spans="1:35" ht="15.75" x14ac:dyDescent="0.25">
      <c r="A3" t="s">
        <v>26</v>
      </c>
      <c r="B3" t="s">
        <v>57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25.048100000000002</v>
      </c>
      <c r="O3">
        <v>930</v>
      </c>
      <c r="P3">
        <v>4.88677E-2</v>
      </c>
      <c r="Q3">
        <v>1.1850400000000001E-2</v>
      </c>
      <c r="T3" s="3"/>
      <c r="U3" s="3"/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75.114800000000002</v>
      </c>
      <c r="AB3" s="4">
        <f t="shared" ref="AB3:AB6" ca="1" si="7">SUM(OFFSET($O$2,(ROW()-ROW($AB$2))*$S$2,,$S$2,))</f>
        <v>2882</v>
      </c>
      <c r="AC3" s="4">
        <f t="shared" ref="AC3:AC6" ca="1" si="8">AB3/AA3</f>
        <v>38.367938142682931</v>
      </c>
      <c r="AD3" s="4">
        <f t="shared" ref="AD3:AD6" ca="1" si="9">1/MAX(OFFSET($Q$2,(ROW()-ROW($AD$2))*$S$2,,$S$2,))</f>
        <v>89.598509080808896</v>
      </c>
      <c r="AE3" s="4">
        <f t="shared" ref="AE3:AE6" ca="1" si="10">1/MIN(OFFSET($P$2,(ROW()-ROW($AE$2))*$S$2,,$S$2,))</f>
        <v>18.013474078610802</v>
      </c>
      <c r="AF3">
        <f t="shared" ref="AF3:AF6" ca="1" si="11">(AD3-AC3)/(AC3+AD3)/2*100</f>
        <v>20.017188899779487</v>
      </c>
      <c r="AG3">
        <f t="shared" ref="AG3:AG6" ca="1" si="12">(AC3-AE3)/(AE3+AC3)/2*100</f>
        <v>18.050686620070859</v>
      </c>
      <c r="AH3">
        <f t="shared" ref="AH3:AH6" ca="1" si="13">ROUND((AC3-$AC$2)/ABS($AC$2)*100, $T$2)</f>
        <v>3.7</v>
      </c>
    </row>
    <row r="4" spans="1:35" ht="15.75" x14ac:dyDescent="0.25">
      <c r="A4" t="s">
        <v>26</v>
      </c>
      <c r="B4" t="s">
        <v>57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25.052700000000002</v>
      </c>
      <c r="O4">
        <v>928</v>
      </c>
      <c r="P4">
        <v>4.9011199999999998E-2</v>
      </c>
      <c r="Q4">
        <v>1.1972E-2</v>
      </c>
      <c r="T4" s="3"/>
      <c r="U4" s="3"/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75.092700000000008</v>
      </c>
      <c r="AB4" s="4">
        <f t="shared" ca="1" si="7"/>
        <v>3358</v>
      </c>
      <c r="AC4" s="4">
        <f t="shared" ca="1" si="8"/>
        <v>44.718061808937485</v>
      </c>
      <c r="AD4" s="4">
        <f t="shared" ca="1" si="9"/>
        <v>115.59891799412758</v>
      </c>
      <c r="AE4" s="4">
        <f t="shared" ca="1" si="10"/>
        <v>20.773048216322213</v>
      </c>
      <c r="AF4">
        <f t="shared" ca="1" si="11"/>
        <v>22.106471900936761</v>
      </c>
      <c r="AG4">
        <f t="shared" ca="1" si="12"/>
        <v>18.281117531356365</v>
      </c>
      <c r="AH4">
        <f t="shared" ca="1" si="13"/>
        <v>20.9</v>
      </c>
    </row>
    <row r="5" spans="1:35" ht="15.75" x14ac:dyDescent="0.25">
      <c r="A5" t="s">
        <v>25</v>
      </c>
      <c r="B5" t="s">
        <v>58</v>
      </c>
      <c r="C5" t="s">
        <v>76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25.031099999999999</v>
      </c>
      <c r="O5">
        <v>961</v>
      </c>
      <c r="P5">
        <v>5.5551999999999997E-2</v>
      </c>
      <c r="Q5">
        <v>1.0829699999999999E-2</v>
      </c>
      <c r="T5" s="3"/>
      <c r="U5" s="3"/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75.095399999999998</v>
      </c>
      <c r="AB5" s="4">
        <f t="shared" ca="1" si="7"/>
        <v>3232</v>
      </c>
      <c r="AC5" s="4">
        <f t="shared" ca="1" si="8"/>
        <v>43.038588249080505</v>
      </c>
      <c r="AD5" s="4">
        <f t="shared" ca="1" si="9"/>
        <v>94.028264896427871</v>
      </c>
      <c r="AE5" s="4">
        <f t="shared" ca="1" si="10"/>
        <v>24.309548061191993</v>
      </c>
      <c r="AF5">
        <f t="shared" ca="1" si="11"/>
        <v>18.600294483020409</v>
      </c>
      <c r="AG5">
        <f t="shared" ca="1" si="12"/>
        <v>13.904646226291939</v>
      </c>
      <c r="AH5">
        <f t="shared" ca="1" si="13"/>
        <v>16.399999999999999</v>
      </c>
      <c r="AI5">
        <f ca="1">SUM(AH3:AH5)</f>
        <v>41</v>
      </c>
    </row>
    <row r="6" spans="1:35" ht="15.75" x14ac:dyDescent="0.25">
      <c r="A6" t="s">
        <v>25</v>
      </c>
      <c r="B6" t="s">
        <v>58</v>
      </c>
      <c r="C6" t="s">
        <v>76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25.0488</v>
      </c>
      <c r="O6">
        <v>960</v>
      </c>
      <c r="P6">
        <v>5.5868800000000003E-2</v>
      </c>
      <c r="Q6">
        <v>1.10344E-2</v>
      </c>
      <c r="T6" s="3"/>
      <c r="U6" s="3"/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75.0595</v>
      </c>
      <c r="AB6" s="4">
        <f t="shared" ca="1" si="7"/>
        <v>4284</v>
      </c>
      <c r="AC6" s="4">
        <f t="shared" ca="1" si="8"/>
        <v>57.074720721560894</v>
      </c>
      <c r="AD6" s="4">
        <f t="shared" ca="1" si="9"/>
        <v>144.72617807108949</v>
      </c>
      <c r="AE6" s="4">
        <f t="shared" ca="1" si="10"/>
        <v>23.129676531473706</v>
      </c>
      <c r="AF6">
        <f t="shared" ca="1" si="11"/>
        <v>21.71731094210589</v>
      </c>
      <c r="AG6">
        <f t="shared" ca="1" si="12"/>
        <v>21.161585494492851</v>
      </c>
      <c r="AH6">
        <f t="shared" ca="1" si="13"/>
        <v>54.3</v>
      </c>
    </row>
    <row r="7" spans="1:35" ht="15.75" x14ac:dyDescent="0.25">
      <c r="A7" t="s">
        <v>25</v>
      </c>
      <c r="B7" t="s">
        <v>58</v>
      </c>
      <c r="C7" t="s">
        <v>76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25.0349</v>
      </c>
      <c r="O7">
        <v>961</v>
      </c>
      <c r="P7">
        <v>5.5514000000000001E-2</v>
      </c>
      <c r="Q7">
        <v>1.11609E-2</v>
      </c>
      <c r="V7" s="4"/>
      <c r="X7" s="3"/>
      <c r="Y7" s="3"/>
      <c r="Z7" s="3"/>
      <c r="AA7" s="4"/>
      <c r="AB7" s="4"/>
      <c r="AC7" s="4"/>
      <c r="AD7" s="4"/>
      <c r="AE7" s="4"/>
    </row>
    <row r="8" spans="1:35" ht="15.75" x14ac:dyDescent="0.25">
      <c r="A8" t="s">
        <v>24</v>
      </c>
      <c r="B8" t="s">
        <v>59</v>
      </c>
      <c r="C8" t="s">
        <v>76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25.029699999999998</v>
      </c>
      <c r="O8">
        <v>1118</v>
      </c>
      <c r="P8">
        <v>4.8414899999999997E-2</v>
      </c>
      <c r="Q8">
        <v>8.5684000000000003E-3</v>
      </c>
      <c r="V8" s="4"/>
      <c r="X8" s="3"/>
      <c r="Y8" s="3"/>
      <c r="Z8" s="3"/>
      <c r="AA8" s="4"/>
      <c r="AB8" s="4"/>
      <c r="AC8" s="4"/>
      <c r="AD8" s="4"/>
      <c r="AE8" s="4"/>
    </row>
    <row r="9" spans="1:35" x14ac:dyDescent="0.25">
      <c r="A9" t="s">
        <v>24</v>
      </c>
      <c r="B9" t="s">
        <v>59</v>
      </c>
      <c r="C9" t="s">
        <v>76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25.023800000000001</v>
      </c>
      <c r="O9">
        <v>1119</v>
      </c>
      <c r="P9">
        <v>4.8259900000000001E-2</v>
      </c>
      <c r="Q9">
        <v>8.6505999999999996E-3</v>
      </c>
    </row>
    <row r="10" spans="1:35" x14ac:dyDescent="0.25">
      <c r="A10" t="s">
        <v>24</v>
      </c>
      <c r="B10" t="s">
        <v>59</v>
      </c>
      <c r="C10" t="s">
        <v>76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25.039200000000001</v>
      </c>
      <c r="O10">
        <v>1121</v>
      </c>
      <c r="P10">
        <v>4.8139300000000003E-2</v>
      </c>
      <c r="Q10">
        <v>8.5839999999999996E-3</v>
      </c>
    </row>
    <row r="11" spans="1:35" x14ac:dyDescent="0.25">
      <c r="A11" t="s">
        <v>49</v>
      </c>
      <c r="B11" t="s">
        <v>57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25.029199999999999</v>
      </c>
      <c r="O11">
        <v>1079</v>
      </c>
      <c r="P11">
        <v>4.1351800000000001E-2</v>
      </c>
      <c r="Q11">
        <v>1.0413800000000001E-2</v>
      </c>
    </row>
    <row r="12" spans="1:35" x14ac:dyDescent="0.25">
      <c r="A12" t="s">
        <v>49</v>
      </c>
      <c r="B12" t="s">
        <v>57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25.023599999999998</v>
      </c>
      <c r="O12">
        <v>1076</v>
      </c>
      <c r="P12">
        <v>4.1264099999999998E-2</v>
      </c>
      <c r="Q12">
        <v>1.06351E-2</v>
      </c>
    </row>
    <row r="13" spans="1:35" x14ac:dyDescent="0.25">
      <c r="A13" t="s">
        <v>49</v>
      </c>
      <c r="B13" t="s">
        <v>57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25.0426</v>
      </c>
      <c r="O13">
        <v>1077</v>
      </c>
      <c r="P13">
        <v>4.1136100000000002E-2</v>
      </c>
      <c r="Q13">
        <v>1.0593699999999999E-2</v>
      </c>
    </row>
    <row r="14" spans="1:35" x14ac:dyDescent="0.25">
      <c r="A14" t="s">
        <v>27</v>
      </c>
      <c r="B14" t="s">
        <v>51</v>
      </c>
      <c r="C14" t="s">
        <v>74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25.022300000000001</v>
      </c>
      <c r="O14">
        <v>1438</v>
      </c>
      <c r="P14">
        <v>4.3393099999999997E-2</v>
      </c>
      <c r="Q14">
        <v>6.7031E-3</v>
      </c>
    </row>
    <row r="15" spans="1:35" x14ac:dyDescent="0.25">
      <c r="A15" t="s">
        <v>27</v>
      </c>
      <c r="B15" t="s">
        <v>51</v>
      </c>
      <c r="C15" t="s">
        <v>74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25.019500000000001</v>
      </c>
      <c r="O15">
        <v>1418</v>
      </c>
      <c r="P15">
        <v>4.3277900000000001E-2</v>
      </c>
      <c r="Q15">
        <v>6.9096000000000001E-3</v>
      </c>
    </row>
    <row r="16" spans="1:35" x14ac:dyDescent="0.25">
      <c r="A16" t="s">
        <v>27</v>
      </c>
      <c r="B16" t="s">
        <v>51</v>
      </c>
      <c r="C16" t="s">
        <v>74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25.017700000000001</v>
      </c>
      <c r="O16">
        <v>1428</v>
      </c>
      <c r="P16">
        <v>4.3234500000000002E-2</v>
      </c>
      <c r="Q16">
        <v>6.7908999999999999E-3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F9DE-D528-434B-B805-D6364E417ED6}">
  <dimension ref="A1:AM16"/>
  <sheetViews>
    <sheetView topLeftCell="P1" zoomScale="85" zoomScaleNormal="85" workbookViewId="0">
      <selection activeCell="AC12" sqref="AC1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46</v>
      </c>
      <c r="AE1" s="2" t="s">
        <v>45</v>
      </c>
      <c r="AF1" s="2" t="s">
        <v>84</v>
      </c>
      <c r="AG1" s="2" t="s">
        <v>85</v>
      </c>
      <c r="AH1" s="2" t="s">
        <v>48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60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20.046500000000002</v>
      </c>
      <c r="O2">
        <v>1211</v>
      </c>
      <c r="P2">
        <v>2.69824E-2</v>
      </c>
      <c r="Q2">
        <v>1.13718E-2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60.126100000000008</v>
      </c>
      <c r="AB2" s="4">
        <f ca="1">SUM(OFFSET($O$2,(ROW()-ROW($AB$2))*$S$2,,$S$2,))</f>
        <v>3619</v>
      </c>
      <c r="AC2" s="4">
        <f ca="1">AB2/AA2</f>
        <v>60.19016699902371</v>
      </c>
      <c r="AD2" s="4">
        <f ca="1">1/MAX(OFFSET($Q$2,(ROW()-ROW($AD$2))*$S$2,,$S$2,))</f>
        <v>87.936826184069361</v>
      </c>
      <c r="AE2" s="4">
        <f ca="1">1/MIN(OFFSET($P$2,(ROW()-ROW($AE$2))*$S$2,,$S$2,))</f>
        <v>37.182600030489731</v>
      </c>
      <c r="AF2">
        <f ca="1">(AD2-AC2)/(AC2+AD2)/2*100</f>
        <v>9.365834878842529</v>
      </c>
      <c r="AG2">
        <f ca="1">(AC2-AE2)/(AE2+AC2)/2*100</f>
        <v>11.814169233560161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60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20.047799999999999</v>
      </c>
      <c r="O3">
        <v>1203</v>
      </c>
      <c r="P3">
        <v>2.6964599999999998E-2</v>
      </c>
      <c r="Q3">
        <v>1.12937E-2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60.086500000000001</v>
      </c>
      <c r="AB3" s="4">
        <f t="shared" ref="AB3:AB6" ca="1" si="7">SUM(OFFSET($O$2,(ROW()-ROW($AB$2))*$S$2,,$S$2,))</f>
        <v>4111</v>
      </c>
      <c r="AC3" s="4">
        <f t="shared" ref="AC3:AC6" ca="1" si="8">AB3/AA3</f>
        <v>68.418030672447216</v>
      </c>
      <c r="AD3" s="4">
        <f t="shared" ref="AD3:AD6" ca="1" si="9">1/MAX(OFFSET($Q$2,(ROW()-ROW($AD$2))*$S$2,,$S$2,))</f>
        <v>99.782474206230404</v>
      </c>
      <c r="AE3" s="4">
        <f t="shared" ref="AE3:AE6" ca="1" si="10">1/MIN(OFFSET($P$2,(ROW()-ROW($AE$2))*$S$2,,$S$2,))</f>
        <v>42.173984555886854</v>
      </c>
      <c r="AF3">
        <f t="shared" ref="AF3:AF6" ca="1" si="11">(AD3-AC3)/(AC3+AD3)/2*100</f>
        <v>9.3235283557579809</v>
      </c>
      <c r="AG3">
        <f t="shared" ref="AG3:AG6" ca="1" si="12">(AC3-AE3)/(AE3+AC3)/2*100</f>
        <v>11.865253591037078</v>
      </c>
      <c r="AH3">
        <f t="shared" ref="AH3:AH6" ca="1" si="13">ROUND((AC3-$AC$2)/ABS($AC$2)*100, $T$2)</f>
        <v>13.7</v>
      </c>
    </row>
    <row r="4" spans="1:39" ht="15.75" x14ac:dyDescent="0.25">
      <c r="A4" t="s">
        <v>26</v>
      </c>
      <c r="B4" t="s">
        <v>60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20.0318</v>
      </c>
      <c r="O4">
        <v>1205</v>
      </c>
      <c r="P4">
        <v>2.6894299999999999E-2</v>
      </c>
      <c r="Q4">
        <v>1.11561E-2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60.100400000000008</v>
      </c>
      <c r="AB4" s="4">
        <f t="shared" ca="1" si="7"/>
        <v>4320</v>
      </c>
      <c r="AC4" s="4">
        <f t="shared" ca="1" si="8"/>
        <v>71.879721266414194</v>
      </c>
      <c r="AD4" s="4">
        <f t="shared" ca="1" si="9"/>
        <v>103.597957048287</v>
      </c>
      <c r="AE4" s="4">
        <f t="shared" ca="1" si="10"/>
        <v>45.635635955404858</v>
      </c>
      <c r="AF4">
        <f t="shared" ca="1" si="11"/>
        <v>9.0376839055818277</v>
      </c>
      <c r="AG4">
        <f t="shared" ca="1" si="12"/>
        <v>11.166236452598982</v>
      </c>
      <c r="AH4">
        <f t="shared" ca="1" si="13"/>
        <v>19.399999999999999</v>
      </c>
    </row>
    <row r="5" spans="1:39" ht="15.75" x14ac:dyDescent="0.25">
      <c r="A5" t="s">
        <v>25</v>
      </c>
      <c r="B5" t="s">
        <v>61</v>
      </c>
      <c r="C5" t="s">
        <v>76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20.035399999999999</v>
      </c>
      <c r="O5">
        <v>1369</v>
      </c>
      <c r="P5">
        <v>2.3754399999999998E-2</v>
      </c>
      <c r="Q5">
        <v>1.0021800000000001E-2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60.136800000000008</v>
      </c>
      <c r="AB5" s="4">
        <f t="shared" ca="1" si="7"/>
        <v>2931</v>
      </c>
      <c r="AC5" s="4">
        <f t="shared" ca="1" si="8"/>
        <v>48.738875364169687</v>
      </c>
      <c r="AD5" s="4">
        <f t="shared" ca="1" si="9"/>
        <v>71.794724523642003</v>
      </c>
      <c r="AE5" s="4">
        <f t="shared" ca="1" si="10"/>
        <v>29.231560731490575</v>
      </c>
      <c r="AF5">
        <f t="shared" ca="1" si="11"/>
        <v>9.5640755693565396</v>
      </c>
      <c r="AG5">
        <f t="shared" ca="1" si="12"/>
        <v>12.509430246578335</v>
      </c>
      <c r="AH5">
        <f t="shared" ca="1" si="13"/>
        <v>-19</v>
      </c>
      <c r="AI5">
        <f ca="1">SUM(AH3:AH5)</f>
        <v>14.099999999999994</v>
      </c>
    </row>
    <row r="6" spans="1:39" ht="15.75" x14ac:dyDescent="0.25">
      <c r="A6" t="s">
        <v>25</v>
      </c>
      <c r="B6" t="s">
        <v>61</v>
      </c>
      <c r="C6" t="s">
        <v>76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20.024000000000001</v>
      </c>
      <c r="O6">
        <v>1370</v>
      </c>
      <c r="P6">
        <v>2.3906400000000001E-2</v>
      </c>
      <c r="Q6">
        <v>9.9363000000000003E-3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60.108100000000007</v>
      </c>
      <c r="AB6" s="4">
        <f t="shared" ca="1" si="7"/>
        <v>4219</v>
      </c>
      <c r="AC6" s="4">
        <f t="shared" ca="1" si="8"/>
        <v>70.190207309830114</v>
      </c>
      <c r="AD6" s="4">
        <f t="shared" ca="1" si="9"/>
        <v>102.5630506353781</v>
      </c>
      <c r="AE6" s="4">
        <f t="shared" ca="1" si="10"/>
        <v>42.982836953204583</v>
      </c>
      <c r="AF6">
        <f t="shared" ca="1" si="11"/>
        <v>9.3696766447714737</v>
      </c>
      <c r="AG6">
        <f t="shared" ca="1" si="12"/>
        <v>12.020252054628248</v>
      </c>
      <c r="AH6">
        <f t="shared" ca="1" si="13"/>
        <v>16.600000000000001</v>
      </c>
    </row>
    <row r="7" spans="1:39" ht="15.75" x14ac:dyDescent="0.25">
      <c r="A7" t="s">
        <v>25</v>
      </c>
      <c r="B7" t="s">
        <v>61</v>
      </c>
      <c r="C7" t="s">
        <v>76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20.027100000000001</v>
      </c>
      <c r="O7">
        <v>1372</v>
      </c>
      <c r="P7">
        <v>2.3711300000000001E-2</v>
      </c>
      <c r="Q7">
        <v>9.8893000000000002E-3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62</v>
      </c>
      <c r="C8" t="s">
        <v>76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20.038399999999999</v>
      </c>
      <c r="O8">
        <v>1441</v>
      </c>
      <c r="P8">
        <v>2.19127E-2</v>
      </c>
      <c r="Q8">
        <v>9.5519000000000003E-3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62</v>
      </c>
      <c r="C9" t="s">
        <v>76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20.0383</v>
      </c>
      <c r="O9">
        <v>1441</v>
      </c>
      <c r="P9">
        <v>2.2185900000000001E-2</v>
      </c>
      <c r="Q9">
        <v>9.6527000000000002E-3</v>
      </c>
      <c r="T9" s="4"/>
      <c r="U9" s="3"/>
      <c r="V9" s="3"/>
    </row>
    <row r="10" spans="1:39" ht="15.75" x14ac:dyDescent="0.25">
      <c r="A10" t="s">
        <v>24</v>
      </c>
      <c r="B10" t="s">
        <v>62</v>
      </c>
      <c r="C10" t="s">
        <v>76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20.023700000000002</v>
      </c>
      <c r="O10">
        <v>1438</v>
      </c>
      <c r="P10">
        <v>2.2153099999999998E-2</v>
      </c>
      <c r="Q10">
        <v>9.6310000000000007E-3</v>
      </c>
      <c r="T10" s="4"/>
      <c r="U10" s="3"/>
      <c r="V10" s="3"/>
    </row>
    <row r="11" spans="1:39" x14ac:dyDescent="0.25">
      <c r="A11" t="s">
        <v>49</v>
      </c>
      <c r="B11" t="s">
        <v>60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20.052199999999999</v>
      </c>
      <c r="O11">
        <v>976</v>
      </c>
      <c r="P11">
        <v>3.4745499999999999E-2</v>
      </c>
      <c r="Q11">
        <v>1.3928599999999999E-2</v>
      </c>
    </row>
    <row r="12" spans="1:39" x14ac:dyDescent="0.25">
      <c r="A12" t="s">
        <v>49</v>
      </c>
      <c r="B12" t="s">
        <v>60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20.046800000000001</v>
      </c>
      <c r="O12">
        <v>976</v>
      </c>
      <c r="P12">
        <v>3.4733399999999998E-2</v>
      </c>
      <c r="Q12">
        <v>1.3501300000000001E-2</v>
      </c>
    </row>
    <row r="13" spans="1:39" x14ac:dyDescent="0.25">
      <c r="A13" t="s">
        <v>49</v>
      </c>
      <c r="B13" t="s">
        <v>60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20.037800000000001</v>
      </c>
      <c r="O13">
        <v>979</v>
      </c>
      <c r="P13">
        <v>3.42096E-2</v>
      </c>
      <c r="Q13">
        <v>1.3751599999999999E-2</v>
      </c>
    </row>
    <row r="14" spans="1:39" x14ac:dyDescent="0.25">
      <c r="A14" t="s">
        <v>27</v>
      </c>
      <c r="B14" t="s">
        <v>50</v>
      </c>
      <c r="C14" t="s">
        <v>74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20.043299999999999</v>
      </c>
      <c r="O14">
        <v>1402</v>
      </c>
      <c r="P14">
        <v>2.3712500000000001E-2</v>
      </c>
      <c r="Q14">
        <v>9.7500999999999994E-3</v>
      </c>
    </row>
    <row r="15" spans="1:39" x14ac:dyDescent="0.25">
      <c r="A15" t="s">
        <v>27</v>
      </c>
      <c r="B15" t="s">
        <v>50</v>
      </c>
      <c r="C15" t="s">
        <v>74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20.034700000000001</v>
      </c>
      <c r="O15">
        <v>1403</v>
      </c>
      <c r="P15">
        <v>2.34725E-2</v>
      </c>
      <c r="Q15">
        <v>9.6440999999999992E-3</v>
      </c>
    </row>
    <row r="16" spans="1:39" x14ac:dyDescent="0.25">
      <c r="A16" t="s">
        <v>27</v>
      </c>
      <c r="B16" t="s">
        <v>50</v>
      </c>
      <c r="C16" t="s">
        <v>74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20.030100000000001</v>
      </c>
      <c r="O16">
        <v>1414</v>
      </c>
      <c r="P16">
        <v>2.32651E-2</v>
      </c>
      <c r="Q16">
        <v>9.4228999999999997E-3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664B0-D829-4FE8-A84D-A0266DB19E99}">
  <dimension ref="A1:AM16"/>
  <sheetViews>
    <sheetView tabSelected="1" topLeftCell="M1" zoomScale="70" zoomScaleNormal="70" workbookViewId="0">
      <selection activeCell="B2" sqref="B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46</v>
      </c>
      <c r="AE1" s="2" t="s">
        <v>45</v>
      </c>
      <c r="AF1" s="2" t="s">
        <v>84</v>
      </c>
      <c r="AG1" s="2" t="s">
        <v>85</v>
      </c>
      <c r="AH1" s="2" t="s">
        <v>48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60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20.011500000000002</v>
      </c>
      <c r="O2">
        <v>3156</v>
      </c>
      <c r="P2">
        <v>1.40068E-2</v>
      </c>
      <c r="Q2">
        <v>5.3106000000000004E-3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6" si="0">L2/1000</f>
        <v>49.152000000000001</v>
      </c>
      <c r="Z2" s="3">
        <f t="shared" si="0"/>
        <v>65.536000000000001</v>
      </c>
      <c r="AA2" s="4">
        <f ca="1">SUM(OFFSET($N$2,(ROW()-ROW($AA$2))*$S$2,,$S$2,))</f>
        <v>60.034599999999998</v>
      </c>
      <c r="AB2" s="4">
        <f ca="1">SUM(OFFSET($O$2,(ROW()-ROW($AB$2))*$S$2,,$S$2,))</f>
        <v>9522</v>
      </c>
      <c r="AC2" s="4">
        <f ca="1">AB2/AA2</f>
        <v>158.60853574438741</v>
      </c>
      <c r="AD2" s="4">
        <f ca="1">1/MAX(OFFSET($Q$2,(ROW()-ROW($AD$2))*$S$2,,$S$2,))</f>
        <v>188.30264000301284</v>
      </c>
      <c r="AE2" s="4">
        <f ca="1">1/MIN(OFFSET($P$2,(ROW()-ROW($AE$2))*$S$2,,$S$2,))</f>
        <v>78.981455154329765</v>
      </c>
      <c r="AF2">
        <f ca="1">(AD2-AC2)/(AC2+AD2)/2*100</f>
        <v>4.2797849038231739</v>
      </c>
      <c r="AG2">
        <f ca="1">(AC2-AE2)/(AE2+AC2)/2*100</f>
        <v>16.757246441413027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60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20.0136</v>
      </c>
      <c r="O3">
        <v>3181</v>
      </c>
      <c r="P3">
        <v>1.29455E-2</v>
      </c>
      <c r="Q3">
        <v>5.0055999999999998E-3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si="0"/>
        <v>49.152000000000001</v>
      </c>
      <c r="Z3" s="3">
        <f t="shared" si="0"/>
        <v>65.536000000000001</v>
      </c>
      <c r="AA3" s="4">
        <f t="shared" ref="AA3:AA6" ca="1" si="4">SUM(OFFSET($N$2,(ROW()-ROW($AA$2))*$S$2,,$S$2,))</f>
        <v>60.030200000000001</v>
      </c>
      <c r="AB3" s="4">
        <f t="shared" ref="AB3:AB6" ca="1" si="5">SUM(OFFSET($O$2,(ROW()-ROW($AB$2))*$S$2,,$S$2,))</f>
        <v>10018</v>
      </c>
      <c r="AC3" s="4">
        <f t="shared" ref="AC3:AC6" ca="1" si="6">AB3/AA3</f>
        <v>166.88266905657485</v>
      </c>
      <c r="AD3" s="4">
        <f t="shared" ref="AD3:AD6" ca="1" si="7">1/MAX(OFFSET($Q$2,(ROW()-ROW($AD$2))*$S$2,,$S$2,))</f>
        <v>201.79598425991324</v>
      </c>
      <c r="AE3" s="4">
        <f t="shared" ref="AE3:AE6" ca="1" si="8">1/MIN(OFFSET($P$2,(ROW()-ROW($AE$2))*$S$2,,$S$2,))</f>
        <v>78.907291822837351</v>
      </c>
      <c r="AF3">
        <f t="shared" ref="AF3:AF6" ca="1" si="9">(AD3-AC3)/(AC3+AD3)/2*100</f>
        <v>4.7349249663998636</v>
      </c>
      <c r="AG3">
        <f t="shared" ref="AG3:AG6" ca="1" si="10">(AC3-AE3)/(AE3+AC3)/2*100</f>
        <v>17.896454541709168</v>
      </c>
      <c r="AH3">
        <f t="shared" ref="AH3:AH6" ca="1" si="11">ROUND((AC3-$AC$2)/ABS($AC$2)*100, $T$2)</f>
        <v>5.2</v>
      </c>
    </row>
    <row r="4" spans="1:39" ht="15.75" x14ac:dyDescent="0.25">
      <c r="A4" t="s">
        <v>26</v>
      </c>
      <c r="B4" t="s">
        <v>60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20.009499999999999</v>
      </c>
      <c r="O4">
        <v>3185</v>
      </c>
      <c r="P4">
        <v>1.2661199999999999E-2</v>
      </c>
      <c r="Q4">
        <v>5.0600999999999997E-3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0"/>
        <v>49.152000000000001</v>
      </c>
      <c r="Z4" s="3">
        <f t="shared" si="0"/>
        <v>65.536000000000001</v>
      </c>
      <c r="AA4" s="4">
        <f t="shared" ca="1" si="4"/>
        <v>60.029600000000002</v>
      </c>
      <c r="AB4" s="4">
        <f t="shared" ca="1" si="5"/>
        <v>10005</v>
      </c>
      <c r="AC4" s="4">
        <f t="shared" ca="1" si="6"/>
        <v>166.66777722989991</v>
      </c>
      <c r="AD4" s="4">
        <f t="shared" ca="1" si="7"/>
        <v>193.19191685019899</v>
      </c>
      <c r="AE4" s="4">
        <f t="shared" ca="1" si="8"/>
        <v>79.28327915642592</v>
      </c>
      <c r="AF4">
        <f t="shared" ca="1" si="9"/>
        <v>3.685344601887429</v>
      </c>
      <c r="AG4">
        <f t="shared" ca="1" si="10"/>
        <v>17.764611251804389</v>
      </c>
      <c r="AH4">
        <f t="shared" ca="1" si="11"/>
        <v>5.0999999999999996</v>
      </c>
    </row>
    <row r="5" spans="1:39" ht="15.75" x14ac:dyDescent="0.25">
      <c r="A5" t="s">
        <v>25</v>
      </c>
      <c r="B5" t="s">
        <v>61</v>
      </c>
      <c r="C5" t="s">
        <v>76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20.010000000000002</v>
      </c>
      <c r="O5">
        <v>3353</v>
      </c>
      <c r="P5">
        <v>1.28107E-2</v>
      </c>
      <c r="Q5">
        <v>4.6537999999999996E-3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0"/>
        <v>49.152000000000001</v>
      </c>
      <c r="Z5" s="3">
        <f t="shared" si="0"/>
        <v>65.536000000000001</v>
      </c>
      <c r="AA5" s="4">
        <f t="shared" ca="1" si="4"/>
        <v>60.033199999999994</v>
      </c>
      <c r="AB5" s="4">
        <f t="shared" ca="1" si="5"/>
        <v>9732</v>
      </c>
      <c r="AC5" s="4">
        <f t="shared" ca="1" si="6"/>
        <v>162.11029896790444</v>
      </c>
      <c r="AD5" s="4">
        <f t="shared" ca="1" si="7"/>
        <v>191.65900030665441</v>
      </c>
      <c r="AE5" s="4">
        <f t="shared" ca="1" si="8"/>
        <v>77.769568767741177</v>
      </c>
      <c r="AF5">
        <f t="shared" ca="1" si="9"/>
        <v>4.1762670473869106</v>
      </c>
      <c r="AG5">
        <f t="shared" ca="1" si="10"/>
        <v>17.579785039132407</v>
      </c>
      <c r="AH5">
        <f t="shared" ca="1" si="11"/>
        <v>2.2000000000000002</v>
      </c>
      <c r="AI5">
        <f ca="1">SUM(AH3:AH5)</f>
        <v>12.5</v>
      </c>
    </row>
    <row r="6" spans="1:39" ht="15.75" x14ac:dyDescent="0.25">
      <c r="A6" t="s">
        <v>25</v>
      </c>
      <c r="B6" t="s">
        <v>61</v>
      </c>
      <c r="C6" t="s">
        <v>76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20.008400000000002</v>
      </c>
      <c r="O6">
        <v>3348</v>
      </c>
      <c r="P6">
        <v>1.26731E-2</v>
      </c>
      <c r="Q6">
        <v>4.9554999999999998E-3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0"/>
        <v>49.152000000000001</v>
      </c>
      <c r="Z6" s="3">
        <f t="shared" si="0"/>
        <v>65.536000000000001</v>
      </c>
      <c r="AA6" s="4">
        <f t="shared" ca="1" si="4"/>
        <v>60.026300000000006</v>
      </c>
      <c r="AB6" s="4">
        <f t="shared" ca="1" si="5"/>
        <v>10825</v>
      </c>
      <c r="AC6" s="4">
        <f t="shared" ca="1" si="6"/>
        <v>180.33761867714651</v>
      </c>
      <c r="AD6" s="4">
        <f t="shared" ca="1" si="7"/>
        <v>208.83366398663463</v>
      </c>
      <c r="AE6" s="4">
        <f t="shared" ca="1" si="8"/>
        <v>81.807621197990798</v>
      </c>
      <c r="AF6">
        <f t="shared" ca="1" si="9"/>
        <v>3.6611187128762102</v>
      </c>
      <c r="AG6">
        <f t="shared" ca="1" si="10"/>
        <v>18.793016712049901</v>
      </c>
      <c r="AH6">
        <f t="shared" ca="1" si="11"/>
        <v>13.7</v>
      </c>
    </row>
    <row r="7" spans="1:39" ht="15.75" x14ac:dyDescent="0.25">
      <c r="A7" t="s">
        <v>25</v>
      </c>
      <c r="B7" t="s">
        <v>61</v>
      </c>
      <c r="C7" t="s">
        <v>76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20.011800000000001</v>
      </c>
      <c r="O7">
        <v>3317</v>
      </c>
      <c r="P7">
        <v>1.3046E-2</v>
      </c>
      <c r="Q7">
        <v>4.8754000000000002E-3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62</v>
      </c>
      <c r="C8" t="s">
        <v>76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20.009699999999999</v>
      </c>
      <c r="O8">
        <v>3338</v>
      </c>
      <c r="P8">
        <v>1.39334E-2</v>
      </c>
      <c r="Q8">
        <v>5.1761999999999997E-3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62</v>
      </c>
      <c r="C9" t="s">
        <v>76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20.011800000000001</v>
      </c>
      <c r="O9">
        <v>3334</v>
      </c>
      <c r="P9">
        <v>1.2848500000000001E-2</v>
      </c>
      <c r="Q9">
        <v>5.1460999999999998E-3</v>
      </c>
      <c r="T9" s="4"/>
      <c r="U9" s="3"/>
      <c r="V9" s="3"/>
    </row>
    <row r="10" spans="1:39" ht="15.75" x14ac:dyDescent="0.25">
      <c r="A10" t="s">
        <v>24</v>
      </c>
      <c r="B10" t="s">
        <v>62</v>
      </c>
      <c r="C10" t="s">
        <v>76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20.008099999999999</v>
      </c>
      <c r="O10">
        <v>3333</v>
      </c>
      <c r="P10">
        <v>1.2612999999999999E-2</v>
      </c>
      <c r="Q10">
        <v>5.0882000000000002E-3</v>
      </c>
      <c r="T10" s="4"/>
      <c r="U10" s="3"/>
      <c r="V10" s="3"/>
    </row>
    <row r="11" spans="1:39" x14ac:dyDescent="0.25">
      <c r="A11" t="s">
        <v>49</v>
      </c>
      <c r="B11" t="s">
        <v>60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20.009799999999998</v>
      </c>
      <c r="O11">
        <v>3251</v>
      </c>
      <c r="P11">
        <v>1.28802E-2</v>
      </c>
      <c r="Q11">
        <v>5.2176000000000002E-3</v>
      </c>
    </row>
    <row r="12" spans="1:39" x14ac:dyDescent="0.25">
      <c r="A12" t="s">
        <v>49</v>
      </c>
      <c r="B12" t="s">
        <v>60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20.0124</v>
      </c>
      <c r="O12">
        <v>3225</v>
      </c>
      <c r="P12">
        <v>1.28585E-2</v>
      </c>
      <c r="Q12">
        <v>4.8660999999999999E-3</v>
      </c>
    </row>
    <row r="13" spans="1:39" x14ac:dyDescent="0.25">
      <c r="A13" t="s">
        <v>49</v>
      </c>
      <c r="B13" t="s">
        <v>60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20.010999999999999</v>
      </c>
      <c r="O13">
        <v>3256</v>
      </c>
      <c r="P13">
        <v>1.38736E-2</v>
      </c>
      <c r="Q13">
        <v>4.8662000000000002E-3</v>
      </c>
    </row>
    <row r="14" spans="1:39" x14ac:dyDescent="0.25">
      <c r="A14" t="s">
        <v>27</v>
      </c>
      <c r="B14" t="s">
        <v>50</v>
      </c>
      <c r="C14" t="s">
        <v>74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20.008400000000002</v>
      </c>
      <c r="O14">
        <v>3615</v>
      </c>
      <c r="P14">
        <v>1.29587E-2</v>
      </c>
      <c r="Q14">
        <v>4.7613999999999998E-3</v>
      </c>
    </row>
    <row r="15" spans="1:39" x14ac:dyDescent="0.25">
      <c r="A15" t="s">
        <v>27</v>
      </c>
      <c r="B15" t="s">
        <v>50</v>
      </c>
      <c r="C15" t="s">
        <v>74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20.0077</v>
      </c>
      <c r="O15">
        <v>3586</v>
      </c>
      <c r="P15">
        <v>1.2486199999999999E-2</v>
      </c>
      <c r="Q15">
        <v>4.7885000000000002E-3</v>
      </c>
    </row>
    <row r="16" spans="1:39" x14ac:dyDescent="0.25">
      <c r="A16" t="s">
        <v>27</v>
      </c>
      <c r="B16" t="s">
        <v>50</v>
      </c>
      <c r="C16" t="s">
        <v>74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20.010200000000001</v>
      </c>
      <c r="O16">
        <v>3624</v>
      </c>
      <c r="P16">
        <v>1.22238E-2</v>
      </c>
      <c r="Q16">
        <v>4.7441000000000002E-3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0FD4-FA27-4F55-875C-776A875C0DAC}">
  <dimension ref="A1:AM13"/>
  <sheetViews>
    <sheetView topLeftCell="L1" zoomScale="70" zoomScaleNormal="70" workbookViewId="0">
      <selection activeCell="AG1" sqref="AG1:AH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6"/>
      <c r="AJ1" s="6"/>
      <c r="AK1" s="6"/>
      <c r="AL1" s="6"/>
      <c r="AM1" s="6"/>
    </row>
    <row r="2" spans="1:39" ht="15.75" x14ac:dyDescent="0.25">
      <c r="B2" t="s">
        <v>33</v>
      </c>
      <c r="C2" t="s">
        <v>73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30.108799999999999</v>
      </c>
      <c r="O2">
        <v>760</v>
      </c>
      <c r="P2">
        <v>6.3754699999999997E-2</v>
      </c>
      <c r="Q2">
        <v>2.2737400000000001E-2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90.293299999999988</v>
      </c>
      <c r="AC2" s="4">
        <f ca="1">SUM(OFFSET($O$2,(ROW()-ROW($AC$2))*$S$2,,$S$2,))</f>
        <v>2286</v>
      </c>
      <c r="AD2" s="4">
        <f ca="1">AC2/AB2</f>
        <v>25.31749310303201</v>
      </c>
      <c r="AE2" s="4">
        <f ca="1">1/MAX(OFFSET($Q$2,(ROW()-ROW($AE$2))*$S$2,,$S$2,))</f>
        <v>43.980402332720537</v>
      </c>
      <c r="AF2" s="4">
        <f ca="1">1/MIN(OFFSET($P$2,(ROW()-ROW($AF$2))*$S$2,,$S$2,))</f>
        <v>15.837996303411664</v>
      </c>
      <c r="AG2">
        <f ca="1">(AE2-AD2)/(AD2+AE2)/2*100</f>
        <v>13.465711413264547</v>
      </c>
      <c r="AH2">
        <f ca="1">(AD2-AF2)/(AF2+AD2)/2*100</f>
        <v>11.516685788866052</v>
      </c>
    </row>
    <row r="3" spans="1:39" ht="15.75" x14ac:dyDescent="0.25">
      <c r="B3" t="s">
        <v>33</v>
      </c>
      <c r="C3" t="s">
        <v>73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30.1188</v>
      </c>
      <c r="O3">
        <v>762</v>
      </c>
      <c r="P3">
        <v>6.3370399999999993E-2</v>
      </c>
      <c r="Q3">
        <v>2.2092299999999999E-2</v>
      </c>
      <c r="V3" s="4">
        <f t="shared" ref="V3:V5" ca="1" si="1">INDEX(OFFSET($A$2,(ROW()-ROW($V$2))*$S$2,,$S$2,),1)</f>
        <v>0</v>
      </c>
      <c r="W3">
        <f t="shared" ref="W3:W5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90.830399999999997</v>
      </c>
      <c r="AC3" s="4">
        <f ca="1">SUM(OFFSET($O$2,(ROW()-ROW($AC$2))*$S$2,,$S$2,))</f>
        <v>947</v>
      </c>
      <c r="AD3" s="4">
        <f t="shared" ref="AD3" ca="1" si="3">AC3/AB3</f>
        <v>10.426024767038349</v>
      </c>
      <c r="AE3" s="4">
        <f ca="1">1/MAX(OFFSET($Q$2,(ROW()-ROW($AE$2))*$S$2,,$S$2,))</f>
        <v>20.491803278688522</v>
      </c>
      <c r="AF3" s="4">
        <f ca="1">1/MIN(OFFSET($P$2,(ROW()-ROW($AF$2))*$S$2,,$S$2,))</f>
        <v>5.3920273483627108</v>
      </c>
      <c r="AG3">
        <f t="shared" ref="AG3:AG5" ca="1" si="4">(AE3-AD3)/(AD3+AE3)/2*100</f>
        <v>16.278275590321353</v>
      </c>
      <c r="AH3">
        <f t="shared" ref="AH3:AH5" ca="1" si="5">(AD3-AF3)/(AF3+AD3)/2*100</f>
        <v>15.912191279779469</v>
      </c>
    </row>
    <row r="4" spans="1:39" ht="15.75" x14ac:dyDescent="0.25">
      <c r="B4" t="s">
        <v>33</v>
      </c>
      <c r="C4" t="s">
        <v>73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30.0657</v>
      </c>
      <c r="O4">
        <v>764</v>
      </c>
      <c r="P4">
        <v>6.3139299999999995E-2</v>
      </c>
      <c r="Q4">
        <v>2.1945099999999999E-2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91.798000000000002</v>
      </c>
      <c r="AC4" s="4">
        <f ca="1">SUM(OFFSET($O$2,(ROW()-ROW($AC$2))*$S$2,,$S$2,))</f>
        <v>504</v>
      </c>
      <c r="AD4" s="4">
        <f t="shared" ref="AD4" ca="1" si="8">AC4/AB4</f>
        <v>5.4903156931523558</v>
      </c>
      <c r="AE4" s="4">
        <f ca="1">1/MAX(OFFSET($Q$2,(ROW()-ROW($AE$2))*$S$2,,$S$2,))</f>
        <v>10.617852857795096</v>
      </c>
      <c r="AF4" s="4">
        <f ca="1">1/MIN(OFFSET($P$2,(ROW()-ROW($AF$2))*$S$2,,$S$2,))</f>
        <v>2.9209105062229996</v>
      </c>
      <c r="AG4">
        <f t="shared" ca="1" si="4"/>
        <v>15.915953289243264</v>
      </c>
      <c r="AH4">
        <f t="shared" ca="1" si="5"/>
        <v>15.273665967514749</v>
      </c>
    </row>
    <row r="5" spans="1:39" ht="15.75" x14ac:dyDescent="0.25">
      <c r="B5" t="s">
        <v>33</v>
      </c>
      <c r="C5" t="s">
        <v>73</v>
      </c>
      <c r="D5">
        <v>1920</v>
      </c>
      <c r="E5">
        <v>1080</v>
      </c>
      <c r="F5" t="s">
        <v>67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30.330100000000002</v>
      </c>
      <c r="O5">
        <v>317</v>
      </c>
      <c r="P5">
        <v>0.18545900000000001</v>
      </c>
      <c r="Q5">
        <v>4.8319399999999998E-2</v>
      </c>
      <c r="V5" s="4">
        <f t="shared" ca="1" si="1"/>
        <v>0</v>
      </c>
      <c r="W5">
        <f t="shared" ca="1" si="2"/>
        <v>2073600</v>
      </c>
      <c r="X5">
        <f ca="1">OFFSET($J$1,(ROW()-1)*$S$2,0)</f>
        <v>68</v>
      </c>
      <c r="Y5" s="3">
        <f>K5/1000000000</f>
        <v>6.4419921919999998</v>
      </c>
      <c r="Z5" s="3">
        <f t="shared" ref="Z5" si="9">L5/1000</f>
        <v>49.152000000000001</v>
      </c>
      <c r="AA5" s="3">
        <f t="shared" ref="AA5" si="10">M5/1000</f>
        <v>65.536000000000001</v>
      </c>
      <c r="AB5" s="4">
        <f ca="1">SUM(OFFSET($N$2,(ROW()-ROW($AB$2))*$S$2,,$S$2,))</f>
        <v>90.1584</v>
      </c>
      <c r="AC5" s="4">
        <f ca="1">SUM(OFFSET($O$2,(ROW()-ROW($AC$2))*$S$2,,$S$2,))</f>
        <v>3285</v>
      </c>
      <c r="AD5" s="4">
        <f t="shared" ref="AD5" ca="1" si="11">AC5/AB5</f>
        <v>36.435872863759784</v>
      </c>
      <c r="AE5" s="4">
        <f ca="1">1/MAX(OFFSET($Q$2,(ROW()-ROW($AE$2))*$S$2,,$S$2,))</f>
        <v>61.161331359861045</v>
      </c>
      <c r="AF5" s="4">
        <f ca="1">1/MIN(OFFSET($P$2,(ROW()-ROW($AF$2))*$S$2,,$S$2,))</f>
        <v>24.153889259248526</v>
      </c>
      <c r="AG5">
        <f t="shared" ca="1" si="4"/>
        <v>12.66709363899848</v>
      </c>
      <c r="AH5">
        <f t="shared" ca="1" si="5"/>
        <v>10.135362125681052</v>
      </c>
    </row>
    <row r="6" spans="1:39" ht="15.75" x14ac:dyDescent="0.25">
      <c r="B6" t="s">
        <v>33</v>
      </c>
      <c r="C6" t="s">
        <v>73</v>
      </c>
      <c r="D6">
        <v>1920</v>
      </c>
      <c r="E6">
        <v>1080</v>
      </c>
      <c r="F6" t="s">
        <v>67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30.262</v>
      </c>
      <c r="O6">
        <v>316</v>
      </c>
      <c r="P6">
        <v>0.186392</v>
      </c>
      <c r="Q6">
        <v>4.8561300000000002E-2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33</v>
      </c>
      <c r="C7" t="s">
        <v>73</v>
      </c>
      <c r="D7">
        <v>1920</v>
      </c>
      <c r="E7">
        <v>1080</v>
      </c>
      <c r="F7" t="s">
        <v>67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30.238299999999999</v>
      </c>
      <c r="O7">
        <v>314</v>
      </c>
      <c r="P7">
        <v>0.187857</v>
      </c>
      <c r="Q7">
        <v>4.8800000000000003E-2</v>
      </c>
      <c r="T7" s="4"/>
      <c r="U7" s="4"/>
      <c r="AE7" s="3"/>
      <c r="AF7" s="3"/>
      <c r="AG7" s="3"/>
    </row>
    <row r="8" spans="1:39" ht="15.75" x14ac:dyDescent="0.25">
      <c r="B8" t="s">
        <v>33</v>
      </c>
      <c r="C8" t="s">
        <v>71</v>
      </c>
      <c r="D8">
        <v>1920</v>
      </c>
      <c r="E8">
        <v>1080</v>
      </c>
      <c r="F8" t="s">
        <v>68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30.593800000000002</v>
      </c>
      <c r="O8">
        <v>168</v>
      </c>
      <c r="P8">
        <v>0.34286499999999998</v>
      </c>
      <c r="Q8">
        <v>9.4181000000000001E-2</v>
      </c>
      <c r="T8" s="4"/>
      <c r="U8" s="4"/>
      <c r="V8" s="3"/>
    </row>
    <row r="9" spans="1:39" ht="15.75" x14ac:dyDescent="0.25">
      <c r="B9" t="s">
        <v>33</v>
      </c>
      <c r="C9" t="s">
        <v>71</v>
      </c>
      <c r="D9">
        <v>1920</v>
      </c>
      <c r="E9">
        <v>1080</v>
      </c>
      <c r="F9" t="s">
        <v>68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30.572600000000001</v>
      </c>
      <c r="O9">
        <v>168</v>
      </c>
      <c r="P9">
        <v>0.34235900000000002</v>
      </c>
      <c r="Q9">
        <v>9.4072100000000006E-2</v>
      </c>
      <c r="T9" s="4"/>
      <c r="U9" s="3"/>
      <c r="V9" s="3"/>
    </row>
    <row r="10" spans="1:39" ht="15.75" x14ac:dyDescent="0.25">
      <c r="B10" t="s">
        <v>33</v>
      </c>
      <c r="C10" t="s">
        <v>71</v>
      </c>
      <c r="D10">
        <v>1920</v>
      </c>
      <c r="E10">
        <v>1080</v>
      </c>
      <c r="F10" t="s">
        <v>68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30.631599999999999</v>
      </c>
      <c r="O10">
        <v>168</v>
      </c>
      <c r="P10">
        <v>0.34285399999999999</v>
      </c>
      <c r="Q10">
        <v>9.3909099999999995E-2</v>
      </c>
      <c r="T10" s="4"/>
      <c r="U10" s="3"/>
      <c r="V10" s="3"/>
    </row>
    <row r="11" spans="1:39" x14ac:dyDescent="0.25">
      <c r="B11" t="s">
        <v>33</v>
      </c>
      <c r="C11" t="s">
        <v>73</v>
      </c>
      <c r="D11">
        <v>1920</v>
      </c>
      <c r="E11">
        <v>1080</v>
      </c>
      <c r="F11" t="s">
        <v>80</v>
      </c>
      <c r="G11" t="s">
        <v>1</v>
      </c>
      <c r="H11">
        <v>256</v>
      </c>
      <c r="I11">
        <v>1845</v>
      </c>
      <c r="J11">
        <v>68</v>
      </c>
      <c r="K11">
        <v>10736762880</v>
      </c>
      <c r="L11">
        <v>49152</v>
      </c>
      <c r="M11">
        <v>65536</v>
      </c>
      <c r="N11">
        <v>30.042000000000002</v>
      </c>
      <c r="O11">
        <v>1081</v>
      </c>
      <c r="P11">
        <v>4.2449599999999997E-2</v>
      </c>
      <c r="Q11">
        <v>1.5843300000000001E-2</v>
      </c>
    </row>
    <row r="12" spans="1:39" x14ac:dyDescent="0.25">
      <c r="B12" t="s">
        <v>33</v>
      </c>
      <c r="C12" t="s">
        <v>73</v>
      </c>
      <c r="D12">
        <v>1920</v>
      </c>
      <c r="E12">
        <v>1080</v>
      </c>
      <c r="F12" t="s">
        <v>80</v>
      </c>
      <c r="G12" t="s">
        <v>1</v>
      </c>
      <c r="H12">
        <v>256</v>
      </c>
      <c r="I12">
        <v>1845</v>
      </c>
      <c r="J12">
        <v>68</v>
      </c>
      <c r="K12">
        <v>10736762880</v>
      </c>
      <c r="L12">
        <v>49152</v>
      </c>
      <c r="M12">
        <v>65536</v>
      </c>
      <c r="N12">
        <v>30.0776</v>
      </c>
      <c r="O12">
        <v>1097</v>
      </c>
      <c r="P12">
        <v>4.2021200000000002E-2</v>
      </c>
      <c r="Q12">
        <v>1.6110200000000002E-2</v>
      </c>
    </row>
    <row r="13" spans="1:39" x14ac:dyDescent="0.25">
      <c r="B13" t="s">
        <v>33</v>
      </c>
      <c r="C13" t="s">
        <v>73</v>
      </c>
      <c r="D13">
        <v>1920</v>
      </c>
      <c r="E13">
        <v>1080</v>
      </c>
      <c r="F13" t="s">
        <v>80</v>
      </c>
      <c r="G13" t="s">
        <v>1</v>
      </c>
      <c r="H13">
        <v>256</v>
      </c>
      <c r="I13">
        <v>1845</v>
      </c>
      <c r="J13">
        <v>68</v>
      </c>
      <c r="K13">
        <v>10736762880</v>
      </c>
      <c r="L13">
        <v>49152</v>
      </c>
      <c r="M13">
        <v>65536</v>
      </c>
      <c r="N13">
        <v>30.038799999999998</v>
      </c>
      <c r="O13">
        <v>1107</v>
      </c>
      <c r="P13">
        <v>4.1401199999999999E-2</v>
      </c>
      <c r="Q13">
        <v>1.6350199999999999E-2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EF4F-454C-4020-BCA1-EF8461693D0D}">
  <dimension ref="A1:AM13"/>
  <sheetViews>
    <sheetView topLeftCell="L1" zoomScale="70" zoomScaleNormal="70" workbookViewId="0">
      <selection activeCell="AG1" sqref="AG1:AH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6"/>
      <c r="AJ1" s="6"/>
      <c r="AK1" s="6"/>
      <c r="AL1" s="6"/>
      <c r="AM1" s="6"/>
    </row>
    <row r="2" spans="1:39" ht="15.75" x14ac:dyDescent="0.25">
      <c r="B2" t="s">
        <v>51</v>
      </c>
      <c r="C2" t="s">
        <v>74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25.0228</v>
      </c>
      <c r="O2">
        <v>1434</v>
      </c>
      <c r="P2">
        <v>4.3465900000000002E-2</v>
      </c>
      <c r="Q2">
        <v>6.5208000000000002E-3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75.077300000000008</v>
      </c>
      <c r="AC2" s="4">
        <f ca="1">SUM(OFFSET($O$2,(ROW()-ROW($AC$2))*$S$2,,$S$2,))</f>
        <v>4304</v>
      </c>
      <c r="AD2" s="4">
        <f ca="1">AC2/AB2</f>
        <v>57.327581039808301</v>
      </c>
      <c r="AE2" s="4">
        <f ca="1">1/MAX(OFFSET($Q$2,(ROW()-ROW($AE$2))*$S$2,,$S$2,))</f>
        <v>147.57315939376946</v>
      </c>
      <c r="AF2" s="4">
        <f ca="1">1/MIN(OFFSET($P$2,(ROW()-ROW($AF$2))*$S$2,,$S$2,))</f>
        <v>23.023225830217523</v>
      </c>
      <c r="AG2">
        <f ca="1">(AE2-AD2)/(AD2+AE2)/2*100</f>
        <v>22.021779463314303</v>
      </c>
      <c r="AH2">
        <f ca="1">(AD2-AF2)/(AF2+AD2)/2*100</f>
        <v>21.346615264910131</v>
      </c>
    </row>
    <row r="3" spans="1:39" ht="15.75" x14ac:dyDescent="0.25">
      <c r="B3" t="s">
        <v>51</v>
      </c>
      <c r="C3" t="s">
        <v>74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25.024100000000001</v>
      </c>
      <c r="O3">
        <v>1438</v>
      </c>
      <c r="P3">
        <v>4.3594899999999999E-2</v>
      </c>
      <c r="Q3">
        <v>6.7409000000000002E-3</v>
      </c>
      <c r="V3" s="4">
        <f t="shared" ref="V3:V5" ca="1" si="1">INDEX(OFFSET($A$2,(ROW()-ROW($V$2))*$S$2,,$S$2,),1)</f>
        <v>0</v>
      </c>
      <c r="W3">
        <f t="shared" ref="W3:W5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75.125200000000007</v>
      </c>
      <c r="AC3" s="4">
        <f ca="1">SUM(OFFSET($O$2,(ROW()-ROW($AC$2))*$S$2,,$S$2,))</f>
        <v>2359</v>
      </c>
      <c r="AD3" s="4">
        <f t="shared" ref="AD3" ca="1" si="3">AC3/AB3</f>
        <v>31.400914739661257</v>
      </c>
      <c r="AE3" s="4">
        <f ca="1">1/MAX(OFFSET($Q$2,(ROW()-ROW($AE$2))*$S$2,,$S$2,))</f>
        <v>98.539642498177017</v>
      </c>
      <c r="AF3" s="4">
        <f ca="1">1/MIN(OFFSET($P$2,(ROW()-ROW($AF$2))*$S$2,,$S$2,))</f>
        <v>8.7504375218760941</v>
      </c>
      <c r="AG3">
        <f t="shared" ref="AG3:AG5" ca="1" si="4">(AE3-AD3)/(AD3+AE3)/2*100</f>
        <v>25.83440043112466</v>
      </c>
      <c r="AH3">
        <f t="shared" ref="AH3:AH5" ca="1" si="5">(AD3-AF3)/(AF3+AD3)/2*100</f>
        <v>28.206369078486798</v>
      </c>
    </row>
    <row r="4" spans="1:39" ht="15.75" x14ac:dyDescent="0.25">
      <c r="B4" t="s">
        <v>51</v>
      </c>
      <c r="C4" t="s">
        <v>74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25.0304</v>
      </c>
      <c r="O4">
        <v>1432</v>
      </c>
      <c r="P4">
        <v>4.3434399999999998E-2</v>
      </c>
      <c r="Q4">
        <v>6.7762999999999999E-3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75.328500000000005</v>
      </c>
      <c r="AC4" s="4">
        <f ca="1">SUM(OFFSET($O$2,(ROW()-ROW($AC$2))*$S$2,,$S$2,))</f>
        <v>1144</v>
      </c>
      <c r="AD4" s="4">
        <f t="shared" ref="AD4" ca="1" si="8">AC4/AB4</f>
        <v>15.186815083268616</v>
      </c>
      <c r="AE4" s="4">
        <f ca="1">1/MAX(OFFSET($Q$2,(ROW()-ROW($AE$2))*$S$2,,$S$2,))</f>
        <v>50.677045325549336</v>
      </c>
      <c r="AF4" s="4">
        <f ca="1">1/MIN(OFFSET($P$2,(ROW()-ROW($AF$2))*$S$2,,$S$2,))</f>
        <v>3.9308485129600075</v>
      </c>
      <c r="AG4">
        <f t="shared" ca="1" si="4"/>
        <v>26.94211212491367</v>
      </c>
      <c r="AH4">
        <f t="shared" ca="1" si="5"/>
        <v>29.438656333844825</v>
      </c>
    </row>
    <row r="5" spans="1:39" ht="15.75" x14ac:dyDescent="0.25">
      <c r="B5" t="s">
        <v>51</v>
      </c>
      <c r="C5" t="s">
        <v>74</v>
      </c>
      <c r="D5">
        <v>1920</v>
      </c>
      <c r="E5">
        <v>1080</v>
      </c>
      <c r="F5" t="s">
        <v>67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25.037099999999999</v>
      </c>
      <c r="O5">
        <v>785</v>
      </c>
      <c r="P5">
        <v>0.114561</v>
      </c>
      <c r="Q5">
        <v>1.00661E-2</v>
      </c>
      <c r="V5" s="4">
        <f t="shared" ca="1" si="1"/>
        <v>0</v>
      </c>
      <c r="W5">
        <f t="shared" ca="1" si="2"/>
        <v>2073600</v>
      </c>
      <c r="X5">
        <f ca="1">OFFSET($J$1,(ROW()-1)*$S$2,0)</f>
        <v>68</v>
      </c>
      <c r="Y5" s="3">
        <f>K5/1000000000</f>
        <v>6.4419921919999998</v>
      </c>
      <c r="Z5" s="3">
        <f t="shared" ref="Z5" si="9">L5/1000</f>
        <v>49.152000000000001</v>
      </c>
      <c r="AA5" s="3">
        <f t="shared" ref="AA5" si="10">M5/1000</f>
        <v>65.536000000000001</v>
      </c>
      <c r="AB5" s="4">
        <f ca="1">SUM(OFFSET($N$2,(ROW()-ROW($AB$2))*$S$2,,$S$2,))</f>
        <v>75.05980000000001</v>
      </c>
      <c r="AC5" s="4">
        <f ca="1">SUM(OFFSET($O$2,(ROW()-ROW($AC$2))*$S$2,,$S$2,))</f>
        <v>5676</v>
      </c>
      <c r="AD5" s="4">
        <f t="shared" ref="AD5" ca="1" si="11">AC5/AB5</f>
        <v>75.619705887838748</v>
      </c>
      <c r="AE5" s="4">
        <f ca="1">1/MAX(OFFSET($Q$2,(ROW()-ROW($AE$2))*$S$2,,$S$2,))</f>
        <v>175.72839419393387</v>
      </c>
      <c r="AF5" s="4">
        <f ca="1">1/MIN(OFFSET($P$2,(ROW()-ROW($AF$2))*$S$2,,$S$2,))</f>
        <v>35.755787968177351</v>
      </c>
      <c r="AG5">
        <f t="shared" ca="1" si="4"/>
        <v>19.914351505646184</v>
      </c>
      <c r="AH5">
        <f t="shared" ca="1" si="5"/>
        <v>17.896180092901151</v>
      </c>
    </row>
    <row r="6" spans="1:39" ht="15.75" x14ac:dyDescent="0.25">
      <c r="B6" t="s">
        <v>51</v>
      </c>
      <c r="C6" t="s">
        <v>74</v>
      </c>
      <c r="D6">
        <v>1920</v>
      </c>
      <c r="E6">
        <v>1080</v>
      </c>
      <c r="F6" t="s">
        <v>67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25.050699999999999</v>
      </c>
      <c r="O6">
        <v>787</v>
      </c>
      <c r="P6">
        <v>0.114841</v>
      </c>
      <c r="Q6">
        <v>1.00468E-2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51</v>
      </c>
      <c r="C7" t="s">
        <v>74</v>
      </c>
      <c r="D7">
        <v>1920</v>
      </c>
      <c r="E7">
        <v>1080</v>
      </c>
      <c r="F7" t="s">
        <v>67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25.037400000000002</v>
      </c>
      <c r="O7">
        <v>787</v>
      </c>
      <c r="P7">
        <v>0.11428000000000001</v>
      </c>
      <c r="Q7">
        <v>1.01482E-2</v>
      </c>
      <c r="T7" s="4"/>
      <c r="U7" s="4"/>
      <c r="AE7" s="3"/>
      <c r="AF7" s="3"/>
      <c r="AG7" s="3"/>
    </row>
    <row r="8" spans="1:39" ht="15.75" x14ac:dyDescent="0.25">
      <c r="B8" t="s">
        <v>51</v>
      </c>
      <c r="C8" t="s">
        <v>71</v>
      </c>
      <c r="D8">
        <v>1920</v>
      </c>
      <c r="E8">
        <v>1080</v>
      </c>
      <c r="F8" t="s">
        <v>68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25.092700000000001</v>
      </c>
      <c r="O8">
        <v>381</v>
      </c>
      <c r="P8">
        <v>0.25439800000000001</v>
      </c>
      <c r="Q8">
        <v>1.9732800000000002E-2</v>
      </c>
      <c r="T8" s="4"/>
      <c r="U8" s="4"/>
      <c r="V8" s="3"/>
    </row>
    <row r="9" spans="1:39" ht="15.75" x14ac:dyDescent="0.25">
      <c r="B9" t="s">
        <v>51</v>
      </c>
      <c r="C9" t="s">
        <v>71</v>
      </c>
      <c r="D9">
        <v>1920</v>
      </c>
      <c r="E9">
        <v>1080</v>
      </c>
      <c r="F9" t="s">
        <v>68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25.090599999999998</v>
      </c>
      <c r="O9">
        <v>381</v>
      </c>
      <c r="P9">
        <v>0.25595499999999999</v>
      </c>
      <c r="Q9">
        <v>1.9603499999999999E-2</v>
      </c>
      <c r="T9" s="4"/>
      <c r="U9" s="3"/>
      <c r="V9" s="3"/>
    </row>
    <row r="10" spans="1:39" ht="15.75" x14ac:dyDescent="0.25">
      <c r="B10" t="s">
        <v>51</v>
      </c>
      <c r="C10" t="s">
        <v>71</v>
      </c>
      <c r="D10">
        <v>1920</v>
      </c>
      <c r="E10">
        <v>1080</v>
      </c>
      <c r="F10" t="s">
        <v>68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25.145199999999999</v>
      </c>
      <c r="O10">
        <v>382</v>
      </c>
      <c r="P10">
        <v>0.25457200000000002</v>
      </c>
      <c r="Q10">
        <v>1.96349E-2</v>
      </c>
      <c r="T10" s="4"/>
      <c r="U10" s="3"/>
      <c r="V10" s="3"/>
    </row>
    <row r="11" spans="1:39" x14ac:dyDescent="0.25">
      <c r="B11" t="s">
        <v>51</v>
      </c>
      <c r="C11" t="s">
        <v>74</v>
      </c>
      <c r="D11">
        <v>1920</v>
      </c>
      <c r="E11">
        <v>1080</v>
      </c>
      <c r="F11" t="s">
        <v>80</v>
      </c>
      <c r="G11" t="s">
        <v>1</v>
      </c>
      <c r="H11">
        <v>256</v>
      </c>
      <c r="I11">
        <v>1845</v>
      </c>
      <c r="J11">
        <v>68</v>
      </c>
      <c r="K11">
        <v>10736762880</v>
      </c>
      <c r="L11">
        <v>49152</v>
      </c>
      <c r="M11">
        <v>65536</v>
      </c>
      <c r="N11">
        <v>25.022300000000001</v>
      </c>
      <c r="O11">
        <v>1862</v>
      </c>
      <c r="P11">
        <v>2.9460099999999999E-2</v>
      </c>
      <c r="Q11">
        <v>5.6617000000000004E-3</v>
      </c>
    </row>
    <row r="12" spans="1:39" x14ac:dyDescent="0.25">
      <c r="B12" t="s">
        <v>51</v>
      </c>
      <c r="C12" t="s">
        <v>74</v>
      </c>
      <c r="D12">
        <v>1920</v>
      </c>
      <c r="E12">
        <v>1080</v>
      </c>
      <c r="F12" t="s">
        <v>80</v>
      </c>
      <c r="G12" t="s">
        <v>1</v>
      </c>
      <c r="H12">
        <v>256</v>
      </c>
      <c r="I12">
        <v>1845</v>
      </c>
      <c r="J12">
        <v>68</v>
      </c>
      <c r="K12">
        <v>10736762880</v>
      </c>
      <c r="L12">
        <v>49152</v>
      </c>
      <c r="M12">
        <v>65536</v>
      </c>
      <c r="N12">
        <v>25.023700000000002</v>
      </c>
      <c r="O12">
        <v>1906</v>
      </c>
      <c r="P12">
        <v>2.7967499999999999E-2</v>
      </c>
      <c r="Q12">
        <v>5.5665000000000003E-3</v>
      </c>
    </row>
    <row r="13" spans="1:39" x14ac:dyDescent="0.25">
      <c r="B13" t="s">
        <v>51</v>
      </c>
      <c r="C13" t="s">
        <v>74</v>
      </c>
      <c r="D13">
        <v>1920</v>
      </c>
      <c r="E13">
        <v>1080</v>
      </c>
      <c r="F13" t="s">
        <v>80</v>
      </c>
      <c r="G13" t="s">
        <v>1</v>
      </c>
      <c r="H13">
        <v>256</v>
      </c>
      <c r="I13">
        <v>1845</v>
      </c>
      <c r="J13">
        <v>68</v>
      </c>
      <c r="K13">
        <v>10736762880</v>
      </c>
      <c r="L13">
        <v>49152</v>
      </c>
      <c r="M13">
        <v>65536</v>
      </c>
      <c r="N13">
        <v>25.0138</v>
      </c>
      <c r="O13">
        <v>1908</v>
      </c>
      <c r="P13">
        <v>2.8005700000000001E-2</v>
      </c>
      <c r="Q13">
        <v>5.6905999999999997E-3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Graphs</vt:lpstr>
      <vt:lpstr>Mandelbulb Optimisations</vt:lpstr>
      <vt:lpstr>Mandelbulb Features</vt:lpstr>
      <vt:lpstr>Stationary Optimisations</vt:lpstr>
      <vt:lpstr>Sierpinski Optimisations</vt:lpstr>
      <vt:lpstr>Planet Optimisations</vt:lpstr>
      <vt:lpstr>Planet Optimisations OpenCL C</vt:lpstr>
      <vt:lpstr>Devices Mandelbulb</vt:lpstr>
      <vt:lpstr>Devices Sierpinski</vt:lpstr>
      <vt:lpstr>Devices Planet</vt:lpstr>
      <vt:lpstr>Devices Trivial</vt:lpstr>
      <vt:lpstr>Resolutions Mandelbulb</vt:lpstr>
      <vt:lpstr>Resolutions Sierpinski</vt:lpstr>
      <vt:lpstr>Resolutions Planet</vt:lpstr>
      <vt:lpstr>Resolutions Trivial</vt:lpstr>
      <vt:lpstr>Resolutions 970 ME NO GUI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Baarda</dc:creator>
  <cp:lastModifiedBy>Solomon Baarda</cp:lastModifiedBy>
  <dcterms:created xsi:type="dcterms:W3CDTF">2015-06-05T18:17:20Z</dcterms:created>
  <dcterms:modified xsi:type="dcterms:W3CDTF">2022-04-06T10:33:59Z</dcterms:modified>
</cp:coreProperties>
</file>