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Repos\dissertation\Deliverable 2\"/>
    </mc:Choice>
  </mc:AlternateContent>
  <xr:revisionPtr revIDLastSave="0" documentId="13_ncr:1_{DC690A64-F513-4ED7-BC85-70791ABE2F3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Graphs" sheetId="2" r:id="rId1"/>
    <sheet name="Raw Data" sheetId="1" r:id="rId2"/>
    <sheet name="Mandelbulb Optimisations" sheetId="8" r:id="rId3"/>
    <sheet name="Mandelbulb Features" sheetId="9" r:id="rId4"/>
    <sheet name="Sierpinski Optimisations" sheetId="7" r:id="rId5"/>
    <sheet name="Sierpinski Features" sheetId="6" r:id="rId6"/>
    <sheet name="Stationary Optimisations" sheetId="10" r:id="rId7"/>
    <sheet name="Planet Optimisations" sheetId="11" r:id="rId8"/>
    <sheet name="Devices" sheetId="12" r:id="rId9"/>
    <sheet name="Resolutions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3" i="11" l="1"/>
  <c r="W3" i="11"/>
  <c r="X3" i="11"/>
  <c r="Y3" i="11"/>
  <c r="Z3" i="11"/>
  <c r="AA3" i="11"/>
  <c r="AB3" i="11"/>
  <c r="AD3" i="11"/>
  <c r="AE3" i="11"/>
  <c r="V4" i="11"/>
  <c r="W4" i="11"/>
  <c r="X4" i="11"/>
  <c r="Y4" i="11"/>
  <c r="Z4" i="11"/>
  <c r="AA4" i="11"/>
  <c r="AB4" i="11"/>
  <c r="AD4" i="11"/>
  <c r="AE4" i="11"/>
  <c r="V5" i="11"/>
  <c r="W5" i="11"/>
  <c r="X5" i="11"/>
  <c r="Y5" i="11"/>
  <c r="Z5" i="11"/>
  <c r="AA5" i="11"/>
  <c r="AB5" i="11"/>
  <c r="AD5" i="11"/>
  <c r="AE5" i="11"/>
  <c r="V6" i="11"/>
  <c r="W6" i="11"/>
  <c r="X6" i="11"/>
  <c r="Y6" i="11"/>
  <c r="Z6" i="11"/>
  <c r="AA6" i="11"/>
  <c r="AB6" i="11"/>
  <c r="AD6" i="11"/>
  <c r="AE6" i="11"/>
  <c r="V3" i="7"/>
  <c r="W3" i="7"/>
  <c r="X3" i="7"/>
  <c r="Y3" i="7"/>
  <c r="Z3" i="7"/>
  <c r="AA3" i="7"/>
  <c r="AB3" i="7"/>
  <c r="AD3" i="7"/>
  <c r="AE3" i="7"/>
  <c r="V4" i="7"/>
  <c r="W4" i="7"/>
  <c r="X4" i="7"/>
  <c r="Y4" i="7"/>
  <c r="Z4" i="7"/>
  <c r="AA4" i="7"/>
  <c r="AB4" i="7"/>
  <c r="AD4" i="7"/>
  <c r="AE4" i="7"/>
  <c r="V5" i="7"/>
  <c r="W5" i="7"/>
  <c r="X5" i="7"/>
  <c r="Y5" i="7"/>
  <c r="Z5" i="7"/>
  <c r="AA5" i="7"/>
  <c r="AB5" i="7"/>
  <c r="AD5" i="7"/>
  <c r="AE5" i="7"/>
  <c r="V6" i="7"/>
  <c r="W6" i="7"/>
  <c r="X6" i="7"/>
  <c r="Y6" i="7"/>
  <c r="Z6" i="7"/>
  <c r="AA6" i="7"/>
  <c r="AB6" i="7"/>
  <c r="AD6" i="7"/>
  <c r="AE6" i="7"/>
  <c r="V3" i="10"/>
  <c r="W3" i="10"/>
  <c r="X3" i="10"/>
  <c r="Y3" i="10"/>
  <c r="Z3" i="10"/>
  <c r="AA3" i="10"/>
  <c r="AB3" i="10"/>
  <c r="AD3" i="10"/>
  <c r="AE3" i="10"/>
  <c r="V4" i="10"/>
  <c r="W4" i="10"/>
  <c r="X4" i="10"/>
  <c r="Y4" i="10"/>
  <c r="Z4" i="10"/>
  <c r="AA4" i="10"/>
  <c r="AB4" i="10"/>
  <c r="AD4" i="10"/>
  <c r="AE4" i="10"/>
  <c r="V5" i="10"/>
  <c r="W5" i="10"/>
  <c r="X5" i="10"/>
  <c r="Y5" i="10"/>
  <c r="Z5" i="10"/>
  <c r="AA5" i="10"/>
  <c r="AB5" i="10"/>
  <c r="AD5" i="10"/>
  <c r="AE5" i="10"/>
  <c r="V6" i="10"/>
  <c r="W6" i="10"/>
  <c r="X6" i="10"/>
  <c r="Y6" i="10"/>
  <c r="Z6" i="10"/>
  <c r="AA6" i="10"/>
  <c r="AB6" i="10"/>
  <c r="AD6" i="10"/>
  <c r="AE6" i="10"/>
  <c r="AE2" i="6"/>
  <c r="AD2" i="6"/>
  <c r="AB2" i="6"/>
  <c r="AA2" i="6"/>
  <c r="Z2" i="6"/>
  <c r="Y2" i="6"/>
  <c r="X2" i="6"/>
  <c r="W2" i="6"/>
  <c r="V2" i="6"/>
  <c r="AE2" i="7"/>
  <c r="AD2" i="7"/>
  <c r="AB2" i="7"/>
  <c r="AA2" i="7"/>
  <c r="Z2" i="7"/>
  <c r="Y2" i="7"/>
  <c r="X2" i="7"/>
  <c r="W2" i="7"/>
  <c r="V2" i="7"/>
  <c r="AE2" i="9"/>
  <c r="AD2" i="9"/>
  <c r="AB2" i="9"/>
  <c r="AA2" i="9"/>
  <c r="Z2" i="9"/>
  <c r="Y2" i="9"/>
  <c r="X2" i="9"/>
  <c r="W2" i="9"/>
  <c r="V2" i="9"/>
  <c r="V3" i="13"/>
  <c r="W3" i="13"/>
  <c r="X3" i="13"/>
  <c r="Y3" i="13"/>
  <c r="Z3" i="13"/>
  <c r="AA3" i="13"/>
  <c r="AB3" i="13"/>
  <c r="AC3" i="13"/>
  <c r="AE3" i="13"/>
  <c r="AF3" i="13"/>
  <c r="V4" i="13"/>
  <c r="W4" i="13"/>
  <c r="X4" i="13"/>
  <c r="Y4" i="13"/>
  <c r="Z4" i="13"/>
  <c r="AA4" i="13"/>
  <c r="AB4" i="13"/>
  <c r="AC4" i="13"/>
  <c r="AE4" i="13"/>
  <c r="AF4" i="13"/>
  <c r="V5" i="13"/>
  <c r="W5" i="13"/>
  <c r="X5" i="13"/>
  <c r="Y5" i="13"/>
  <c r="Z5" i="13"/>
  <c r="AA5" i="13"/>
  <c r="AB5" i="13"/>
  <c r="AC5" i="13"/>
  <c r="AE5" i="13"/>
  <c r="AF5" i="13"/>
  <c r="V6" i="13"/>
  <c r="W6" i="13"/>
  <c r="X6" i="13"/>
  <c r="Y6" i="13"/>
  <c r="Z6" i="13"/>
  <c r="AA6" i="13"/>
  <c r="AB6" i="13"/>
  <c r="AC6" i="13"/>
  <c r="AE6" i="13"/>
  <c r="AF6" i="13"/>
  <c r="V7" i="13"/>
  <c r="W7" i="13"/>
  <c r="X7" i="13"/>
  <c r="Y7" i="13"/>
  <c r="Z7" i="13"/>
  <c r="AA7" i="13"/>
  <c r="AB7" i="13"/>
  <c r="AC7" i="13"/>
  <c r="AE7" i="13"/>
  <c r="AF7" i="13"/>
  <c r="AF2" i="13"/>
  <c r="AE2" i="13"/>
  <c r="AC2" i="13"/>
  <c r="AB2" i="13"/>
  <c r="AA2" i="13"/>
  <c r="Z2" i="13"/>
  <c r="Y2" i="13"/>
  <c r="X2" i="13"/>
  <c r="W2" i="13"/>
  <c r="V2" i="13"/>
  <c r="W3" i="12"/>
  <c r="W4" i="12"/>
  <c r="W2" i="12"/>
  <c r="X3" i="12"/>
  <c r="X4" i="12"/>
  <c r="X2" i="12"/>
  <c r="AC4" i="10" l="1"/>
  <c r="AC4" i="11"/>
  <c r="AF4" i="11" s="1"/>
  <c r="AG3" i="7"/>
  <c r="AG3" i="11"/>
  <c r="AC5" i="11"/>
  <c r="AC6" i="11"/>
  <c r="AF6" i="11" s="1"/>
  <c r="AG4" i="11"/>
  <c r="AC3" i="11"/>
  <c r="AF3" i="11" s="1"/>
  <c r="AF5" i="11"/>
  <c r="AC4" i="7"/>
  <c r="AF4" i="7" s="1"/>
  <c r="AC6" i="10"/>
  <c r="AF6" i="10" s="1"/>
  <c r="AG6" i="11"/>
  <c r="AG5" i="11"/>
  <c r="AC3" i="7"/>
  <c r="AF3" i="7" s="1"/>
  <c r="AC5" i="7"/>
  <c r="AF5" i="7" s="1"/>
  <c r="AC6" i="7"/>
  <c r="AF6" i="7" s="1"/>
  <c r="AG4" i="7"/>
  <c r="AG2" i="6"/>
  <c r="AG6" i="7"/>
  <c r="AG5" i="7"/>
  <c r="AC3" i="10"/>
  <c r="AF3" i="10" s="1"/>
  <c r="AG4" i="10"/>
  <c r="AC5" i="10"/>
  <c r="AF5" i="10" s="1"/>
  <c r="AG3" i="10"/>
  <c r="AF4" i="10"/>
  <c r="AC2" i="6"/>
  <c r="AH2" i="6" s="1"/>
  <c r="AG6" i="10"/>
  <c r="AG5" i="10"/>
  <c r="AG2" i="7"/>
  <c r="AC2" i="7"/>
  <c r="AH2" i="7" s="1"/>
  <c r="AG2" i="9"/>
  <c r="AC2" i="9"/>
  <c r="AH2" i="9" s="1"/>
  <c r="AD4" i="13"/>
  <c r="AG4" i="13" s="1"/>
  <c r="AD3" i="13"/>
  <c r="AG3" i="13" s="1"/>
  <c r="AH7" i="13"/>
  <c r="AD5" i="13"/>
  <c r="AG5" i="13" s="1"/>
  <c r="AD6" i="13"/>
  <c r="AG6" i="13" s="1"/>
  <c r="AH3" i="13"/>
  <c r="AD7" i="13"/>
  <c r="AG7" i="13" s="1"/>
  <c r="AH6" i="13"/>
  <c r="AH5" i="13"/>
  <c r="AH4" i="13"/>
  <c r="AH2" i="13"/>
  <c r="AD2" i="13"/>
  <c r="AG2" i="13" s="1"/>
  <c r="AB2" i="12"/>
  <c r="AC2" i="12"/>
  <c r="V3" i="12"/>
  <c r="Y3" i="12"/>
  <c r="Z3" i="12"/>
  <c r="AA3" i="12"/>
  <c r="AB3" i="12"/>
  <c r="AC3" i="12"/>
  <c r="AE3" i="12"/>
  <c r="AF3" i="12"/>
  <c r="V4" i="12"/>
  <c r="Y4" i="12"/>
  <c r="Z4" i="12"/>
  <c r="AA4" i="12"/>
  <c r="AB4" i="12"/>
  <c r="AC4" i="12"/>
  <c r="AE4" i="12"/>
  <c r="AF4" i="12"/>
  <c r="AE2" i="10"/>
  <c r="AD2" i="10"/>
  <c r="AB2" i="10"/>
  <c r="AA2" i="10"/>
  <c r="Z2" i="10"/>
  <c r="Y2" i="10"/>
  <c r="X2" i="10"/>
  <c r="W2" i="10"/>
  <c r="V2" i="10"/>
  <c r="AE2" i="11"/>
  <c r="AD2" i="11"/>
  <c r="AB2" i="11"/>
  <c r="AA2" i="11"/>
  <c r="Z2" i="11"/>
  <c r="Y2" i="11"/>
  <c r="X2" i="11"/>
  <c r="W2" i="11"/>
  <c r="V2" i="11"/>
  <c r="AF2" i="12"/>
  <c r="AE2" i="12"/>
  <c r="AA2" i="12"/>
  <c r="Z2" i="12"/>
  <c r="Y2" i="12"/>
  <c r="V2" i="12"/>
  <c r="V7" i="9"/>
  <c r="W7" i="9"/>
  <c r="X7" i="9"/>
  <c r="Y7" i="9"/>
  <c r="Z7" i="9"/>
  <c r="AA7" i="9"/>
  <c r="AB7" i="9"/>
  <c r="AD7" i="9"/>
  <c r="AE7" i="9"/>
  <c r="AD3" i="9"/>
  <c r="AE3" i="9"/>
  <c r="AD4" i="9"/>
  <c r="AE4" i="9"/>
  <c r="AD5" i="9"/>
  <c r="AE5" i="9"/>
  <c r="AD6" i="9"/>
  <c r="AE6" i="9"/>
  <c r="AD3" i="8"/>
  <c r="AE3" i="8"/>
  <c r="AD4" i="8"/>
  <c r="AE4" i="8"/>
  <c r="AD5" i="8"/>
  <c r="AE5" i="8"/>
  <c r="AD6" i="8"/>
  <c r="AE6" i="8"/>
  <c r="AE2" i="8"/>
  <c r="AD2" i="8"/>
  <c r="AB6" i="9"/>
  <c r="AA6" i="9"/>
  <c r="Z6" i="9"/>
  <c r="Y6" i="9"/>
  <c r="X6" i="9"/>
  <c r="W6" i="9"/>
  <c r="V6" i="9"/>
  <c r="AB5" i="9"/>
  <c r="AA5" i="9"/>
  <c r="Z5" i="9"/>
  <c r="Y5" i="9"/>
  <c r="X5" i="9"/>
  <c r="W5" i="9"/>
  <c r="V5" i="9"/>
  <c r="AB4" i="9"/>
  <c r="AA4" i="9"/>
  <c r="Z4" i="9"/>
  <c r="Y4" i="9"/>
  <c r="X4" i="9"/>
  <c r="W4" i="9"/>
  <c r="V4" i="9"/>
  <c r="AB3" i="9"/>
  <c r="AA3" i="9"/>
  <c r="Z3" i="9"/>
  <c r="Y3" i="9"/>
  <c r="X3" i="9"/>
  <c r="W3" i="9"/>
  <c r="V3" i="9"/>
  <c r="V3" i="8"/>
  <c r="AA3" i="8"/>
  <c r="AB3" i="8"/>
  <c r="V4" i="8"/>
  <c r="AA4" i="8"/>
  <c r="AB4" i="8"/>
  <c r="V5" i="8"/>
  <c r="AA5" i="8"/>
  <c r="AB5" i="8"/>
  <c r="V6" i="8"/>
  <c r="AA6" i="8"/>
  <c r="AB6" i="8"/>
  <c r="AB2" i="8"/>
  <c r="AA2" i="8"/>
  <c r="V2" i="8"/>
  <c r="AH6" i="7" l="1"/>
  <c r="AV27" i="2" s="1"/>
  <c r="AH5" i="7"/>
  <c r="AU27" i="2" s="1"/>
  <c r="AH4" i="7"/>
  <c r="AT27" i="2" s="1"/>
  <c r="AH3" i="7"/>
  <c r="AF2" i="6"/>
  <c r="AF2" i="7"/>
  <c r="AF2" i="9"/>
  <c r="AD4" i="12"/>
  <c r="AG4" i="12" s="1"/>
  <c r="AD3" i="12"/>
  <c r="AG3" i="12" s="1"/>
  <c r="AG2" i="10"/>
  <c r="AH3" i="12"/>
  <c r="AC2" i="11"/>
  <c r="AH4" i="12"/>
  <c r="AG2" i="11"/>
  <c r="AC2" i="10"/>
  <c r="AD2" i="12"/>
  <c r="AG2" i="12" s="1"/>
  <c r="AH2" i="12"/>
  <c r="AC7" i="9"/>
  <c r="AF7" i="9" s="1"/>
  <c r="AG7" i="9"/>
  <c r="AG6" i="9"/>
  <c r="AC5" i="9"/>
  <c r="AG4" i="9"/>
  <c r="AG5" i="9"/>
  <c r="AC3" i="9"/>
  <c r="AC4" i="9"/>
  <c r="AC6" i="9"/>
  <c r="AG3" i="9"/>
  <c r="AG6" i="8"/>
  <c r="AG5" i="8"/>
  <c r="AG4" i="8"/>
  <c r="AG3" i="8"/>
  <c r="AG2" i="8"/>
  <c r="AC3" i="8"/>
  <c r="AC6" i="8"/>
  <c r="AC4" i="8"/>
  <c r="AC5" i="8"/>
  <c r="AC2" i="8"/>
  <c r="Z6" i="8"/>
  <c r="Y6" i="8"/>
  <c r="X6" i="8"/>
  <c r="W6" i="8"/>
  <c r="Z5" i="8"/>
  <c r="Y5" i="8"/>
  <c r="X5" i="8"/>
  <c r="W5" i="8"/>
  <c r="Z4" i="8"/>
  <c r="Y4" i="8"/>
  <c r="X4" i="8"/>
  <c r="W4" i="8"/>
  <c r="Z3" i="8"/>
  <c r="Y3" i="8"/>
  <c r="X3" i="8"/>
  <c r="W3" i="8"/>
  <c r="Z2" i="8"/>
  <c r="Y2" i="8"/>
  <c r="X2" i="8"/>
  <c r="W2" i="8"/>
  <c r="Q16" i="1"/>
  <c r="R16" i="1"/>
  <c r="S16" i="1"/>
  <c r="T16" i="1"/>
  <c r="U16" i="1"/>
  <c r="V16" i="1"/>
  <c r="W16" i="1"/>
  <c r="X16" i="1"/>
  <c r="Q17" i="1"/>
  <c r="R17" i="1"/>
  <c r="S17" i="1"/>
  <c r="T17" i="1"/>
  <c r="U17" i="1"/>
  <c r="V17" i="1" s="1"/>
  <c r="W17" i="1"/>
  <c r="X17" i="1"/>
  <c r="X15" i="1"/>
  <c r="W15" i="1"/>
  <c r="V15" i="1"/>
  <c r="U15" i="1"/>
  <c r="T15" i="1"/>
  <c r="S15" i="1"/>
  <c r="R15" i="1"/>
  <c r="Q15" i="1"/>
  <c r="Q6" i="1"/>
  <c r="R6" i="1"/>
  <c r="S6" i="1"/>
  <c r="T6" i="1"/>
  <c r="U6" i="1"/>
  <c r="V6" i="1" s="1"/>
  <c r="W6" i="1"/>
  <c r="X6" i="1"/>
  <c r="S4" i="1"/>
  <c r="T4" i="1"/>
  <c r="S5" i="1"/>
  <c r="T5" i="1"/>
  <c r="T3" i="1"/>
  <c r="S3" i="1"/>
  <c r="R3" i="1"/>
  <c r="R4" i="1"/>
  <c r="R5" i="1"/>
  <c r="W3" i="1"/>
  <c r="Q4" i="1"/>
  <c r="U4" i="1"/>
  <c r="V4" i="1" s="1"/>
  <c r="X4" i="1"/>
  <c r="W4" i="1"/>
  <c r="Q5" i="1"/>
  <c r="U5" i="1"/>
  <c r="V5" i="1"/>
  <c r="X5" i="1"/>
  <c r="W5" i="1"/>
  <c r="Q3" i="1"/>
  <c r="U3" i="1"/>
  <c r="V3" i="1" s="1"/>
  <c r="X3" i="1"/>
  <c r="AS27" i="2" l="1"/>
  <c r="AH2" i="11"/>
  <c r="AH3" i="11"/>
  <c r="AH4" i="11"/>
  <c r="AT28" i="2" s="1"/>
  <c r="AH6" i="11"/>
  <c r="AV28" i="2" s="1"/>
  <c r="AH5" i="11"/>
  <c r="AU28" i="2" s="1"/>
  <c r="AH2" i="10"/>
  <c r="AH6" i="10"/>
  <c r="AV26" i="2" s="1"/>
  <c r="AH3" i="10"/>
  <c r="AH5" i="10"/>
  <c r="AU26" i="2" s="1"/>
  <c r="AH4" i="10"/>
  <c r="AT26" i="2" s="1"/>
  <c r="AF2" i="11"/>
  <c r="AF2" i="10"/>
  <c r="AH6" i="9"/>
  <c r="AH4" i="9"/>
  <c r="AH3" i="9"/>
  <c r="AH5" i="9"/>
  <c r="AH7" i="9"/>
  <c r="AF4" i="9"/>
  <c r="AF6" i="9"/>
  <c r="AF3" i="9"/>
  <c r="AF5" i="9"/>
  <c r="AH5" i="8"/>
  <c r="AU25" i="2" s="1"/>
  <c r="AH4" i="8"/>
  <c r="AT25" i="2" s="1"/>
  <c r="AH6" i="8"/>
  <c r="AV25" i="2" s="1"/>
  <c r="AH3" i="8"/>
  <c r="AF5" i="8"/>
  <c r="AF6" i="8"/>
  <c r="AF3" i="8"/>
  <c r="AF4" i="8"/>
  <c r="AF2" i="8"/>
  <c r="AH2" i="8"/>
  <c r="AS28" i="2" l="1"/>
  <c r="AS26" i="2"/>
  <c r="AS25" i="2"/>
  <c r="AI6" i="9"/>
  <c r="AI5" i="8"/>
  <c r="AI6" i="8" s="1"/>
</calcChain>
</file>

<file path=xl/sharedStrings.xml><?xml version="1.0" encoding="utf-8"?>
<sst xmlns="http://schemas.openxmlformats.org/spreadsheetml/2006/main" count="874" uniqueCount="87">
  <si>
    <t>kernels/mandelbulb.cl</t>
  </si>
  <si>
    <t>NVIDIA GeForce RTX 3060 Ti</t>
  </si>
  <si>
    <t>OpenCL 3.0 CUDA</t>
  </si>
  <si>
    <t>GeForce GTX 970</t>
  </si>
  <si>
    <t>OpenCL 1.2 CUDA</t>
  </si>
  <si>
    <t>Scene name</t>
  </si>
  <si>
    <t>Width</t>
  </si>
  <si>
    <t>Height</t>
  </si>
  <si>
    <t>Device Name</t>
  </si>
  <si>
    <t>Device Version</t>
  </si>
  <si>
    <t>Work Group Size</t>
  </si>
  <si>
    <t>Clock Frequency (MHz)</t>
  </si>
  <si>
    <t>Parallel Compute Units</t>
  </si>
  <si>
    <t>Total Frames</t>
  </si>
  <si>
    <t>Constant Memory (Bytes)</t>
  </si>
  <si>
    <t>Local Memory (Bytes)</t>
  </si>
  <si>
    <t>Global Memory (Bytes)</t>
  </si>
  <si>
    <t>NVIDIA GeForce GTX 1660 Ti</t>
  </si>
  <si>
    <t>Average FPS</t>
  </si>
  <si>
    <t>Minimum Frame Time (s)</t>
  </si>
  <si>
    <t>Maximum Frame Time (s)</t>
  </si>
  <si>
    <t>Average Frame Time (s)</t>
  </si>
  <si>
    <t>Minimum FPS</t>
  </si>
  <si>
    <t>Maximum FPS</t>
  </si>
  <si>
    <t>Total Number of Pixels</t>
  </si>
  <si>
    <t>Total Duration (s)</t>
  </si>
  <si>
    <t>Global Memory (GB)</t>
  </si>
  <si>
    <t>Local Memory (KB)</t>
  </si>
  <si>
    <t>Constant Memory (KB)</t>
  </si>
  <si>
    <t>NVIDIA GeForce RTX 3080</t>
  </si>
  <si>
    <t>../../../../FractalGeometryRenderer/kernels/mandelbulb.cl</t>
  </si>
  <si>
    <t>Build Options</t>
  </si>
  <si>
    <t>Scene Description</t>
  </si>
  <si>
    <t>Mean FPS</t>
  </si>
  <si>
    <t>Bounding Volume</t>
  </si>
  <si>
    <t>Linear Epsilon</t>
  </si>
  <si>
    <t>None</t>
  </si>
  <si>
    <t>All</t>
  </si>
  <si>
    <t>-I "kernels" -I "kernels\benchmarks" -I "kernels\benchmarks\mandelbulb_features" -I "kernels\benchmarks\mandelbulb_optimisations" -I "kernels\benchmarks\sierpinski_features" -I "kernels\benchmarks\sierpinski_optimisations" -I "kernels\include" -I "kernels/include" -cl-fast-relaxed-math</t>
  </si>
  <si>
    <t>kernels/benchmarks/sierpinski_features/no_features.cl</t>
  </si>
  <si>
    <t>kernels/benchmarks/sierpinski_features/hard_shadows.cl</t>
  </si>
  <si>
    <t>kernels/benchmarks/sierpinski_features/phong.cl</t>
  </si>
  <si>
    <t>kernels/benchmarks/sierpinski_features/all_features.cl</t>
  </si>
  <si>
    <t>Hard Shadows</t>
  </si>
  <si>
    <t>Phong</t>
  </si>
  <si>
    <t>kernels/benchmarks/mandelbulb/optimisations_none.cl</t>
  </si>
  <si>
    <t>kernels/benchmarks/mandelbulb/optimisations_intersection_epsilon.cl</t>
  </si>
  <si>
    <t>kernels/benchmarks/mandelbulb/optimisations_bounding_volume.cl</t>
  </si>
  <si>
    <t>kernels/benchmarks/mandelbulb/optimisations_all.cl</t>
  </si>
  <si>
    <t>kernels/benchmarks/mandelbulb/features_none.cl</t>
  </si>
  <si>
    <t>kernels/benchmarks/mandelbulb/features_phong.cl</t>
  </si>
  <si>
    <t>kernels/benchmarks/mandelbulb/features_glow.cl</t>
  </si>
  <si>
    <t>kernels/benchmarks/mandelbulb/features_hard_shadows.cl</t>
  </si>
  <si>
    <t>kernels/benchmarks/mandelbulb/features_soft_shadows.cl</t>
  </si>
  <si>
    <t>kernels/benchmarks/mandelbulb/features_all.cl</t>
  </si>
  <si>
    <t>Glow</t>
  </si>
  <si>
    <t>Soft Shadows</t>
  </si>
  <si>
    <t>Rows per Run</t>
  </si>
  <si>
    <t>Run Name</t>
  </si>
  <si>
    <t>Total Runtime</t>
  </si>
  <si>
    <t>Max-Mean</t>
  </si>
  <si>
    <t>Mean-Min</t>
  </si>
  <si>
    <t>Min FPS</t>
  </si>
  <si>
    <t>Max FPS</t>
  </si>
  <si>
    <t>Digits to Round</t>
  </si>
  <si>
    <t>Mean FPS % Difference</t>
  </si>
  <si>
    <t>Fast Maths</t>
  </si>
  <si>
    <t>-I "kernels" -I "kernels\benchmarks" -I "kernels\benchmarks\mandelbulb" -I "kernels\benchmarks\mandelbulb_features" -I "kernels\benchmarks\mandelbulb_optimisations" -I "kernels\benchmarks\mandelbulb_stationary" -I "kernels\benchmarks\planet" -I "kernels\b</t>
  </si>
  <si>
    <t>kernels/benchmarks/planet/optimisations_all.cl</t>
  </si>
  <si>
    <t>kernels/benchmarks/sierpinski/optimisations_all.cl</t>
  </si>
  <si>
    <t>Compute Units</t>
  </si>
  <si>
    <t>-I "kernels" -I "kernels\benchmarks" -I "kernels\benchmarks\mandelbulb" -I "kernels\benchmarks\mandelbulb_features" -I "kernels\benchmarks\mandelbulb_optimisations" -I "kernels\benchmarks\mandelbulb_stationary" -I "kernels\benchmarks\planet" -I "kernels\benchmarks\sierpinski" -I "kernels\benchmarks\sierpinski_features" -I "kernels\benchmarks\sierpinski_optimisations" -I "kernels\benchmarks\spheres" -I "kernels\include" -I "kernels/include" -cl-fast-relaxed-math</t>
  </si>
  <si>
    <t xml:space="preserve">-I "kernels" -I "kernels\benchmarks" -I "kernels\benchmarks\mandelbulb" -I "kernels\benchmarks\mandelbulb_features" -I "kernels\benchmarks\mandelbulb_optimisations" -I "kernels\benchmarks\mandelbulb_stationary" -I "kernels\benchmarks\planet" -I "kernels\benchmarks\sierpinski" -I "kernels\benchmarks\sierpinski_features" -I "kernels\benchmarks\sierpinski_optimisations" -I "kernels\benchmarks\spheres" -I "kernels\include" -I "kernels/include" </t>
  </si>
  <si>
    <t>kernels/benchmarks/mandelbulb_stationary/optimisations_none.cl</t>
  </si>
  <si>
    <t>kernels/benchmarks/mandelbulb_stationary/optimisations_intersection_epsilon.cl</t>
  </si>
  <si>
    <t>kernels/benchmarks/mandelbulb_stationary/optimisations_bounding_volume.cl</t>
  </si>
  <si>
    <t>kernels/benchmarks/mandelbulb_stationary/optimisations_all.cl</t>
  </si>
  <si>
    <t>kernels/benchmarks/sierpinski/optimisations_none.cl</t>
  </si>
  <si>
    <t>kernels/benchmarks/sierpinski/optimisations_intersection_epsilon.cl</t>
  </si>
  <si>
    <t>kernels/benchmarks/sierpinski/optimisations_bounding_volume.cl</t>
  </si>
  <si>
    <t>kernels/benchmarks/planet/optimisations_none.cl</t>
  </si>
  <si>
    <t>kernels/benchmarks/planet/optimisations_intersection_epsilon.cl</t>
  </si>
  <si>
    <t>kernels/benchmarks/planet/optimisations_bounding_volume.cl</t>
  </si>
  <si>
    <t>Mandelbulb</t>
  </si>
  <si>
    <t>Sierpinski</t>
  </si>
  <si>
    <t>Stationary</t>
  </si>
  <si>
    <t>Planet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</si>
</sst>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A010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2" fontId="0" fillId="0" borderId="0" xfId="0" applyNumberFormat="1"/>
    <xf numFmtId="0" fontId="1" fillId="0" borderId="0" xfId="0" applyFont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Mandelbulb Benchmark</a:t>
            </a:r>
            <a:r>
              <a:rPr lang="en-US" baseline="0"/>
              <a:t> on Various Computers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Data'!$A$3</c:f>
              <c:strCache>
                <c:ptCount val="1"/>
                <c:pt idx="0">
                  <c:v>kernels/mandelbulb.cl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Trend (mandelbulb.cl)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'Raw Data'!$H$3:$H$6</c:f>
              <c:numCache>
                <c:formatCode>General</c:formatCode>
                <c:ptCount val="4"/>
                <c:pt idx="0">
                  <c:v>38</c:v>
                </c:pt>
                <c:pt idx="1">
                  <c:v>24</c:v>
                </c:pt>
                <c:pt idx="2">
                  <c:v>13</c:v>
                </c:pt>
                <c:pt idx="3">
                  <c:v>68</c:v>
                </c:pt>
              </c:numCache>
            </c:numRef>
          </c:xVal>
          <c:yVal>
            <c:numRef>
              <c:f>'Raw Data'!$V$3:$V$6</c:f>
              <c:numCache>
                <c:formatCode>General</c:formatCode>
                <c:ptCount val="4"/>
                <c:pt idx="0">
                  <c:v>24.272155382760111</c:v>
                </c:pt>
                <c:pt idx="1">
                  <c:v>7.0831454261480165</c:v>
                </c:pt>
                <c:pt idx="2">
                  <c:v>3.8079667742205725</c:v>
                </c:pt>
                <c:pt idx="3">
                  <c:v>38.809831824062101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D7-42A5-AD8B-83991A3A7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998384"/>
        <c:axId val="691998800"/>
      </c:scatterChart>
      <c:valAx>
        <c:axId val="69199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Parallel Compute Units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998800"/>
        <c:crosses val="autoZero"/>
        <c:crossBetween val="midCat"/>
      </c:valAx>
      <c:valAx>
        <c:axId val="69199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Frames per Second (FPS)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998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Data'!$A$3</c:f>
              <c:strCache>
                <c:ptCount val="1"/>
                <c:pt idx="0">
                  <c:v>kernels/mandelbulb.cl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Trend (mandelbulb.cl)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'Raw Data'!$R$3:$R$6</c:f>
              <c:numCache>
                <c:formatCode>0.00</c:formatCode>
                <c:ptCount val="4"/>
                <c:pt idx="0">
                  <c:v>8.5894103039999994</c:v>
                </c:pt>
                <c:pt idx="1">
                  <c:v>6.4419921919999998</c:v>
                </c:pt>
                <c:pt idx="2">
                  <c:v>4.2949672960000003</c:v>
                </c:pt>
                <c:pt idx="3">
                  <c:v>10.736762880000001</c:v>
                </c:pt>
              </c:numCache>
            </c:numRef>
          </c:xVal>
          <c:yVal>
            <c:numRef>
              <c:f>'Raw Data'!$V$3:$V$6</c:f>
              <c:numCache>
                <c:formatCode>General</c:formatCode>
                <c:ptCount val="4"/>
                <c:pt idx="0">
                  <c:v>24.272155382760111</c:v>
                </c:pt>
                <c:pt idx="1">
                  <c:v>7.0831454261480165</c:v>
                </c:pt>
                <c:pt idx="2">
                  <c:v>3.8079667742205725</c:v>
                </c:pt>
                <c:pt idx="3">
                  <c:v>38.809831824062101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B4-4915-979C-493C200EF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998384"/>
        <c:axId val="691998800"/>
      </c:scatterChart>
      <c:valAx>
        <c:axId val="69199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Available GPU</a:t>
                </a:r>
                <a:r>
                  <a:rPr lang="en-GB" baseline="0"/>
                  <a:t> Memory (GB)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998800"/>
        <c:crosses val="autoZero"/>
        <c:crossBetween val="midCat"/>
      </c:valAx>
      <c:valAx>
        <c:axId val="69199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Frames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998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Mandelbulb Benchmark at Various Resolutions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Resolutions!$F$2</c:f>
              <c:strCache>
                <c:ptCount val="1"/>
                <c:pt idx="0">
                  <c:v>NVIDIA GeForce RTX 3060 Ti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Trend (mandelbulb.cl)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Resolutions!$W$2:$W$7</c:f>
              <c:numCache>
                <c:formatCode>General</c:formatCode>
                <c:ptCount val="6"/>
                <c:pt idx="0">
                  <c:v>589824</c:v>
                </c:pt>
                <c:pt idx="1">
                  <c:v>921600</c:v>
                </c:pt>
                <c:pt idx="2">
                  <c:v>1440000</c:v>
                </c:pt>
                <c:pt idx="3">
                  <c:v>2073600</c:v>
                </c:pt>
                <c:pt idx="4">
                  <c:v>3686400</c:v>
                </c:pt>
                <c:pt idx="5">
                  <c:v>8294400</c:v>
                </c:pt>
              </c:numCache>
            </c:numRef>
          </c:xVal>
          <c:yVal>
            <c:numRef>
              <c:f>Resolutions!$AD$2:$AD$7</c:f>
              <c:numCache>
                <c:formatCode>General</c:formatCode>
                <c:ptCount val="6"/>
                <c:pt idx="0">
                  <c:v>59.508357130019775</c:v>
                </c:pt>
                <c:pt idx="1">
                  <c:v>44.459974375613569</c:v>
                </c:pt>
                <c:pt idx="2">
                  <c:v>31.286156956099635</c:v>
                </c:pt>
                <c:pt idx="3">
                  <c:v>23.751388824206455</c:v>
                </c:pt>
                <c:pt idx="4">
                  <c:v>15.810302881651429</c:v>
                </c:pt>
                <c:pt idx="5">
                  <c:v>8.3548810007364178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D7-42A5-AD8B-83991A3A7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998384"/>
        <c:axId val="691998800"/>
      </c:scatterChart>
      <c:valAx>
        <c:axId val="69199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Pixels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998800"/>
        <c:crosses val="autoZero"/>
        <c:crossBetween val="midCat"/>
      </c:valAx>
      <c:valAx>
        <c:axId val="69199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Frames per Second (FPS)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998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Mandelbulb</a:t>
            </a:r>
            <a:r>
              <a:rPr lang="en-GB" baseline="0"/>
              <a:t> Scene Optimisations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Max FPS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'Mandelbulb Optimisations'!$V$2:$V$6</c:f>
              <c:strCache>
                <c:ptCount val="5"/>
                <c:pt idx="0">
                  <c:v>None</c:v>
                </c:pt>
                <c:pt idx="1">
                  <c:v>Linear Epsilon</c:v>
                </c:pt>
                <c:pt idx="2">
                  <c:v>Bounding Volume</c:v>
                </c:pt>
                <c:pt idx="3">
                  <c:v>Fast Maths</c:v>
                </c:pt>
                <c:pt idx="4">
                  <c:v>All</c:v>
                </c:pt>
              </c:strCache>
            </c:strRef>
          </c:cat>
          <c:val>
            <c:numRef>
              <c:f>'Mandelbulb Optimisations'!$AD$2:$AD$6</c:f>
              <c:numCache>
                <c:formatCode>General</c:formatCode>
                <c:ptCount val="5"/>
                <c:pt idx="0">
                  <c:v>20.800918568563986</c:v>
                </c:pt>
                <c:pt idx="1">
                  <c:v>25.215338995017447</c:v>
                </c:pt>
                <c:pt idx="2">
                  <c:v>18.976952491199437</c:v>
                </c:pt>
                <c:pt idx="3">
                  <c:v>41.483620192566967</c:v>
                </c:pt>
                <c:pt idx="4">
                  <c:v>44.980613355643719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A41-466A-83EC-AC49AAF1A0F2}"/>
            </c:ext>
          </c:extLst>
        </c:ser>
        <c:ser>
          <c:idx val="0"/>
          <c:order val="1"/>
          <c:tx>
            <c:v>Mean FPS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'Mandelbulb Optimisations'!$V$2:$V$6</c:f>
              <c:strCache>
                <c:ptCount val="5"/>
                <c:pt idx="0">
                  <c:v>None</c:v>
                </c:pt>
                <c:pt idx="1">
                  <c:v>Linear Epsilon</c:v>
                </c:pt>
                <c:pt idx="2">
                  <c:v>Bounding Volume</c:v>
                </c:pt>
                <c:pt idx="3">
                  <c:v>Fast Maths</c:v>
                </c:pt>
                <c:pt idx="4">
                  <c:v>All</c:v>
                </c:pt>
              </c:strCache>
            </c:strRef>
          </c:cat>
          <c:val>
            <c:numRef>
              <c:f>'Mandelbulb Optimisations'!$AC$2:$AC$6</c:f>
              <c:numCache>
                <c:formatCode>General</c:formatCode>
                <c:ptCount val="5"/>
                <c:pt idx="0">
                  <c:v>11.950667291653771</c:v>
                </c:pt>
                <c:pt idx="1">
                  <c:v>13.336277323912563</c:v>
                </c:pt>
                <c:pt idx="2">
                  <c:v>11.096411681294256</c:v>
                </c:pt>
                <c:pt idx="3">
                  <c:v>23.640504729763428</c:v>
                </c:pt>
                <c:pt idx="4">
                  <c:v>25.459212658068047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41-466A-83EC-AC49AAF1A0F2}"/>
            </c:ext>
          </c:extLst>
        </c:ser>
        <c:ser>
          <c:idx val="1"/>
          <c:order val="2"/>
          <c:tx>
            <c:v>Min FPS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'Mandelbulb Optimisations'!$V$2:$V$6</c:f>
              <c:strCache>
                <c:ptCount val="5"/>
                <c:pt idx="0">
                  <c:v>None</c:v>
                </c:pt>
                <c:pt idx="1">
                  <c:v>Linear Epsilon</c:v>
                </c:pt>
                <c:pt idx="2">
                  <c:v>Bounding Volume</c:v>
                </c:pt>
                <c:pt idx="3">
                  <c:v>Fast Maths</c:v>
                </c:pt>
                <c:pt idx="4">
                  <c:v>All</c:v>
                </c:pt>
              </c:strCache>
            </c:strRef>
          </c:cat>
          <c:val>
            <c:numRef>
              <c:f>'Mandelbulb Optimisations'!$AE$2:$AE$6</c:f>
              <c:numCache>
                <c:formatCode>General</c:formatCode>
                <c:ptCount val="5"/>
                <c:pt idx="0">
                  <c:v>8.26637569024237</c:v>
                </c:pt>
                <c:pt idx="1">
                  <c:v>7.5241147878952042</c:v>
                </c:pt>
                <c:pt idx="2">
                  <c:v>7.4938363196271061</c:v>
                </c:pt>
                <c:pt idx="3">
                  <c:v>16.558703917126998</c:v>
                </c:pt>
                <c:pt idx="4">
                  <c:v>15.809051946963791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41-466A-83EC-AC49AAF1A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9290624"/>
        <c:axId val="228701984"/>
      </c:barChart>
      <c:catAx>
        <c:axId val="229290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Optimisations/Features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701984"/>
        <c:crosses val="autoZero"/>
        <c:auto val="1"/>
        <c:lblAlgn val="ctr"/>
        <c:lblOffset val="100"/>
        <c:noMultiLvlLbl val="0"/>
      </c:catAx>
      <c:valAx>
        <c:axId val="22870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Frames Per Second (FPS)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9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Mandelbulb</a:t>
            </a:r>
            <a:r>
              <a:rPr lang="en-GB" baseline="0"/>
              <a:t> Features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Max FPS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'Mandelbulb Features'!$V$2:$V$7</c:f>
              <c:strCache>
                <c:ptCount val="6"/>
                <c:pt idx="0">
                  <c:v>None</c:v>
                </c:pt>
                <c:pt idx="1">
                  <c:v>Phong</c:v>
                </c:pt>
                <c:pt idx="2">
                  <c:v>Glow</c:v>
                </c:pt>
                <c:pt idx="3">
                  <c:v>Hard Shadows</c:v>
                </c:pt>
                <c:pt idx="4">
                  <c:v>Soft Shadows</c:v>
                </c:pt>
                <c:pt idx="5">
                  <c:v>All</c:v>
                </c:pt>
              </c:strCache>
            </c:strRef>
          </c:cat>
          <c:val>
            <c:numRef>
              <c:f>'Mandelbulb Features'!$AD$2:$AD$7</c:f>
              <c:numCache>
                <c:formatCode>General</c:formatCode>
                <c:ptCount val="6"/>
                <c:pt idx="0">
                  <c:v>107.16046207591248</c:v>
                </c:pt>
                <c:pt idx="1">
                  <c:v>93.560248121778017</c:v>
                </c:pt>
                <c:pt idx="2">
                  <c:v>107.14209184220113</c:v>
                </c:pt>
                <c:pt idx="3">
                  <c:v>47.923016466348457</c:v>
                </c:pt>
                <c:pt idx="4">
                  <c:v>44.961602791216301</c:v>
                </c:pt>
                <c:pt idx="5">
                  <c:v>45.00571572589719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BA-4861-BBAB-4063B4AD157A}"/>
            </c:ext>
          </c:extLst>
        </c:ser>
        <c:ser>
          <c:idx val="0"/>
          <c:order val="1"/>
          <c:tx>
            <c:v>Mean FPS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'Mandelbulb Features'!$V$2:$V$7</c:f>
              <c:strCache>
                <c:ptCount val="6"/>
                <c:pt idx="0">
                  <c:v>None</c:v>
                </c:pt>
                <c:pt idx="1">
                  <c:v>Phong</c:v>
                </c:pt>
                <c:pt idx="2">
                  <c:v>Glow</c:v>
                </c:pt>
                <c:pt idx="3">
                  <c:v>Hard Shadows</c:v>
                </c:pt>
                <c:pt idx="4">
                  <c:v>Soft Shadows</c:v>
                </c:pt>
                <c:pt idx="5">
                  <c:v>All</c:v>
                </c:pt>
              </c:strCache>
            </c:strRef>
          </c:cat>
          <c:val>
            <c:numRef>
              <c:f>'Mandelbulb Features'!$AC$2:$AC$7</c:f>
              <c:numCache>
                <c:formatCode>General</c:formatCode>
                <c:ptCount val="6"/>
                <c:pt idx="0">
                  <c:v>63.012112081684997</c:v>
                </c:pt>
                <c:pt idx="1">
                  <c:v>53.288451062385093</c:v>
                </c:pt>
                <c:pt idx="2">
                  <c:v>62.682843457145268</c:v>
                </c:pt>
                <c:pt idx="3">
                  <c:v>27.440575908393932</c:v>
                </c:pt>
                <c:pt idx="4">
                  <c:v>25.448027085475236</c:v>
                </c:pt>
                <c:pt idx="5">
                  <c:v>25.446927590917099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BA-4861-BBAB-4063B4AD157A}"/>
            </c:ext>
          </c:extLst>
        </c:ser>
        <c:ser>
          <c:idx val="1"/>
          <c:order val="2"/>
          <c:tx>
            <c:v>Min FPS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'Mandelbulb Features'!$V$2:$V$7</c:f>
              <c:strCache>
                <c:ptCount val="6"/>
                <c:pt idx="0">
                  <c:v>None</c:v>
                </c:pt>
                <c:pt idx="1">
                  <c:v>Phong</c:v>
                </c:pt>
                <c:pt idx="2">
                  <c:v>Glow</c:v>
                </c:pt>
                <c:pt idx="3">
                  <c:v>Hard Shadows</c:v>
                </c:pt>
                <c:pt idx="4">
                  <c:v>Soft Shadows</c:v>
                </c:pt>
                <c:pt idx="5">
                  <c:v>All</c:v>
                </c:pt>
              </c:strCache>
            </c:strRef>
          </c:cat>
          <c:val>
            <c:numRef>
              <c:f>'Mandelbulb Features'!$AE$2:$AE$7</c:f>
              <c:numCache>
                <c:formatCode>General</c:formatCode>
                <c:ptCount val="6"/>
                <c:pt idx="0">
                  <c:v>36.369720025895241</c:v>
                </c:pt>
                <c:pt idx="1">
                  <c:v>29.294672177970995</c:v>
                </c:pt>
                <c:pt idx="2">
                  <c:v>36.17094388078057</c:v>
                </c:pt>
                <c:pt idx="3">
                  <c:v>17.469415420951769</c:v>
                </c:pt>
                <c:pt idx="4">
                  <c:v>15.725743041358706</c:v>
                </c:pt>
                <c:pt idx="5">
                  <c:v>15.788135847436086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BA-4861-BBAB-4063B4AD15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9290624"/>
        <c:axId val="228701984"/>
      </c:barChart>
      <c:catAx>
        <c:axId val="229290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Optimisations/Features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701984"/>
        <c:crosses val="autoZero"/>
        <c:auto val="1"/>
        <c:lblAlgn val="ctr"/>
        <c:lblOffset val="100"/>
        <c:noMultiLvlLbl val="0"/>
      </c:catAx>
      <c:valAx>
        <c:axId val="22870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Frames Per Second (FPS)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9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Sierpinski</a:t>
            </a:r>
            <a:r>
              <a:rPr lang="en-GB" baseline="0"/>
              <a:t> Scene Optimisations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Max FPS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'Sierpinski Optimisations'!$V$2:$V$6</c:f>
              <c:strCache>
                <c:ptCount val="5"/>
                <c:pt idx="0">
                  <c:v>None</c:v>
                </c:pt>
                <c:pt idx="1">
                  <c:v>Linear Epsilon</c:v>
                </c:pt>
                <c:pt idx="2">
                  <c:v>Bounding Volume</c:v>
                </c:pt>
                <c:pt idx="3">
                  <c:v>Fast Maths</c:v>
                </c:pt>
                <c:pt idx="4">
                  <c:v>All</c:v>
                </c:pt>
              </c:strCache>
            </c:strRef>
          </c:cat>
          <c:val>
            <c:numRef>
              <c:f>'Sierpinski Optimisations'!$AD$2:$AD$6</c:f>
              <c:numCache>
                <c:formatCode>General</c:formatCode>
                <c:ptCount val="5"/>
                <c:pt idx="0">
                  <c:v>88.931576045390671</c:v>
                </c:pt>
                <c:pt idx="1">
                  <c:v>95.506422806933756</c:v>
                </c:pt>
                <c:pt idx="2">
                  <c:v>117.58619067776679</c:v>
                </c:pt>
                <c:pt idx="3">
                  <c:v>99.852218716299873</c:v>
                </c:pt>
                <c:pt idx="4">
                  <c:v>146.67488045997243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83-4EF9-8E65-DC39ADAED72E}"/>
            </c:ext>
          </c:extLst>
        </c:ser>
        <c:ser>
          <c:idx val="0"/>
          <c:order val="1"/>
          <c:tx>
            <c:v>Mean FPS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'Sierpinski Optimisations'!$V$2:$V$6</c:f>
              <c:strCache>
                <c:ptCount val="5"/>
                <c:pt idx="0">
                  <c:v>None</c:v>
                </c:pt>
                <c:pt idx="1">
                  <c:v>Linear Epsilon</c:v>
                </c:pt>
                <c:pt idx="2">
                  <c:v>Bounding Volume</c:v>
                </c:pt>
                <c:pt idx="3">
                  <c:v>Fast Maths</c:v>
                </c:pt>
                <c:pt idx="4">
                  <c:v>All</c:v>
                </c:pt>
              </c:strCache>
            </c:strRef>
          </c:cat>
          <c:val>
            <c:numRef>
              <c:f>'Sierpinski Optimisations'!$AC$2:$AC$6</c:f>
              <c:numCache>
                <c:formatCode>General</c:formatCode>
                <c:ptCount val="5"/>
                <c:pt idx="0">
                  <c:v>38.468193858399772</c:v>
                </c:pt>
                <c:pt idx="1">
                  <c:v>39.956328970668515</c:v>
                </c:pt>
                <c:pt idx="2">
                  <c:v>45.708488224705214</c:v>
                </c:pt>
                <c:pt idx="3">
                  <c:v>44.485987779335652</c:v>
                </c:pt>
                <c:pt idx="4">
                  <c:v>56.486113552937923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83-4EF9-8E65-DC39ADAED72E}"/>
            </c:ext>
          </c:extLst>
        </c:ser>
        <c:ser>
          <c:idx val="1"/>
          <c:order val="2"/>
          <c:tx>
            <c:v>Min FPS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'Sierpinski Optimisations'!$V$2:$V$6</c:f>
              <c:strCache>
                <c:ptCount val="5"/>
                <c:pt idx="0">
                  <c:v>None</c:v>
                </c:pt>
                <c:pt idx="1">
                  <c:v>Linear Epsilon</c:v>
                </c:pt>
                <c:pt idx="2">
                  <c:v>Bounding Volume</c:v>
                </c:pt>
                <c:pt idx="3">
                  <c:v>Fast Maths</c:v>
                </c:pt>
                <c:pt idx="4">
                  <c:v>All</c:v>
                </c:pt>
              </c:strCache>
            </c:strRef>
          </c:cat>
          <c:val>
            <c:numRef>
              <c:f>'Sierpinski Optimisations'!$AE$2:$AE$6</c:f>
              <c:numCache>
                <c:formatCode>General</c:formatCode>
                <c:ptCount val="5"/>
                <c:pt idx="0">
                  <c:v>20.689155778998437</c:v>
                </c:pt>
                <c:pt idx="1">
                  <c:v>18.394796479971745</c:v>
                </c:pt>
                <c:pt idx="2">
                  <c:v>20.77412707118047</c:v>
                </c:pt>
                <c:pt idx="3">
                  <c:v>24.336170119563604</c:v>
                </c:pt>
                <c:pt idx="4">
                  <c:v>22.51851584965738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83-4EF9-8E65-DC39ADAED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9290624"/>
        <c:axId val="228701984"/>
      </c:barChart>
      <c:catAx>
        <c:axId val="229290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Optimisations/Features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701984"/>
        <c:crosses val="autoZero"/>
        <c:auto val="1"/>
        <c:lblAlgn val="ctr"/>
        <c:lblOffset val="100"/>
        <c:noMultiLvlLbl val="0"/>
      </c:catAx>
      <c:valAx>
        <c:axId val="22870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Frames Per Second (FPS)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9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Optimisation Improvement for Various Benchmarks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Graphs!$AS$24</c:f>
              <c:strCache>
                <c:ptCount val="1"/>
                <c:pt idx="0">
                  <c:v>Linear Epsilon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Graphs!$AR$25:$AR$28</c:f>
              <c:strCache>
                <c:ptCount val="4"/>
                <c:pt idx="0">
                  <c:v>Mandelbulb</c:v>
                </c:pt>
                <c:pt idx="1">
                  <c:v>Stationary</c:v>
                </c:pt>
                <c:pt idx="2">
                  <c:v>Sierpinski</c:v>
                </c:pt>
                <c:pt idx="3">
                  <c:v>Planet</c:v>
                </c:pt>
              </c:strCache>
            </c:strRef>
          </c:cat>
          <c:val>
            <c:numRef>
              <c:f>Graphs!$AS$25:$AS$28</c:f>
              <c:numCache>
                <c:formatCode>General</c:formatCode>
                <c:ptCount val="4"/>
                <c:pt idx="0">
                  <c:v>11.6</c:v>
                </c:pt>
                <c:pt idx="1">
                  <c:v>31.7</c:v>
                </c:pt>
                <c:pt idx="2">
                  <c:v>3.9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B0-4526-9BA0-E3AB65B4F3DF}"/>
            </c:ext>
          </c:extLst>
        </c:ser>
        <c:ser>
          <c:idx val="0"/>
          <c:order val="1"/>
          <c:tx>
            <c:strRef>
              <c:f>Graphs!$AT$24</c:f>
              <c:strCache>
                <c:ptCount val="1"/>
                <c:pt idx="0">
                  <c:v>Bounding Volume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Graphs!$AR$25:$AR$28</c:f>
              <c:strCache>
                <c:ptCount val="4"/>
                <c:pt idx="0">
                  <c:v>Mandelbulb</c:v>
                </c:pt>
                <c:pt idx="1">
                  <c:v>Stationary</c:v>
                </c:pt>
                <c:pt idx="2">
                  <c:v>Sierpinski</c:v>
                </c:pt>
                <c:pt idx="3">
                  <c:v>Planet</c:v>
                </c:pt>
              </c:strCache>
            </c:strRef>
          </c:cat>
          <c:val>
            <c:numRef>
              <c:f>Graphs!$AT$25:$AT$28</c:f>
              <c:numCache>
                <c:formatCode>General</c:formatCode>
                <c:ptCount val="4"/>
                <c:pt idx="0">
                  <c:v>-7.1</c:v>
                </c:pt>
                <c:pt idx="1">
                  <c:v>-3.2</c:v>
                </c:pt>
                <c:pt idx="2">
                  <c:v>18.8</c:v>
                </c:pt>
                <c:pt idx="3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B0-4526-9BA0-E3AB65B4F3DF}"/>
            </c:ext>
          </c:extLst>
        </c:ser>
        <c:ser>
          <c:idx val="1"/>
          <c:order val="2"/>
          <c:tx>
            <c:strRef>
              <c:f>Graphs!$AU$24</c:f>
              <c:strCache>
                <c:ptCount val="1"/>
                <c:pt idx="0">
                  <c:v>Fast Maths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Graphs!$AR$25:$AR$28</c:f>
              <c:strCache>
                <c:ptCount val="4"/>
                <c:pt idx="0">
                  <c:v>Mandelbulb</c:v>
                </c:pt>
                <c:pt idx="1">
                  <c:v>Stationary</c:v>
                </c:pt>
                <c:pt idx="2">
                  <c:v>Sierpinski</c:v>
                </c:pt>
                <c:pt idx="3">
                  <c:v>Planet</c:v>
                </c:pt>
              </c:strCache>
            </c:strRef>
          </c:cat>
          <c:val>
            <c:numRef>
              <c:f>Graphs!$AU$25:$AU$28</c:f>
              <c:numCache>
                <c:formatCode>General</c:formatCode>
                <c:ptCount val="4"/>
                <c:pt idx="0">
                  <c:v>97.8</c:v>
                </c:pt>
                <c:pt idx="1">
                  <c:v>63.7</c:v>
                </c:pt>
                <c:pt idx="2">
                  <c:v>15.6</c:v>
                </c:pt>
                <c:pt idx="3">
                  <c:v>-20.6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B0-4526-9BA0-E3AB65B4F3DF}"/>
            </c:ext>
          </c:extLst>
        </c:ser>
        <c:ser>
          <c:idx val="3"/>
          <c:order val="3"/>
          <c:tx>
            <c:strRef>
              <c:f>Graphs!$AV$24</c:f>
              <c:strCache>
                <c:ptCount val="1"/>
                <c:pt idx="0">
                  <c:v>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Graphs!$AR$25:$AR$28</c:f>
              <c:strCache>
                <c:ptCount val="4"/>
                <c:pt idx="0">
                  <c:v>Mandelbulb</c:v>
                </c:pt>
                <c:pt idx="1">
                  <c:v>Stationary</c:v>
                </c:pt>
                <c:pt idx="2">
                  <c:v>Sierpinski</c:v>
                </c:pt>
                <c:pt idx="3">
                  <c:v>Planet</c:v>
                </c:pt>
              </c:strCache>
            </c:strRef>
          </c:cat>
          <c:val>
            <c:numRef>
              <c:f>Graphs!$AV$25:$AV$28</c:f>
              <c:numCache>
                <c:formatCode>General</c:formatCode>
                <c:ptCount val="4"/>
                <c:pt idx="0">
                  <c:v>113</c:v>
                </c:pt>
                <c:pt idx="1">
                  <c:v>98.5</c:v>
                </c:pt>
                <c:pt idx="2">
                  <c:v>46.8</c:v>
                </c:pt>
                <c:pt idx="3">
                  <c:v>34.200000000000003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6B0-4526-9BA0-E3AB65B4F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9290624"/>
        <c:axId val="228701984"/>
      </c:barChart>
      <c:catAx>
        <c:axId val="229290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Benchmark Scene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701984"/>
        <c:crosses val="autoZero"/>
        <c:auto val="1"/>
        <c:lblAlgn val="ctr"/>
        <c:lblOffset val="100"/>
        <c:noMultiLvlLbl val="0"/>
      </c:catAx>
      <c:valAx>
        <c:axId val="22870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FPS Percentage Increase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9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2</xdr:row>
      <xdr:rowOff>90487</xdr:rowOff>
    </xdr:from>
    <xdr:to>
      <xdr:col>10</xdr:col>
      <xdr:colOff>333375</xdr:colOff>
      <xdr:row>19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B79A8E-4D06-475F-820B-3B559431C4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285750</xdr:colOff>
      <xdr:row>2</xdr:row>
      <xdr:rowOff>85725</xdr:rowOff>
    </xdr:from>
    <xdr:to>
      <xdr:col>21</xdr:col>
      <xdr:colOff>190500</xdr:colOff>
      <xdr:row>19</xdr:row>
      <xdr:rowOff>138113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301833-3083-4061-B9B2-896D687455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419100</xdr:colOff>
      <xdr:row>25</xdr:row>
      <xdr:rowOff>66675</xdr:rowOff>
    </xdr:from>
    <xdr:to>
      <xdr:col>10</xdr:col>
      <xdr:colOff>552450</xdr:colOff>
      <xdr:row>43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AB003A2-9286-43FA-B8C6-5A8D09031E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487135</xdr:colOff>
      <xdr:row>21</xdr:row>
      <xdr:rowOff>178254</xdr:rowOff>
    </xdr:from>
    <xdr:to>
      <xdr:col>24</xdr:col>
      <xdr:colOff>151039</xdr:colOff>
      <xdr:row>44</xdr:row>
      <xdr:rowOff>92528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B9059A0-53E4-41DE-A929-9763D7AF9A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476250</xdr:colOff>
      <xdr:row>45</xdr:row>
      <xdr:rowOff>133350</xdr:rowOff>
    </xdr:from>
    <xdr:to>
      <xdr:col>24</xdr:col>
      <xdr:colOff>142875</xdr:colOff>
      <xdr:row>68</xdr:row>
      <xdr:rowOff>47624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417B0DF-6127-4924-998B-8E4A8A4223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330653</xdr:colOff>
      <xdr:row>21</xdr:row>
      <xdr:rowOff>61232</xdr:rowOff>
    </xdr:from>
    <xdr:to>
      <xdr:col>37</xdr:col>
      <xdr:colOff>606878</xdr:colOff>
      <xdr:row>43</xdr:row>
      <xdr:rowOff>166006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6122D30-AF72-4D50-83FF-A22A2DE95C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39</xdr:col>
      <xdr:colOff>438150</xdr:colOff>
      <xdr:row>38</xdr:row>
      <xdr:rowOff>19050</xdr:rowOff>
    </xdr:from>
    <xdr:to>
      <xdr:col>49</xdr:col>
      <xdr:colOff>133350</xdr:colOff>
      <xdr:row>60</xdr:row>
      <xdr:rowOff>123824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4EC411D-C7BB-4EE4-A3E8-CD5C93BA26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D4FD2-0EC3-4246-9368-74132FA6B2E6}">
  <dimension ref="AR24:AV28"/>
  <sheetViews>
    <sheetView tabSelected="1" topLeftCell="U16" zoomScaleNormal="100" workbookViewId="0">
      <selection activeCell="AR33" sqref="AR33"/>
    </sheetView>
  </sheetViews>
  <sheetFormatPr defaultRowHeight="15" x14ac:dyDescent="0.25"/>
  <cols>
    <col min="44" max="44" width="22.5703125" customWidth="1"/>
    <col min="45" max="45" width="13.42578125" bestFit="1" customWidth="1"/>
    <col min="46" max="46" width="17" bestFit="1" customWidth="1"/>
    <col min="47" max="47" width="10.42578125" bestFit="1" customWidth="1"/>
  </cols>
  <sheetData>
    <row r="24" spans="44:48" x14ac:dyDescent="0.25">
      <c r="AS24" t="s">
        <v>35</v>
      </c>
      <c r="AT24" t="s">
        <v>34</v>
      </c>
      <c r="AU24" t="s">
        <v>66</v>
      </c>
      <c r="AV24" t="s">
        <v>37</v>
      </c>
    </row>
    <row r="25" spans="44:48" x14ac:dyDescent="0.25">
      <c r="AR25" t="s">
        <v>83</v>
      </c>
      <c r="AS25">
        <f ca="1">'Mandelbulb Optimisations'!$AH$3</f>
        <v>11.6</v>
      </c>
      <c r="AT25">
        <f ca="1">'Mandelbulb Optimisations'!$AH$4</f>
        <v>-7.1</v>
      </c>
      <c r="AU25">
        <f ca="1">'Mandelbulb Optimisations'!$AH$5</f>
        <v>97.8</v>
      </c>
      <c r="AV25">
        <f ca="1">'Mandelbulb Optimisations'!$AH$6</f>
        <v>113</v>
      </c>
    </row>
    <row r="26" spans="44:48" x14ac:dyDescent="0.25">
      <c r="AR26" t="s">
        <v>85</v>
      </c>
      <c r="AS26">
        <f ca="1">'Stationary Optimisations'!$AH$3</f>
        <v>31.7</v>
      </c>
      <c r="AT26">
        <f ca="1">'Stationary Optimisations'!$AH$4</f>
        <v>-3.2</v>
      </c>
      <c r="AU26">
        <f ca="1">'Stationary Optimisations'!$AH$5</f>
        <v>63.7</v>
      </c>
      <c r="AV26">
        <f ca="1">'Stationary Optimisations'!$AH$6</f>
        <v>98.5</v>
      </c>
    </row>
    <row r="27" spans="44:48" x14ac:dyDescent="0.25">
      <c r="AR27" t="s">
        <v>84</v>
      </c>
      <c r="AS27">
        <f ca="1">'Sierpinski Optimisations'!$AH$3</f>
        <v>3.9</v>
      </c>
      <c r="AT27">
        <f ca="1">'Sierpinski Optimisations'!$AH$4</f>
        <v>18.8</v>
      </c>
      <c r="AU27">
        <f ca="1">'Sierpinski Optimisations'!$AH$5</f>
        <v>15.6</v>
      </c>
      <c r="AV27">
        <f ca="1">'Sierpinski Optimisations'!$AH$6</f>
        <v>46.8</v>
      </c>
    </row>
    <row r="28" spans="44:48" x14ac:dyDescent="0.25">
      <c r="AR28" t="s">
        <v>86</v>
      </c>
      <c r="AS28">
        <f ca="1">'Planet Optimisations'!$AH$3</f>
        <v>11</v>
      </c>
      <c r="AT28">
        <f ca="1">'Planet Optimisations'!$AH$4</f>
        <v>38</v>
      </c>
      <c r="AU28">
        <f ca="1">'Planet Optimisations'!$AH$5</f>
        <v>-20.6</v>
      </c>
      <c r="AV28">
        <f ca="1">'Planet Optimisations'!$AH$6</f>
        <v>34.200000000000003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21"/>
  <sheetViews>
    <sheetView workbookViewId="0">
      <selection activeCell="B15" sqref="B15:C17"/>
    </sheetView>
  </sheetViews>
  <sheetFormatPr defaultRowHeight="15" x14ac:dyDescent="0.25"/>
  <cols>
    <col min="1" max="1" width="23.42578125" customWidth="1"/>
    <col min="2" max="2" width="6.42578125" bestFit="1" customWidth="1"/>
    <col min="3" max="3" width="6.85546875" bestFit="1" customWidth="1"/>
    <col min="4" max="4" width="26" bestFit="1" customWidth="1"/>
    <col min="5" max="5" width="16.42578125" bestFit="1" customWidth="1"/>
    <col min="6" max="6" width="15.28515625" bestFit="1" customWidth="1"/>
    <col min="7" max="7" width="21.5703125" bestFit="1" customWidth="1"/>
    <col min="8" max="9" width="21.7109375" bestFit="1" customWidth="1"/>
    <col min="10" max="10" width="20.28515625" bestFit="1" customWidth="1"/>
    <col min="11" max="11" width="23.85546875" bestFit="1" customWidth="1"/>
    <col min="12" max="12" width="16.42578125" bestFit="1" customWidth="1"/>
    <col min="13" max="13" width="12.28515625" bestFit="1" customWidth="1"/>
    <col min="14" max="14" width="23.85546875" bestFit="1" customWidth="1"/>
    <col min="15" max="15" width="23.5703125" bestFit="1" customWidth="1"/>
    <col min="16" max="16" width="15" style="3" customWidth="1"/>
    <col min="17" max="17" width="21.5703125" bestFit="1" customWidth="1"/>
    <col min="18" max="18" width="19.140625" bestFit="1" customWidth="1"/>
    <col min="19" max="19" width="17.7109375" bestFit="1" customWidth="1"/>
    <col min="20" max="20" width="21.140625" bestFit="1" customWidth="1"/>
    <col min="21" max="21" width="22.28515625" bestFit="1" customWidth="1"/>
    <col min="22" max="22" width="12" bestFit="1" customWidth="1"/>
    <col min="23" max="23" width="13.5703125" bestFit="1" customWidth="1"/>
    <col min="24" max="24" width="13.28515625" bestFit="1" customWidth="1"/>
  </cols>
  <sheetData>
    <row r="2" spans="1:24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16</v>
      </c>
      <c r="J2" s="1" t="s">
        <v>15</v>
      </c>
      <c r="K2" s="1" t="s">
        <v>14</v>
      </c>
      <c r="L2" s="1" t="s">
        <v>25</v>
      </c>
      <c r="M2" s="1" t="s">
        <v>13</v>
      </c>
      <c r="N2" s="1" t="s">
        <v>20</v>
      </c>
      <c r="O2" s="1" t="s">
        <v>19</v>
      </c>
      <c r="Q2" s="2" t="s">
        <v>24</v>
      </c>
      <c r="R2" s="2" t="s">
        <v>26</v>
      </c>
      <c r="S2" s="2" t="s">
        <v>27</v>
      </c>
      <c r="T2" s="2" t="s">
        <v>28</v>
      </c>
      <c r="U2" s="2" t="s">
        <v>21</v>
      </c>
      <c r="V2" s="2" t="s">
        <v>18</v>
      </c>
      <c r="W2" s="2" t="s">
        <v>23</v>
      </c>
      <c r="X2" s="2" t="s">
        <v>22</v>
      </c>
    </row>
    <row r="3" spans="1:24" x14ac:dyDescent="0.25">
      <c r="A3" t="s">
        <v>0</v>
      </c>
      <c r="B3">
        <v>1920</v>
      </c>
      <c r="C3">
        <v>1080</v>
      </c>
      <c r="D3" t="s">
        <v>1</v>
      </c>
      <c r="E3" t="s">
        <v>2</v>
      </c>
      <c r="F3">
        <v>256</v>
      </c>
      <c r="G3">
        <v>1665</v>
      </c>
      <c r="H3">
        <v>38</v>
      </c>
      <c r="I3">
        <v>8589410304</v>
      </c>
      <c r="J3">
        <v>49152</v>
      </c>
      <c r="K3">
        <v>65536</v>
      </c>
      <c r="L3">
        <v>39.057099999999998</v>
      </c>
      <c r="M3">
        <v>948</v>
      </c>
      <c r="N3">
        <v>6.3865900000000003E-2</v>
      </c>
      <c r="O3">
        <v>1.9734499999999999E-2</v>
      </c>
      <c r="Q3">
        <f>B3*C3</f>
        <v>2073600</v>
      </c>
      <c r="R3" s="3">
        <f>I3/1000000000</f>
        <v>8.5894103039999994</v>
      </c>
      <c r="S3" s="3">
        <f>J3/1000</f>
        <v>49.152000000000001</v>
      </c>
      <c r="T3" s="3">
        <f>K3/1000</f>
        <v>65.536000000000001</v>
      </c>
      <c r="U3">
        <f>L3/M3</f>
        <v>4.1199472573839664E-2</v>
      </c>
      <c r="V3">
        <f>1/U3</f>
        <v>24.272155382760111</v>
      </c>
      <c r="W3">
        <f>1/O3</f>
        <v>50.672679824672528</v>
      </c>
      <c r="X3">
        <f>1/N3</f>
        <v>15.657808000826732</v>
      </c>
    </row>
    <row r="4" spans="1:24" x14ac:dyDescent="0.25">
      <c r="A4" t="s">
        <v>0</v>
      </c>
      <c r="B4">
        <v>1920</v>
      </c>
      <c r="C4">
        <v>1080</v>
      </c>
      <c r="D4" t="s">
        <v>17</v>
      </c>
      <c r="E4" t="s">
        <v>2</v>
      </c>
      <c r="F4">
        <v>256</v>
      </c>
      <c r="G4">
        <v>1770</v>
      </c>
      <c r="H4">
        <v>24</v>
      </c>
      <c r="I4">
        <v>6441992192</v>
      </c>
      <c r="J4">
        <v>49152</v>
      </c>
      <c r="K4">
        <v>65536</v>
      </c>
      <c r="L4">
        <v>39.248100000000001</v>
      </c>
      <c r="M4">
        <v>278</v>
      </c>
      <c r="N4">
        <v>0.235572</v>
      </c>
      <c r="O4">
        <v>6.2359900000000003E-2</v>
      </c>
      <c r="Q4">
        <f t="shared" ref="Q4:Q5" si="0">B4*C4</f>
        <v>2073600</v>
      </c>
      <c r="R4" s="3">
        <f>I4/1000000000</f>
        <v>6.4419921919999998</v>
      </c>
      <c r="S4" s="3">
        <f t="shared" ref="S4:S5" si="1">J4/1000</f>
        <v>49.152000000000001</v>
      </c>
      <c r="T4" s="3">
        <f t="shared" ref="T4:T5" si="2">K4/1000</f>
        <v>65.536000000000001</v>
      </c>
      <c r="U4">
        <f>L4/M4</f>
        <v>0.14118021582733814</v>
      </c>
      <c r="V4">
        <f t="shared" ref="V4:V5" si="3">1/U4</f>
        <v>7.0831454261480165</v>
      </c>
      <c r="W4">
        <f>1/O4</f>
        <v>16.035946176950251</v>
      </c>
      <c r="X4">
        <f>1/N4</f>
        <v>4.244986670741854</v>
      </c>
    </row>
    <row r="5" spans="1:24" x14ac:dyDescent="0.25">
      <c r="A5" t="s">
        <v>0</v>
      </c>
      <c r="B5">
        <v>1920</v>
      </c>
      <c r="C5">
        <v>1080</v>
      </c>
      <c r="D5" t="s">
        <v>3</v>
      </c>
      <c r="E5" t="s">
        <v>4</v>
      </c>
      <c r="F5">
        <v>256</v>
      </c>
      <c r="G5">
        <v>1253</v>
      </c>
      <c r="H5">
        <v>13</v>
      </c>
      <c r="I5">
        <v>4294967296</v>
      </c>
      <c r="J5">
        <v>49152</v>
      </c>
      <c r="K5">
        <v>65536</v>
      </c>
      <c r="L5">
        <v>39.391100000000002</v>
      </c>
      <c r="M5">
        <v>150</v>
      </c>
      <c r="N5">
        <v>0.43477199999999999</v>
      </c>
      <c r="O5">
        <v>0.117463</v>
      </c>
      <c r="Q5">
        <f t="shared" si="0"/>
        <v>2073600</v>
      </c>
      <c r="R5" s="3">
        <f>I5/1000000000</f>
        <v>4.2949672960000003</v>
      </c>
      <c r="S5" s="3">
        <f t="shared" si="1"/>
        <v>49.152000000000001</v>
      </c>
      <c r="T5" s="3">
        <f t="shared" si="2"/>
        <v>65.536000000000001</v>
      </c>
      <c r="U5">
        <f>L5/M5</f>
        <v>0.26260733333333336</v>
      </c>
      <c r="V5">
        <f t="shared" si="3"/>
        <v>3.8079667742205725</v>
      </c>
      <c r="W5">
        <f>1/O5</f>
        <v>8.5133190877127269</v>
      </c>
      <c r="X5">
        <f>1/N5</f>
        <v>2.3000561213693613</v>
      </c>
    </row>
    <row r="6" spans="1:24" x14ac:dyDescent="0.25">
      <c r="A6" t="s">
        <v>0</v>
      </c>
      <c r="B6">
        <v>1920</v>
      </c>
      <c r="C6">
        <v>1080</v>
      </c>
      <c r="D6" t="s">
        <v>29</v>
      </c>
      <c r="E6" t="s">
        <v>2</v>
      </c>
      <c r="F6">
        <v>256</v>
      </c>
      <c r="G6">
        <v>1845</v>
      </c>
      <c r="H6">
        <v>68</v>
      </c>
      <c r="I6">
        <v>10736762880</v>
      </c>
      <c r="J6">
        <v>49152</v>
      </c>
      <c r="K6">
        <v>65536</v>
      </c>
      <c r="L6">
        <v>39.036499999999997</v>
      </c>
      <c r="M6">
        <v>1515</v>
      </c>
      <c r="N6">
        <v>3.9475999999999997E-2</v>
      </c>
      <c r="O6">
        <v>1.31985E-2</v>
      </c>
      <c r="Q6">
        <f t="shared" ref="Q6" si="4">B6*C6</f>
        <v>2073600</v>
      </c>
      <c r="R6" s="3">
        <f t="shared" ref="R6" si="5">I6/1000000000</f>
        <v>10.736762880000001</v>
      </c>
      <c r="S6" s="3">
        <f t="shared" ref="S6" si="6">J6/1000</f>
        <v>49.152000000000001</v>
      </c>
      <c r="T6" s="3">
        <f t="shared" ref="T6" si="7">K6/1000</f>
        <v>65.536000000000001</v>
      </c>
      <c r="U6">
        <f t="shared" ref="U6" si="8">L6/M6</f>
        <v>2.5766666666666663E-2</v>
      </c>
      <c r="V6">
        <f t="shared" ref="V6" si="9">1/U6</f>
        <v>38.809831824062101</v>
      </c>
      <c r="W6">
        <f t="shared" ref="W6" si="10">1/O6</f>
        <v>75.766185551388418</v>
      </c>
      <c r="X6">
        <f t="shared" ref="X6" si="11">1/N6</f>
        <v>25.331847198297702</v>
      </c>
    </row>
    <row r="7" spans="1:24" x14ac:dyDescent="0.25">
      <c r="R7" s="3"/>
      <c r="S7" s="3"/>
      <c r="T7" s="3"/>
    </row>
    <row r="8" spans="1:24" x14ac:dyDescent="0.25">
      <c r="R8" s="3"/>
      <c r="S8" s="3"/>
      <c r="T8" s="3"/>
    </row>
    <row r="9" spans="1:24" x14ac:dyDescent="0.25">
      <c r="R9" s="3"/>
      <c r="S9" s="3"/>
      <c r="T9" s="3"/>
    </row>
    <row r="10" spans="1:24" x14ac:dyDescent="0.25">
      <c r="R10" s="3"/>
      <c r="S10" s="3"/>
      <c r="T10" s="3"/>
    </row>
    <row r="11" spans="1:24" x14ac:dyDescent="0.25">
      <c r="R11" s="3"/>
      <c r="S11" s="3"/>
      <c r="T11" s="3"/>
    </row>
    <row r="12" spans="1:24" x14ac:dyDescent="0.25">
      <c r="R12" s="3"/>
      <c r="S12" s="3"/>
      <c r="T12" s="3"/>
    </row>
    <row r="13" spans="1:24" x14ac:dyDescent="0.25">
      <c r="R13" s="3"/>
      <c r="S13" s="3"/>
      <c r="T13" s="3"/>
    </row>
    <row r="14" spans="1:24" x14ac:dyDescent="0.25">
      <c r="R14" s="3"/>
      <c r="S14" s="3"/>
      <c r="T14" s="3"/>
    </row>
    <row r="15" spans="1:24" x14ac:dyDescent="0.25">
      <c r="A15" t="s">
        <v>30</v>
      </c>
      <c r="B15">
        <v>1920</v>
      </c>
      <c r="C15">
        <v>1080</v>
      </c>
      <c r="D15" t="s">
        <v>1</v>
      </c>
      <c r="E15" t="s">
        <v>2</v>
      </c>
      <c r="F15">
        <v>256</v>
      </c>
      <c r="G15">
        <v>1665</v>
      </c>
      <c r="H15">
        <v>38</v>
      </c>
      <c r="I15">
        <v>8589410304</v>
      </c>
      <c r="J15">
        <v>49152</v>
      </c>
      <c r="K15">
        <v>65536</v>
      </c>
      <c r="L15">
        <v>39.0473</v>
      </c>
      <c r="M15">
        <v>1058</v>
      </c>
      <c r="N15">
        <v>5.4805300000000001E-2</v>
      </c>
      <c r="O15">
        <v>1.9339800000000001E-2</v>
      </c>
      <c r="Q15">
        <f t="shared" ref="Q15" si="12">B15*C15</f>
        <v>2073600</v>
      </c>
      <c r="R15" s="3">
        <f t="shared" ref="R15" si="13">I15/1000000000</f>
        <v>8.5894103039999994</v>
      </c>
      <c r="S15" s="3">
        <f t="shared" ref="S15" si="14">J15/1000</f>
        <v>49.152000000000001</v>
      </c>
      <c r="T15" s="3">
        <f t="shared" ref="T15" si="15">K15/1000</f>
        <v>65.536000000000001</v>
      </c>
      <c r="U15">
        <f t="shared" ref="U15" si="16">L15/M15</f>
        <v>3.6906710775047258E-2</v>
      </c>
      <c r="V15">
        <f t="shared" ref="V15" si="17">1/U15</f>
        <v>27.095343340000461</v>
      </c>
      <c r="W15">
        <f t="shared" ref="W15" si="18">1/O15</f>
        <v>51.706842883587214</v>
      </c>
      <c r="X15">
        <f t="shared" ref="X15" si="19">1/N15</f>
        <v>18.246410474899324</v>
      </c>
    </row>
    <row r="16" spans="1:24" x14ac:dyDescent="0.25">
      <c r="A16" t="s">
        <v>30</v>
      </c>
      <c r="B16">
        <v>1366</v>
      </c>
      <c r="C16">
        <v>768</v>
      </c>
      <c r="D16" t="s">
        <v>1</v>
      </c>
      <c r="E16" t="s">
        <v>2</v>
      </c>
      <c r="F16">
        <v>256</v>
      </c>
      <c r="G16">
        <v>1665</v>
      </c>
      <c r="H16">
        <v>38</v>
      </c>
      <c r="I16">
        <v>8589410304</v>
      </c>
      <c r="J16">
        <v>49152</v>
      </c>
      <c r="K16">
        <v>65536</v>
      </c>
      <c r="L16">
        <v>39.037799999999997</v>
      </c>
      <c r="M16">
        <v>1791</v>
      </c>
      <c r="N16">
        <v>3.2864999999999998E-2</v>
      </c>
      <c r="O16">
        <v>1.11924E-2</v>
      </c>
      <c r="Q16">
        <f t="shared" ref="Q16:Q17" si="20">B16*C16</f>
        <v>1049088</v>
      </c>
      <c r="R16" s="3">
        <f t="shared" ref="R16:R17" si="21">I16/1000000000</f>
        <v>8.5894103039999994</v>
      </c>
      <c r="S16" s="3">
        <f t="shared" ref="S16:S17" si="22">J16/1000</f>
        <v>49.152000000000001</v>
      </c>
      <c r="T16" s="3">
        <f t="shared" ref="T16:T17" si="23">K16/1000</f>
        <v>65.536000000000001</v>
      </c>
      <c r="U16">
        <f t="shared" ref="U16:U17" si="24">L16/M16</f>
        <v>2.1796649916247905E-2</v>
      </c>
      <c r="V16">
        <f t="shared" ref="V16:V17" si="25">1/U16</f>
        <v>45.878609962651588</v>
      </c>
      <c r="W16">
        <f t="shared" ref="W16:W17" si="26">1/O16</f>
        <v>89.346342160751945</v>
      </c>
      <c r="X16">
        <f t="shared" ref="X16:X17" si="27">1/N16</f>
        <v>30.427506465845127</v>
      </c>
    </row>
    <row r="17" spans="1:24" x14ac:dyDescent="0.25">
      <c r="A17" t="s">
        <v>30</v>
      </c>
      <c r="B17">
        <v>2560</v>
      </c>
      <c r="C17">
        <v>1440</v>
      </c>
      <c r="D17" t="s">
        <v>1</v>
      </c>
      <c r="E17" t="s">
        <v>2</v>
      </c>
      <c r="F17">
        <v>256</v>
      </c>
      <c r="G17">
        <v>1665</v>
      </c>
      <c r="H17">
        <v>38</v>
      </c>
      <c r="I17">
        <v>8589410304</v>
      </c>
      <c r="J17">
        <v>49152</v>
      </c>
      <c r="K17">
        <v>65536</v>
      </c>
      <c r="L17">
        <v>39.089799999999997</v>
      </c>
      <c r="M17">
        <v>676</v>
      </c>
      <c r="N17">
        <v>8.3523399999999998E-2</v>
      </c>
      <c r="O17">
        <v>3.0041700000000001E-2</v>
      </c>
      <c r="Q17">
        <f t="shared" si="20"/>
        <v>3686400</v>
      </c>
      <c r="R17" s="3">
        <f t="shared" si="21"/>
        <v>8.5894103039999994</v>
      </c>
      <c r="S17" s="3">
        <f t="shared" si="22"/>
        <v>49.152000000000001</v>
      </c>
      <c r="T17" s="3">
        <f t="shared" si="23"/>
        <v>65.536000000000001</v>
      </c>
      <c r="U17">
        <f t="shared" si="24"/>
        <v>5.7825147928994076E-2</v>
      </c>
      <c r="V17">
        <f t="shared" si="25"/>
        <v>17.29351390899928</v>
      </c>
      <c r="W17">
        <f t="shared" si="26"/>
        <v>33.287064313936959</v>
      </c>
      <c r="X17">
        <f t="shared" si="27"/>
        <v>11.972692682529686</v>
      </c>
    </row>
    <row r="18" spans="1:24" x14ac:dyDescent="0.25">
      <c r="R18" s="3"/>
      <c r="S18" s="3"/>
      <c r="T18" s="3"/>
    </row>
    <row r="19" spans="1:24" x14ac:dyDescent="0.25">
      <c r="R19" s="3"/>
      <c r="S19" s="3"/>
      <c r="T19" s="3"/>
    </row>
    <row r="20" spans="1:24" x14ac:dyDescent="0.25">
      <c r="R20" s="3"/>
      <c r="S20" s="3"/>
      <c r="T20" s="3"/>
    </row>
    <row r="21" spans="1:24" x14ac:dyDescent="0.25">
      <c r="R21" s="3"/>
      <c r="S21" s="3"/>
      <c r="T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3B349-2272-4985-8475-8A40B0359212}">
  <dimension ref="A1:AM16"/>
  <sheetViews>
    <sheetView topLeftCell="R1" zoomScale="85" zoomScaleNormal="85" workbookViewId="0">
      <selection activeCell="A2" sqref="A2:A16"/>
    </sheetView>
  </sheetViews>
  <sheetFormatPr defaultRowHeight="15" x14ac:dyDescent="0.25"/>
  <cols>
    <col min="1" max="1" width="30.42578125" bestFit="1" customWidth="1"/>
    <col min="2" max="2" width="73.85546875" customWidth="1"/>
    <col min="3" max="3" width="20.140625" customWidth="1"/>
    <col min="4" max="5" width="7.140625" bestFit="1" customWidth="1"/>
    <col min="6" max="6" width="29.140625" bestFit="1" customWidth="1"/>
    <col min="7" max="7" width="19.140625" bestFit="1" customWidth="1"/>
    <col min="8" max="8" width="17.140625" bestFit="1" customWidth="1"/>
    <col min="9" max="9" width="23.42578125" bestFit="1" customWidth="1"/>
    <col min="10" max="10" width="22.85546875" bestFit="1" customWidth="1"/>
    <col min="11" max="11" width="22.5703125" bestFit="1" customWidth="1"/>
    <col min="12" max="12" width="21.7109375" bestFit="1" customWidth="1"/>
    <col min="13" max="13" width="25" bestFit="1" customWidth="1"/>
    <col min="14" max="14" width="17.28515625" bestFit="1" customWidth="1"/>
    <col min="15" max="15" width="13.42578125" bestFit="1" customWidth="1"/>
    <col min="16" max="16" width="24.42578125" bestFit="1" customWidth="1"/>
    <col min="17" max="17" width="23.85546875" bestFit="1" customWidth="1"/>
    <col min="18" max="19" width="22.28515625" bestFit="1" customWidth="1"/>
    <col min="20" max="20" width="26.85546875" bestFit="1" customWidth="1"/>
    <col min="21" max="21" width="22.28515625" bestFit="1" customWidth="1"/>
    <col min="22" max="22" width="26.85546875" bestFit="1" customWidth="1"/>
    <col min="23" max="23" width="22.28515625" bestFit="1" customWidth="1"/>
    <col min="24" max="24" width="19.85546875" bestFit="1" customWidth="1"/>
    <col min="25" max="25" width="18" bestFit="1" customWidth="1"/>
    <col min="26" max="26" width="21.28515625" bestFit="1" customWidth="1"/>
    <col min="27" max="27" width="14.28515625" bestFit="1" customWidth="1"/>
    <col min="28" max="28" width="13.140625" bestFit="1" customWidth="1"/>
    <col min="29" max="31" width="16.140625" bestFit="1" customWidth="1"/>
    <col min="32" max="33" width="12.28515625" bestFit="1" customWidth="1"/>
    <col min="34" max="34" width="22.42578125" bestFit="1" customWidth="1"/>
    <col min="38" max="38" width="11.7109375" bestFit="1" customWidth="1"/>
  </cols>
  <sheetData>
    <row r="1" spans="1:39" x14ac:dyDescent="0.25">
      <c r="A1" s="1" t="s">
        <v>32</v>
      </c>
      <c r="B1" s="1" t="s">
        <v>5</v>
      </c>
      <c r="C1" s="1" t="s">
        <v>31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16</v>
      </c>
      <c r="L1" s="1" t="s">
        <v>15</v>
      </c>
      <c r="M1" s="1" t="s">
        <v>14</v>
      </c>
      <c r="N1" s="1" t="s">
        <v>25</v>
      </c>
      <c r="O1" s="1" t="s">
        <v>13</v>
      </c>
      <c r="P1" s="1" t="s">
        <v>20</v>
      </c>
      <c r="Q1" s="1" t="s">
        <v>19</v>
      </c>
      <c r="S1" s="5" t="s">
        <v>57</v>
      </c>
      <c r="T1" s="5" t="s">
        <v>64</v>
      </c>
      <c r="V1" s="2" t="s">
        <v>58</v>
      </c>
      <c r="W1" s="2" t="s">
        <v>24</v>
      </c>
      <c r="X1" s="2" t="s">
        <v>26</v>
      </c>
      <c r="Y1" s="2" t="s">
        <v>27</v>
      </c>
      <c r="Z1" s="2" t="s">
        <v>28</v>
      </c>
      <c r="AA1" s="2" t="s">
        <v>59</v>
      </c>
      <c r="AB1" s="2" t="s">
        <v>13</v>
      </c>
      <c r="AC1" s="2" t="s">
        <v>33</v>
      </c>
      <c r="AD1" s="2" t="s">
        <v>63</v>
      </c>
      <c r="AE1" s="2" t="s">
        <v>62</v>
      </c>
      <c r="AF1" s="2" t="s">
        <v>60</v>
      </c>
      <c r="AG1" s="2" t="s">
        <v>61</v>
      </c>
      <c r="AH1" s="2" t="s">
        <v>65</v>
      </c>
      <c r="AI1" s="6"/>
      <c r="AJ1" s="6"/>
      <c r="AK1" s="6"/>
      <c r="AL1" s="6"/>
      <c r="AM1" s="6"/>
    </row>
    <row r="2" spans="1:39" ht="15.75" x14ac:dyDescent="0.25">
      <c r="A2" t="s">
        <v>36</v>
      </c>
      <c r="B2" t="s">
        <v>45</v>
      </c>
      <c r="C2" t="s">
        <v>72</v>
      </c>
      <c r="D2">
        <v>1920</v>
      </c>
      <c r="E2">
        <v>1080</v>
      </c>
      <c r="F2" t="s">
        <v>1</v>
      </c>
      <c r="G2" t="s">
        <v>2</v>
      </c>
      <c r="H2">
        <v>256</v>
      </c>
      <c r="I2">
        <v>1665</v>
      </c>
      <c r="J2">
        <v>38</v>
      </c>
      <c r="K2">
        <v>8589410304</v>
      </c>
      <c r="L2">
        <v>49152</v>
      </c>
      <c r="M2">
        <v>65536</v>
      </c>
      <c r="N2">
        <v>30.139099999999999</v>
      </c>
      <c r="O2">
        <v>359</v>
      </c>
      <c r="P2">
        <v>0.122338</v>
      </c>
      <c r="Q2">
        <v>4.8074800000000001E-2</v>
      </c>
      <c r="S2">
        <v>3</v>
      </c>
      <c r="T2">
        <v>1</v>
      </c>
      <c r="V2" s="4" t="str">
        <f ca="1">INDEX(OFFSET($A$2,(ROW()-ROW($V$2))*$S$2,,$S$2,),1)</f>
        <v>None</v>
      </c>
      <c r="W2">
        <f>D2*E2</f>
        <v>2073600</v>
      </c>
      <c r="X2" s="3">
        <f>K2/1000000000</f>
        <v>8.5894103039999994</v>
      </c>
      <c r="Y2" s="3">
        <f t="shared" ref="Y2:Z6" si="0">L2/1000</f>
        <v>49.152000000000001</v>
      </c>
      <c r="Z2" s="3">
        <f t="shared" si="0"/>
        <v>65.536000000000001</v>
      </c>
      <c r="AA2" s="4">
        <f ca="1">SUM(OFFSET($N$2,(ROW()-ROW($AA$2))*$S$2,,$S$2,))</f>
        <v>90.455199999999991</v>
      </c>
      <c r="AB2" s="4">
        <f ca="1">SUM(OFFSET($O$2,(ROW()-ROW($AB$2))*$S$2,,$S$2,))</f>
        <v>1081</v>
      </c>
      <c r="AC2" s="4">
        <f ca="1">AB2/AA2</f>
        <v>11.950667291653771</v>
      </c>
      <c r="AD2" s="4">
        <f ca="1">1/MAX(OFFSET($Q$2,(ROW()-ROW($AD$2))*$S$2,,$S$2,))</f>
        <v>20.800918568563986</v>
      </c>
      <c r="AE2" s="4">
        <f ca="1">1/MIN(OFFSET($P$2,(ROW()-ROW($AE$2))*$S$2,,$S$2,))</f>
        <v>8.26637569024237</v>
      </c>
      <c r="AF2">
        <f ca="1">AD2-AC2</f>
        <v>8.8502512769102157</v>
      </c>
      <c r="AG2">
        <f ca="1">AD2-AE2</f>
        <v>12.534542878321616</v>
      </c>
      <c r="AH2">
        <f ca="1">ROUND((AC2-$AC$2)/ABS($AC$2)*100, $T$2)</f>
        <v>0</v>
      </c>
    </row>
    <row r="3" spans="1:39" ht="15.75" x14ac:dyDescent="0.25">
      <c r="A3" t="s">
        <v>36</v>
      </c>
      <c r="B3" t="s">
        <v>45</v>
      </c>
      <c r="C3" t="s">
        <v>72</v>
      </c>
      <c r="D3">
        <v>1920</v>
      </c>
      <c r="E3">
        <v>1080</v>
      </c>
      <c r="F3" t="s">
        <v>1</v>
      </c>
      <c r="G3" t="s">
        <v>2</v>
      </c>
      <c r="H3">
        <v>256</v>
      </c>
      <c r="I3">
        <v>1665</v>
      </c>
      <c r="J3">
        <v>38</v>
      </c>
      <c r="K3">
        <v>8589410304</v>
      </c>
      <c r="L3">
        <v>49152</v>
      </c>
      <c r="M3">
        <v>65536</v>
      </c>
      <c r="N3">
        <v>30.1875</v>
      </c>
      <c r="O3">
        <v>361</v>
      </c>
      <c r="P3">
        <v>0.120972</v>
      </c>
      <c r="Q3">
        <v>4.7741400000000003E-2</v>
      </c>
      <c r="V3" s="4" t="str">
        <f ca="1">INDEX(OFFSET($A$2,(ROW()-ROW($V$2))*$S$2,,$S$2,),1)</f>
        <v>Linear Epsilon</v>
      </c>
      <c r="W3">
        <f>D3*E3</f>
        <v>2073600</v>
      </c>
      <c r="X3" s="3">
        <f>K3/1000000000</f>
        <v>8.5894103039999994</v>
      </c>
      <c r="Y3" s="3">
        <f t="shared" si="0"/>
        <v>49.152000000000001</v>
      </c>
      <c r="Z3" s="3">
        <f t="shared" si="0"/>
        <v>65.536000000000001</v>
      </c>
      <c r="AA3" s="4">
        <f ca="1">SUM(OFFSET($N$2,(ROW()-ROW($AA$2))*$S$2,,$S$2,))</f>
        <v>90.58</v>
      </c>
      <c r="AB3" s="4">
        <f ca="1">SUM(OFFSET($O$2,(ROW()-ROW($AB$2))*$S$2,,$S$2,))</f>
        <v>1208</v>
      </c>
      <c r="AC3" s="4">
        <f t="shared" ref="AC3:AC6" ca="1" si="1">AB3/AA3</f>
        <v>13.336277323912563</v>
      </c>
      <c r="AD3" s="4">
        <f t="shared" ref="AD3:AD6" ca="1" si="2">1/MAX(OFFSET($Q$2,(ROW()-ROW($AD$2))*$S$2,,$S$2,))</f>
        <v>25.215338995017447</v>
      </c>
      <c r="AE3" s="4">
        <f t="shared" ref="AE3:AE6" ca="1" si="3">1/MIN(OFFSET($P$2,(ROW()-ROW($AE$2))*$S$2,,$S$2,))</f>
        <v>7.5241147878952042</v>
      </c>
      <c r="AF3">
        <f t="shared" ref="AF3:AF6" ca="1" si="4">AD3-AC3</f>
        <v>11.879061671104884</v>
      </c>
      <c r="AG3">
        <f t="shared" ref="AG3:AG6" ca="1" si="5">AD3-AE3</f>
        <v>17.691224207122243</v>
      </c>
      <c r="AH3">
        <f t="shared" ref="AH3:AH6" ca="1" si="6">ROUND((AC3-$AC$2)/ABS($AC$2)*100, $T$2)</f>
        <v>11.6</v>
      </c>
    </row>
    <row r="4" spans="1:39" ht="15.75" x14ac:dyDescent="0.25">
      <c r="A4" t="s">
        <v>36</v>
      </c>
      <c r="B4" t="s">
        <v>45</v>
      </c>
      <c r="C4" t="s">
        <v>72</v>
      </c>
      <c r="D4">
        <v>1920</v>
      </c>
      <c r="E4">
        <v>1080</v>
      </c>
      <c r="F4" t="s">
        <v>1</v>
      </c>
      <c r="G4" t="s">
        <v>2</v>
      </c>
      <c r="H4">
        <v>256</v>
      </c>
      <c r="I4">
        <v>1665</v>
      </c>
      <c r="J4">
        <v>38</v>
      </c>
      <c r="K4">
        <v>8589410304</v>
      </c>
      <c r="L4">
        <v>49152</v>
      </c>
      <c r="M4">
        <v>65536</v>
      </c>
      <c r="N4">
        <v>30.128599999999999</v>
      </c>
      <c r="O4">
        <v>361</v>
      </c>
      <c r="P4">
        <v>0.121068</v>
      </c>
      <c r="Q4">
        <v>4.7470100000000001E-2</v>
      </c>
      <c r="V4" s="4" t="str">
        <f ca="1">INDEX(OFFSET($A$2,(ROW()-ROW($V$2))*$S$2,,$S$2,),1)</f>
        <v>Bounding Volume</v>
      </c>
      <c r="W4">
        <f>D4*E4</f>
        <v>2073600</v>
      </c>
      <c r="X4" s="3">
        <f>K4/1000000000</f>
        <v>8.5894103039999994</v>
      </c>
      <c r="Y4" s="3">
        <f t="shared" si="0"/>
        <v>49.152000000000001</v>
      </c>
      <c r="Z4" s="3">
        <f t="shared" si="0"/>
        <v>65.536000000000001</v>
      </c>
      <c r="AA4" s="4">
        <f ca="1">SUM(OFFSET($N$2,(ROW()-ROW($AA$2))*$S$2,,$S$2,))</f>
        <v>90.479700000000008</v>
      </c>
      <c r="AB4" s="4">
        <f ca="1">SUM(OFFSET($O$2,(ROW()-ROW($AB$2))*$S$2,,$S$2,))</f>
        <v>1004</v>
      </c>
      <c r="AC4" s="4">
        <f t="shared" ca="1" si="1"/>
        <v>11.096411681294256</v>
      </c>
      <c r="AD4" s="4">
        <f t="shared" ca="1" si="2"/>
        <v>18.976952491199437</v>
      </c>
      <c r="AE4" s="4">
        <f t="shared" ca="1" si="3"/>
        <v>7.4938363196271061</v>
      </c>
      <c r="AF4">
        <f t="shared" ca="1" si="4"/>
        <v>7.880540809905181</v>
      </c>
      <c r="AG4">
        <f t="shared" ca="1" si="5"/>
        <v>11.48311617157233</v>
      </c>
      <c r="AH4">
        <f t="shared" ca="1" si="6"/>
        <v>-7.1</v>
      </c>
    </row>
    <row r="5" spans="1:39" ht="15.75" x14ac:dyDescent="0.25">
      <c r="A5" t="s">
        <v>35</v>
      </c>
      <c r="B5" t="s">
        <v>46</v>
      </c>
      <c r="C5" t="s">
        <v>72</v>
      </c>
      <c r="D5">
        <v>1920</v>
      </c>
      <c r="E5">
        <v>1080</v>
      </c>
      <c r="F5" t="s">
        <v>1</v>
      </c>
      <c r="G5" t="s">
        <v>2</v>
      </c>
      <c r="H5">
        <v>256</v>
      </c>
      <c r="I5">
        <v>1665</v>
      </c>
      <c r="J5">
        <v>38</v>
      </c>
      <c r="K5">
        <v>8589410304</v>
      </c>
      <c r="L5">
        <v>49152</v>
      </c>
      <c r="M5">
        <v>65536</v>
      </c>
      <c r="N5">
        <v>30.184000000000001</v>
      </c>
      <c r="O5">
        <v>403</v>
      </c>
      <c r="P5">
        <v>0.132906</v>
      </c>
      <c r="Q5">
        <v>3.9449400000000003E-2</v>
      </c>
      <c r="V5" s="4" t="str">
        <f ca="1">INDEX(OFFSET($A$2,(ROW()-ROW($V$2))*$S$2,,$S$2,),1)</f>
        <v>Fast Maths</v>
      </c>
      <c r="W5">
        <f>D5*E5</f>
        <v>2073600</v>
      </c>
      <c r="X5" s="3">
        <f>K5/1000000000</f>
        <v>8.5894103039999994</v>
      </c>
      <c r="Y5" s="3">
        <f t="shared" si="0"/>
        <v>49.152000000000001</v>
      </c>
      <c r="Z5" s="3">
        <f t="shared" si="0"/>
        <v>65.536000000000001</v>
      </c>
      <c r="AA5" s="4">
        <f ca="1">SUM(OFFSET($N$2,(ROW()-ROW($AA$2))*$S$2,,$S$2,))</f>
        <v>90.226500000000001</v>
      </c>
      <c r="AB5" s="4">
        <f ca="1">SUM(OFFSET($O$2,(ROW()-ROW($AB$2))*$S$2,,$S$2,))</f>
        <v>2133</v>
      </c>
      <c r="AC5" s="4">
        <f t="shared" ca="1" si="1"/>
        <v>23.640504729763428</v>
      </c>
      <c r="AD5" s="4">
        <f t="shared" ca="1" si="2"/>
        <v>41.483620192566967</v>
      </c>
      <c r="AE5" s="4">
        <f t="shared" ca="1" si="3"/>
        <v>16.558703917126998</v>
      </c>
      <c r="AF5">
        <f t="shared" ca="1" si="4"/>
        <v>17.843115462803539</v>
      </c>
      <c r="AG5">
        <f t="shared" ca="1" si="5"/>
        <v>24.924916275439969</v>
      </c>
      <c r="AH5">
        <f t="shared" ca="1" si="6"/>
        <v>97.8</v>
      </c>
      <c r="AI5">
        <f ca="1">SUM(AH3:AH5)</f>
        <v>102.3</v>
      </c>
    </row>
    <row r="6" spans="1:39" ht="15.75" x14ac:dyDescent="0.25">
      <c r="A6" t="s">
        <v>35</v>
      </c>
      <c r="B6" t="s">
        <v>46</v>
      </c>
      <c r="C6" t="s">
        <v>72</v>
      </c>
      <c r="D6">
        <v>1920</v>
      </c>
      <c r="E6">
        <v>1080</v>
      </c>
      <c r="F6" t="s">
        <v>1</v>
      </c>
      <c r="G6" t="s">
        <v>2</v>
      </c>
      <c r="H6">
        <v>256</v>
      </c>
      <c r="I6">
        <v>1665</v>
      </c>
      <c r="J6">
        <v>38</v>
      </c>
      <c r="K6">
        <v>8589410304</v>
      </c>
      <c r="L6">
        <v>49152</v>
      </c>
      <c r="M6">
        <v>65536</v>
      </c>
      <c r="N6">
        <v>30.206499999999998</v>
      </c>
      <c r="O6">
        <v>403</v>
      </c>
      <c r="P6">
        <v>0.132906</v>
      </c>
      <c r="Q6">
        <v>3.9496000000000003E-2</v>
      </c>
      <c r="V6" s="4" t="str">
        <f ca="1">INDEX(OFFSET($A$2,(ROW()-ROW($V$2))*$S$2,,$S$2,),1)</f>
        <v>All</v>
      </c>
      <c r="W6">
        <f>D6*E6</f>
        <v>2073600</v>
      </c>
      <c r="X6" s="3">
        <f>K6/1000000000</f>
        <v>8.5894103039999994</v>
      </c>
      <c r="Y6" s="3">
        <f t="shared" si="0"/>
        <v>49.152000000000001</v>
      </c>
      <c r="Z6" s="3">
        <f t="shared" si="0"/>
        <v>65.536000000000001</v>
      </c>
      <c r="AA6" s="4">
        <f ca="1">SUM(OFFSET($N$2,(ROW()-ROW($AA$2))*$S$2,,$S$2,))</f>
        <v>90.301299999999998</v>
      </c>
      <c r="AB6" s="4">
        <f ca="1">SUM(OFFSET($O$2,(ROW()-ROW($AB$2))*$S$2,,$S$2,))</f>
        <v>2299</v>
      </c>
      <c r="AC6" s="4">
        <f t="shared" ca="1" si="1"/>
        <v>25.459212658068047</v>
      </c>
      <c r="AD6" s="4">
        <f t="shared" ca="1" si="2"/>
        <v>44.980613355643719</v>
      </c>
      <c r="AE6" s="4">
        <f t="shared" ca="1" si="3"/>
        <v>15.809051946963791</v>
      </c>
      <c r="AF6">
        <f t="shared" ca="1" si="4"/>
        <v>19.521400697575672</v>
      </c>
      <c r="AG6">
        <f t="shared" ca="1" si="5"/>
        <v>29.171561408679928</v>
      </c>
      <c r="AH6">
        <f t="shared" ca="1" si="6"/>
        <v>113</v>
      </c>
      <c r="AI6">
        <f ca="1">AH6-AI5</f>
        <v>10.700000000000003</v>
      </c>
    </row>
    <row r="7" spans="1:39" ht="15.75" x14ac:dyDescent="0.25">
      <c r="A7" t="s">
        <v>35</v>
      </c>
      <c r="B7" t="s">
        <v>46</v>
      </c>
      <c r="C7" t="s">
        <v>72</v>
      </c>
      <c r="D7">
        <v>1920</v>
      </c>
      <c r="E7">
        <v>1080</v>
      </c>
      <c r="F7" t="s">
        <v>1</v>
      </c>
      <c r="G7" t="s">
        <v>2</v>
      </c>
      <c r="H7">
        <v>256</v>
      </c>
      <c r="I7">
        <v>1665</v>
      </c>
      <c r="J7">
        <v>38</v>
      </c>
      <c r="K7">
        <v>8589410304</v>
      </c>
      <c r="L7">
        <v>49152</v>
      </c>
      <c r="M7">
        <v>65536</v>
      </c>
      <c r="N7">
        <v>30.189499999999999</v>
      </c>
      <c r="O7">
        <v>402</v>
      </c>
      <c r="P7">
        <v>0.132935</v>
      </c>
      <c r="Q7">
        <v>3.9658400000000003E-2</v>
      </c>
      <c r="T7" s="4"/>
      <c r="U7" s="4"/>
      <c r="AE7" s="3"/>
      <c r="AF7" s="3"/>
      <c r="AG7" s="3"/>
    </row>
    <row r="8" spans="1:39" ht="15.75" x14ac:dyDescent="0.25">
      <c r="A8" t="s">
        <v>34</v>
      </c>
      <c r="B8" t="s">
        <v>47</v>
      </c>
      <c r="C8" t="s">
        <v>72</v>
      </c>
      <c r="D8">
        <v>1920</v>
      </c>
      <c r="E8">
        <v>1080</v>
      </c>
      <c r="F8" t="s">
        <v>1</v>
      </c>
      <c r="G8" t="s">
        <v>2</v>
      </c>
      <c r="H8">
        <v>256</v>
      </c>
      <c r="I8">
        <v>1665</v>
      </c>
      <c r="J8">
        <v>38</v>
      </c>
      <c r="K8">
        <v>8589410304</v>
      </c>
      <c r="L8">
        <v>49152</v>
      </c>
      <c r="M8">
        <v>65536</v>
      </c>
      <c r="N8">
        <v>30.152999999999999</v>
      </c>
      <c r="O8">
        <v>335</v>
      </c>
      <c r="P8">
        <v>0.13344300000000001</v>
      </c>
      <c r="Q8">
        <v>5.1631000000000003E-2</v>
      </c>
      <c r="T8" s="4"/>
      <c r="U8" s="4"/>
      <c r="V8" s="3"/>
    </row>
    <row r="9" spans="1:39" ht="15.75" x14ac:dyDescent="0.25">
      <c r="A9" t="s">
        <v>34</v>
      </c>
      <c r="B9" t="s">
        <v>47</v>
      </c>
      <c r="C9" t="s">
        <v>72</v>
      </c>
      <c r="D9">
        <v>1920</v>
      </c>
      <c r="E9">
        <v>1080</v>
      </c>
      <c r="F9" t="s">
        <v>1</v>
      </c>
      <c r="G9" t="s">
        <v>2</v>
      </c>
      <c r="H9">
        <v>256</v>
      </c>
      <c r="I9">
        <v>1665</v>
      </c>
      <c r="J9">
        <v>38</v>
      </c>
      <c r="K9">
        <v>8589410304</v>
      </c>
      <c r="L9">
        <v>49152</v>
      </c>
      <c r="M9">
        <v>65536</v>
      </c>
      <c r="N9">
        <v>30.156500000000001</v>
      </c>
      <c r="O9">
        <v>335</v>
      </c>
      <c r="P9">
        <v>0.13349800000000001</v>
      </c>
      <c r="Q9">
        <v>5.1440300000000001E-2</v>
      </c>
      <c r="T9" s="4"/>
      <c r="U9" s="3"/>
      <c r="V9" s="3"/>
    </row>
    <row r="10" spans="1:39" ht="15.75" x14ac:dyDescent="0.25">
      <c r="A10" t="s">
        <v>34</v>
      </c>
      <c r="B10" t="s">
        <v>47</v>
      </c>
      <c r="C10" t="s">
        <v>72</v>
      </c>
      <c r="D10">
        <v>1920</v>
      </c>
      <c r="E10">
        <v>1080</v>
      </c>
      <c r="F10" t="s">
        <v>1</v>
      </c>
      <c r="G10" t="s">
        <v>2</v>
      </c>
      <c r="H10">
        <v>256</v>
      </c>
      <c r="I10">
        <v>1665</v>
      </c>
      <c r="J10">
        <v>38</v>
      </c>
      <c r="K10">
        <v>8589410304</v>
      </c>
      <c r="L10">
        <v>49152</v>
      </c>
      <c r="M10">
        <v>65536</v>
      </c>
      <c r="N10">
        <v>30.170200000000001</v>
      </c>
      <c r="O10">
        <v>334</v>
      </c>
      <c r="P10">
        <v>0.13387399999999999</v>
      </c>
      <c r="Q10">
        <v>5.2695499999999999E-2</v>
      </c>
      <c r="T10" s="4"/>
      <c r="U10" s="3"/>
      <c r="V10" s="3"/>
    </row>
    <row r="11" spans="1:39" x14ac:dyDescent="0.25">
      <c r="A11" t="s">
        <v>66</v>
      </c>
      <c r="B11" t="s">
        <v>45</v>
      </c>
      <c r="C11" t="s">
        <v>71</v>
      </c>
      <c r="D11">
        <v>1920</v>
      </c>
      <c r="E11">
        <v>1080</v>
      </c>
      <c r="F11" t="s">
        <v>1</v>
      </c>
      <c r="G11" t="s">
        <v>2</v>
      </c>
      <c r="H11">
        <v>256</v>
      </c>
      <c r="I11">
        <v>1665</v>
      </c>
      <c r="J11">
        <v>38</v>
      </c>
      <c r="K11">
        <v>8589410304</v>
      </c>
      <c r="L11">
        <v>49152</v>
      </c>
      <c r="M11">
        <v>65536</v>
      </c>
      <c r="N11">
        <v>30.084800000000001</v>
      </c>
      <c r="O11">
        <v>711</v>
      </c>
      <c r="P11">
        <v>6.0391199999999999E-2</v>
      </c>
      <c r="Q11">
        <v>2.4014899999999999E-2</v>
      </c>
    </row>
    <row r="12" spans="1:39" x14ac:dyDescent="0.25">
      <c r="A12" t="s">
        <v>66</v>
      </c>
      <c r="B12" t="s">
        <v>45</v>
      </c>
      <c r="C12" t="s">
        <v>71</v>
      </c>
      <c r="D12">
        <v>1920</v>
      </c>
      <c r="E12">
        <v>1080</v>
      </c>
      <c r="F12" t="s">
        <v>1</v>
      </c>
      <c r="G12" t="s">
        <v>2</v>
      </c>
      <c r="H12">
        <v>256</v>
      </c>
      <c r="I12">
        <v>1665</v>
      </c>
      <c r="J12">
        <v>38</v>
      </c>
      <c r="K12">
        <v>8589410304</v>
      </c>
      <c r="L12">
        <v>49152</v>
      </c>
      <c r="M12">
        <v>65536</v>
      </c>
      <c r="N12">
        <v>30.078800000000001</v>
      </c>
      <c r="O12">
        <v>711</v>
      </c>
      <c r="P12">
        <v>6.0505400000000001E-2</v>
      </c>
      <c r="Q12">
        <v>2.41059E-2</v>
      </c>
    </row>
    <row r="13" spans="1:39" x14ac:dyDescent="0.25">
      <c r="A13" t="s">
        <v>66</v>
      </c>
      <c r="B13" t="s">
        <v>45</v>
      </c>
      <c r="C13" t="s">
        <v>71</v>
      </c>
      <c r="D13">
        <v>1920</v>
      </c>
      <c r="E13">
        <v>1080</v>
      </c>
      <c r="F13" t="s">
        <v>1</v>
      </c>
      <c r="G13" t="s">
        <v>2</v>
      </c>
      <c r="H13">
        <v>256</v>
      </c>
      <c r="I13">
        <v>1665</v>
      </c>
      <c r="J13">
        <v>38</v>
      </c>
      <c r="K13">
        <v>8589410304</v>
      </c>
      <c r="L13">
        <v>49152</v>
      </c>
      <c r="M13">
        <v>65536</v>
      </c>
      <c r="N13">
        <v>30.062899999999999</v>
      </c>
      <c r="O13">
        <v>711</v>
      </c>
      <c r="P13">
        <v>6.1225300000000003E-2</v>
      </c>
      <c r="Q13">
        <v>2.40631E-2</v>
      </c>
    </row>
    <row r="14" spans="1:39" x14ac:dyDescent="0.25">
      <c r="A14" t="s">
        <v>37</v>
      </c>
      <c r="B14" t="s">
        <v>48</v>
      </c>
      <c r="C14" t="s">
        <v>71</v>
      </c>
      <c r="D14">
        <v>1920</v>
      </c>
      <c r="E14">
        <v>1080</v>
      </c>
      <c r="F14" t="s">
        <v>1</v>
      </c>
      <c r="G14" t="s">
        <v>2</v>
      </c>
      <c r="H14">
        <v>256</v>
      </c>
      <c r="I14">
        <v>1665</v>
      </c>
      <c r="J14">
        <v>38</v>
      </c>
      <c r="K14">
        <v>8589410304</v>
      </c>
      <c r="L14">
        <v>49152</v>
      </c>
      <c r="M14">
        <v>65536</v>
      </c>
      <c r="N14">
        <v>30.118600000000001</v>
      </c>
      <c r="O14">
        <v>767</v>
      </c>
      <c r="P14">
        <v>6.3768199999999997E-2</v>
      </c>
      <c r="Q14">
        <v>2.2146800000000001E-2</v>
      </c>
    </row>
    <row r="15" spans="1:39" x14ac:dyDescent="0.25">
      <c r="A15" t="s">
        <v>37</v>
      </c>
      <c r="B15" t="s">
        <v>48</v>
      </c>
      <c r="C15" t="s">
        <v>71</v>
      </c>
      <c r="D15">
        <v>1920</v>
      </c>
      <c r="E15">
        <v>1080</v>
      </c>
      <c r="F15" t="s">
        <v>1</v>
      </c>
      <c r="G15" t="s">
        <v>2</v>
      </c>
      <c r="H15">
        <v>256</v>
      </c>
      <c r="I15">
        <v>1665</v>
      </c>
      <c r="J15">
        <v>38</v>
      </c>
      <c r="K15">
        <v>8589410304</v>
      </c>
      <c r="L15">
        <v>49152</v>
      </c>
      <c r="M15">
        <v>65536</v>
      </c>
      <c r="N15">
        <v>30.114799999999999</v>
      </c>
      <c r="O15">
        <v>766</v>
      </c>
      <c r="P15">
        <v>6.3348600000000005E-2</v>
      </c>
      <c r="Q15">
        <v>2.2231799999999999E-2</v>
      </c>
    </row>
    <row r="16" spans="1:39" x14ac:dyDescent="0.25">
      <c r="A16" t="s">
        <v>37</v>
      </c>
      <c r="B16" t="s">
        <v>48</v>
      </c>
      <c r="C16" t="s">
        <v>71</v>
      </c>
      <c r="D16">
        <v>1920</v>
      </c>
      <c r="E16">
        <v>1080</v>
      </c>
      <c r="F16" t="s">
        <v>1</v>
      </c>
      <c r="G16" t="s">
        <v>2</v>
      </c>
      <c r="H16">
        <v>256</v>
      </c>
      <c r="I16">
        <v>1665</v>
      </c>
      <c r="J16">
        <v>38</v>
      </c>
      <c r="K16">
        <v>8589410304</v>
      </c>
      <c r="L16">
        <v>49152</v>
      </c>
      <c r="M16">
        <v>65536</v>
      </c>
      <c r="N16">
        <v>30.067900000000002</v>
      </c>
      <c r="O16">
        <v>766</v>
      </c>
      <c r="P16">
        <v>6.3254900000000003E-2</v>
      </c>
      <c r="Q16">
        <v>2.2212599999999999E-2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3841-ECB5-4572-A470-D93688F263BB}">
  <dimension ref="A1:AM19"/>
  <sheetViews>
    <sheetView topLeftCell="P1" zoomScale="85" zoomScaleNormal="85" workbookViewId="0">
      <selection activeCell="R1" sqref="R1:AH2"/>
    </sheetView>
  </sheetViews>
  <sheetFormatPr defaultRowHeight="15" x14ac:dyDescent="0.25"/>
  <cols>
    <col min="1" max="1" width="30.42578125" bestFit="1" customWidth="1"/>
    <col min="2" max="2" width="73.85546875" customWidth="1"/>
    <col min="3" max="3" width="20.140625" customWidth="1"/>
    <col min="4" max="5" width="7.140625" bestFit="1" customWidth="1"/>
    <col min="6" max="6" width="29.140625" bestFit="1" customWidth="1"/>
    <col min="7" max="7" width="19.140625" bestFit="1" customWidth="1"/>
    <col min="8" max="8" width="17.140625" bestFit="1" customWidth="1"/>
    <col min="9" max="9" width="23.42578125" bestFit="1" customWidth="1"/>
    <col min="10" max="10" width="22.85546875" bestFit="1" customWidth="1"/>
    <col min="11" max="11" width="22.5703125" bestFit="1" customWidth="1"/>
    <col min="12" max="12" width="21.7109375" bestFit="1" customWidth="1"/>
    <col min="13" max="13" width="25" bestFit="1" customWidth="1"/>
    <col min="14" max="14" width="17.28515625" bestFit="1" customWidth="1"/>
    <col min="15" max="15" width="13.42578125" bestFit="1" customWidth="1"/>
    <col min="16" max="16" width="24.42578125" bestFit="1" customWidth="1"/>
    <col min="17" max="17" width="23.85546875" bestFit="1" customWidth="1"/>
    <col min="18" max="19" width="22.28515625" bestFit="1" customWidth="1"/>
    <col min="20" max="20" width="26.85546875" bestFit="1" customWidth="1"/>
    <col min="21" max="21" width="22.28515625" bestFit="1" customWidth="1"/>
    <col min="22" max="22" width="18.28515625" bestFit="1" customWidth="1"/>
    <col min="23" max="23" width="22.28515625" bestFit="1" customWidth="1"/>
    <col min="24" max="24" width="19.85546875" bestFit="1" customWidth="1"/>
    <col min="25" max="25" width="18" bestFit="1" customWidth="1"/>
    <col min="26" max="26" width="21.28515625" bestFit="1" customWidth="1"/>
    <col min="27" max="27" width="14.28515625" bestFit="1" customWidth="1"/>
    <col min="28" max="28" width="13.140625" bestFit="1" customWidth="1"/>
    <col min="29" max="31" width="16.140625" bestFit="1" customWidth="1"/>
    <col min="32" max="33" width="12.28515625" bestFit="1" customWidth="1"/>
    <col min="34" max="34" width="22.42578125" bestFit="1" customWidth="1"/>
    <col min="38" max="38" width="11.7109375" bestFit="1" customWidth="1"/>
  </cols>
  <sheetData>
    <row r="1" spans="1:39" x14ac:dyDescent="0.25">
      <c r="A1" s="1" t="s">
        <v>32</v>
      </c>
      <c r="B1" s="1" t="s">
        <v>5</v>
      </c>
      <c r="C1" s="1" t="s">
        <v>31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16</v>
      </c>
      <c r="L1" s="1" t="s">
        <v>15</v>
      </c>
      <c r="M1" s="1" t="s">
        <v>14</v>
      </c>
      <c r="N1" s="1" t="s">
        <v>25</v>
      </c>
      <c r="O1" s="1" t="s">
        <v>13</v>
      </c>
      <c r="P1" s="1" t="s">
        <v>20</v>
      </c>
      <c r="Q1" s="1" t="s">
        <v>19</v>
      </c>
      <c r="S1" s="5" t="s">
        <v>57</v>
      </c>
      <c r="T1" s="5" t="s">
        <v>64</v>
      </c>
      <c r="V1" s="2" t="s">
        <v>58</v>
      </c>
      <c r="W1" s="2" t="s">
        <v>24</v>
      </c>
      <c r="X1" s="2" t="s">
        <v>26</v>
      </c>
      <c r="Y1" s="2" t="s">
        <v>27</v>
      </c>
      <c r="Z1" s="2" t="s">
        <v>28</v>
      </c>
      <c r="AA1" s="2" t="s">
        <v>59</v>
      </c>
      <c r="AB1" s="2" t="s">
        <v>13</v>
      </c>
      <c r="AC1" s="2" t="s">
        <v>33</v>
      </c>
      <c r="AD1" s="2" t="s">
        <v>63</v>
      </c>
      <c r="AE1" s="2" t="s">
        <v>62</v>
      </c>
      <c r="AF1" s="2" t="s">
        <v>60</v>
      </c>
      <c r="AG1" s="2" t="s">
        <v>61</v>
      </c>
      <c r="AH1" s="2" t="s">
        <v>65</v>
      </c>
      <c r="AI1" s="6"/>
      <c r="AJ1" s="6"/>
      <c r="AK1" s="6"/>
      <c r="AL1" s="6"/>
      <c r="AM1" s="6"/>
    </row>
    <row r="2" spans="1:39" ht="15.75" x14ac:dyDescent="0.25">
      <c r="A2" t="s">
        <v>36</v>
      </c>
      <c r="B2" t="s">
        <v>49</v>
      </c>
      <c r="C2" t="s">
        <v>71</v>
      </c>
      <c r="D2">
        <v>1920</v>
      </c>
      <c r="E2">
        <v>1080</v>
      </c>
      <c r="F2" t="s">
        <v>1</v>
      </c>
      <c r="G2" t="s">
        <v>2</v>
      </c>
      <c r="H2">
        <v>256</v>
      </c>
      <c r="I2">
        <v>1665</v>
      </c>
      <c r="J2">
        <v>38</v>
      </c>
      <c r="K2">
        <v>8589410304</v>
      </c>
      <c r="L2">
        <v>49152</v>
      </c>
      <c r="M2">
        <v>65536</v>
      </c>
      <c r="N2">
        <v>30.047699999999999</v>
      </c>
      <c r="O2">
        <v>1896</v>
      </c>
      <c r="P2">
        <v>2.7557700000000001E-2</v>
      </c>
      <c r="Q2">
        <v>9.2128000000000002E-3</v>
      </c>
      <c r="S2">
        <v>3</v>
      </c>
      <c r="T2">
        <v>1</v>
      </c>
      <c r="V2" s="4" t="str">
        <f ca="1">INDEX(OFFSET($A$2,(ROW()-ROW($V$2))*$S$2,,$S$2,),1)</f>
        <v>None</v>
      </c>
      <c r="W2">
        <f>D2*E2</f>
        <v>2073600</v>
      </c>
      <c r="X2" s="3">
        <f>K2/1000000000</f>
        <v>8.5894103039999994</v>
      </c>
      <c r="Y2" s="3">
        <f t="shared" ref="Y2:Z2" si="0">L2/1000</f>
        <v>49.152000000000001</v>
      </c>
      <c r="Z2" s="3">
        <f t="shared" si="0"/>
        <v>65.536000000000001</v>
      </c>
      <c r="AA2" s="4">
        <f ca="1">SUM(OFFSET($N$2,(ROW()-ROW($AA$2))*$S$2,,$S$2,))</f>
        <v>90.141400000000004</v>
      </c>
      <c r="AB2" s="4">
        <f ca="1">SUM(OFFSET($O$2,(ROW()-ROW($AB$2))*$S$2,,$S$2,))</f>
        <v>5680</v>
      </c>
      <c r="AC2" s="4">
        <f ca="1">AB2/AA2</f>
        <v>63.012112081684997</v>
      </c>
      <c r="AD2" s="4">
        <f ca="1">1/MAX(OFFSET($Q$2,(ROW()-ROW($AD$2))*$S$2,,$S$2,))</f>
        <v>107.16046207591248</v>
      </c>
      <c r="AE2" s="4">
        <f ca="1">1/MIN(OFFSET($P$2,(ROW()-ROW($AE$2))*$S$2,,$S$2,))</f>
        <v>36.369720025895241</v>
      </c>
      <c r="AF2">
        <f ca="1">AD2-AC2</f>
        <v>44.14834999422748</v>
      </c>
      <c r="AG2">
        <f ca="1">AD2-AE2</f>
        <v>70.790742050017229</v>
      </c>
      <c r="AH2">
        <f ca="1">ROUND((AC2-$AC$2)/ABS($AC$2)*100, $T$2)</f>
        <v>0</v>
      </c>
    </row>
    <row r="3" spans="1:39" ht="15.75" x14ac:dyDescent="0.25">
      <c r="A3" t="s">
        <v>36</v>
      </c>
      <c r="B3" t="s">
        <v>49</v>
      </c>
      <c r="C3" t="s">
        <v>71</v>
      </c>
      <c r="D3">
        <v>1920</v>
      </c>
      <c r="E3">
        <v>1080</v>
      </c>
      <c r="F3" t="s">
        <v>1</v>
      </c>
      <c r="G3" t="s">
        <v>2</v>
      </c>
      <c r="H3">
        <v>256</v>
      </c>
      <c r="I3">
        <v>1665</v>
      </c>
      <c r="J3">
        <v>38</v>
      </c>
      <c r="K3">
        <v>8589410304</v>
      </c>
      <c r="L3">
        <v>49152</v>
      </c>
      <c r="M3">
        <v>65536</v>
      </c>
      <c r="N3">
        <v>30.049199999999999</v>
      </c>
      <c r="O3">
        <v>1898</v>
      </c>
      <c r="P3">
        <v>2.7573299999999999E-2</v>
      </c>
      <c r="Q3">
        <v>9.2520999999999992E-3</v>
      </c>
      <c r="V3" s="4" t="str">
        <f t="shared" ref="V2:V7" ca="1" si="1">INDEX(OFFSET($A$2,(ROW()-ROW($V$2))*$S$2,,$S$2,),1)</f>
        <v>Phong</v>
      </c>
      <c r="W3">
        <f t="shared" ref="W2:W7" si="2">D3*E3</f>
        <v>2073600</v>
      </c>
      <c r="X3" s="3">
        <f t="shared" ref="X2:X7" si="3">K3/1000000000</f>
        <v>8.5894103039999994</v>
      </c>
      <c r="Y3" s="3">
        <f t="shared" ref="Y2:Z6" si="4">L3/1000</f>
        <v>49.152000000000001</v>
      </c>
      <c r="Z3" s="3">
        <f t="shared" si="4"/>
        <v>65.536000000000001</v>
      </c>
      <c r="AA3" s="4">
        <f t="shared" ref="AA2:AA7" ca="1" si="5">SUM(OFFSET($N$2,(ROW()-ROW($AA$2))*$S$2,,$S$2,))</f>
        <v>90.132100000000008</v>
      </c>
      <c r="AB3" s="4">
        <f t="shared" ref="AB2:AB7" ca="1" si="6">SUM(OFFSET($O$2,(ROW()-ROW($AB$2))*$S$2,,$S$2,))</f>
        <v>4803</v>
      </c>
      <c r="AC3" s="4">
        <f t="shared" ref="AC3:AC6" ca="1" si="7">AB3/AA3</f>
        <v>53.288451062385093</v>
      </c>
      <c r="AD3" s="4">
        <f t="shared" ref="AD3:AD7" ca="1" si="8">1/MAX(OFFSET($Q$2,(ROW()-ROW($AD$2))*$S$2,,$S$2,))</f>
        <v>93.560248121778017</v>
      </c>
      <c r="AE3" s="4">
        <f t="shared" ref="AE3:AE7" ca="1" si="9">1/MIN(OFFSET($P$2,(ROW()-ROW($AE$2))*$S$2,,$S$2,))</f>
        <v>29.294672177970995</v>
      </c>
      <c r="AF3">
        <f t="shared" ref="AF3:AF6" ca="1" si="10">AD3-AC3</f>
        <v>40.271797059392924</v>
      </c>
      <c r="AG3">
        <f t="shared" ref="AG3:AG6" ca="1" si="11">AD3-AE3</f>
        <v>64.265575943807022</v>
      </c>
      <c r="AH3">
        <f t="shared" ref="AH3:AH7" ca="1" si="12">ROUND((AC3-$AC$2)/ABS($AC$2)*100, $T$2)</f>
        <v>-15.4</v>
      </c>
    </row>
    <row r="4" spans="1:39" ht="15.75" x14ac:dyDescent="0.25">
      <c r="A4" t="s">
        <v>36</v>
      </c>
      <c r="B4" t="s">
        <v>49</v>
      </c>
      <c r="C4" t="s">
        <v>71</v>
      </c>
      <c r="D4">
        <v>1920</v>
      </c>
      <c r="E4">
        <v>1080</v>
      </c>
      <c r="F4" t="s">
        <v>1</v>
      </c>
      <c r="G4" t="s">
        <v>2</v>
      </c>
      <c r="H4">
        <v>256</v>
      </c>
      <c r="I4">
        <v>1665</v>
      </c>
      <c r="J4">
        <v>38</v>
      </c>
      <c r="K4">
        <v>8589410304</v>
      </c>
      <c r="L4">
        <v>49152</v>
      </c>
      <c r="M4">
        <v>65536</v>
      </c>
      <c r="N4">
        <v>30.044499999999999</v>
      </c>
      <c r="O4">
        <v>1886</v>
      </c>
      <c r="P4">
        <v>2.74954E-2</v>
      </c>
      <c r="Q4">
        <v>9.3317999999999995E-3</v>
      </c>
      <c r="V4" s="4" t="str">
        <f t="shared" ca="1" si="1"/>
        <v>Glow</v>
      </c>
      <c r="W4">
        <f t="shared" si="2"/>
        <v>2073600</v>
      </c>
      <c r="X4" s="3">
        <f t="shared" si="3"/>
        <v>8.5894103039999994</v>
      </c>
      <c r="Y4" s="3">
        <f t="shared" si="4"/>
        <v>49.152000000000001</v>
      </c>
      <c r="Z4" s="3">
        <f t="shared" si="4"/>
        <v>65.536000000000001</v>
      </c>
      <c r="AA4" s="4">
        <f t="shared" ca="1" si="5"/>
        <v>90.104399999999998</v>
      </c>
      <c r="AB4" s="4">
        <f t="shared" ca="1" si="6"/>
        <v>5648</v>
      </c>
      <c r="AC4" s="4">
        <f t="shared" ca="1" si="7"/>
        <v>62.682843457145268</v>
      </c>
      <c r="AD4" s="4">
        <f t="shared" ca="1" si="8"/>
        <v>107.14209184220113</v>
      </c>
      <c r="AE4" s="4">
        <f t="shared" ca="1" si="9"/>
        <v>36.17094388078057</v>
      </c>
      <c r="AF4">
        <f t="shared" ca="1" si="10"/>
        <v>44.459248385055858</v>
      </c>
      <c r="AG4">
        <f t="shared" ca="1" si="11"/>
        <v>70.971147961420556</v>
      </c>
      <c r="AH4">
        <f t="shared" ca="1" si="12"/>
        <v>-0.5</v>
      </c>
    </row>
    <row r="5" spans="1:39" ht="15.75" x14ac:dyDescent="0.25">
      <c r="A5" t="s">
        <v>44</v>
      </c>
      <c r="B5" t="s">
        <v>50</v>
      </c>
      <c r="C5" t="s">
        <v>71</v>
      </c>
      <c r="D5">
        <v>1920</v>
      </c>
      <c r="E5">
        <v>1080</v>
      </c>
      <c r="F5" t="s">
        <v>1</v>
      </c>
      <c r="G5" t="s">
        <v>2</v>
      </c>
      <c r="H5">
        <v>256</v>
      </c>
      <c r="I5">
        <v>1665</v>
      </c>
      <c r="J5">
        <v>38</v>
      </c>
      <c r="K5">
        <v>8589410304</v>
      </c>
      <c r="L5">
        <v>49152</v>
      </c>
      <c r="M5">
        <v>65536</v>
      </c>
      <c r="N5">
        <v>30.036799999999999</v>
      </c>
      <c r="O5">
        <v>1601</v>
      </c>
      <c r="P5">
        <v>3.4507000000000003E-2</v>
      </c>
      <c r="Q5">
        <v>1.0633200000000001E-2</v>
      </c>
      <c r="V5" s="4" t="str">
        <f t="shared" ca="1" si="1"/>
        <v>Hard Shadows</v>
      </c>
      <c r="W5">
        <f t="shared" si="2"/>
        <v>2073600</v>
      </c>
      <c r="X5" s="3">
        <f t="shared" si="3"/>
        <v>8.5894103039999994</v>
      </c>
      <c r="Y5" s="3">
        <f t="shared" si="4"/>
        <v>49.152000000000001</v>
      </c>
      <c r="Z5" s="3">
        <f t="shared" si="4"/>
        <v>65.536000000000001</v>
      </c>
      <c r="AA5" s="4">
        <f t="shared" ca="1" si="5"/>
        <v>90.194900000000004</v>
      </c>
      <c r="AB5" s="4">
        <f t="shared" ca="1" si="6"/>
        <v>2475</v>
      </c>
      <c r="AC5" s="4">
        <f t="shared" ca="1" si="7"/>
        <v>27.440575908393932</v>
      </c>
      <c r="AD5" s="4">
        <f t="shared" ca="1" si="8"/>
        <v>47.923016466348457</v>
      </c>
      <c r="AE5" s="4">
        <f t="shared" ca="1" si="9"/>
        <v>17.469415420951769</v>
      </c>
      <c r="AF5">
        <f t="shared" ca="1" si="10"/>
        <v>20.482440557954526</v>
      </c>
      <c r="AG5">
        <f t="shared" ca="1" si="11"/>
        <v>30.453601045396688</v>
      </c>
      <c r="AH5">
        <f t="shared" ca="1" si="12"/>
        <v>-56.5</v>
      </c>
    </row>
    <row r="6" spans="1:39" ht="15.75" x14ac:dyDescent="0.25">
      <c r="A6" t="s">
        <v>44</v>
      </c>
      <c r="B6" t="s">
        <v>50</v>
      </c>
      <c r="C6" t="s">
        <v>71</v>
      </c>
      <c r="D6">
        <v>1920</v>
      </c>
      <c r="E6">
        <v>1080</v>
      </c>
      <c r="F6" t="s">
        <v>1</v>
      </c>
      <c r="G6" t="s">
        <v>2</v>
      </c>
      <c r="H6">
        <v>256</v>
      </c>
      <c r="I6">
        <v>1665</v>
      </c>
      <c r="J6">
        <v>38</v>
      </c>
      <c r="K6">
        <v>8589410304</v>
      </c>
      <c r="L6">
        <v>49152</v>
      </c>
      <c r="M6">
        <v>65536</v>
      </c>
      <c r="N6">
        <v>30.045400000000001</v>
      </c>
      <c r="O6">
        <v>1598</v>
      </c>
      <c r="P6">
        <v>3.5934599999999997E-2</v>
      </c>
      <c r="Q6">
        <v>1.06883E-2</v>
      </c>
      <c r="V6" s="4" t="str">
        <f t="shared" ca="1" si="1"/>
        <v>Soft Shadows</v>
      </c>
      <c r="W6">
        <f t="shared" si="2"/>
        <v>2073600</v>
      </c>
      <c r="X6" s="3">
        <f t="shared" si="3"/>
        <v>8.5894103039999994</v>
      </c>
      <c r="Y6" s="3">
        <f t="shared" si="4"/>
        <v>49.152000000000001</v>
      </c>
      <c r="Z6" s="3">
        <f t="shared" si="4"/>
        <v>65.536000000000001</v>
      </c>
      <c r="AA6" s="4">
        <f t="shared" ca="1" si="5"/>
        <v>90.2624</v>
      </c>
      <c r="AB6" s="4">
        <f t="shared" ca="1" si="6"/>
        <v>2297</v>
      </c>
      <c r="AC6" s="4">
        <f t="shared" ca="1" si="7"/>
        <v>25.448027085475236</v>
      </c>
      <c r="AD6" s="4">
        <f t="shared" ca="1" si="8"/>
        <v>44.961602791216301</v>
      </c>
      <c r="AE6" s="4">
        <f t="shared" ca="1" si="9"/>
        <v>15.725743041358706</v>
      </c>
      <c r="AF6">
        <f t="shared" ca="1" si="10"/>
        <v>19.513575705741065</v>
      </c>
      <c r="AG6">
        <f t="shared" ca="1" si="11"/>
        <v>29.235859749857596</v>
      </c>
      <c r="AH6">
        <f t="shared" ca="1" si="12"/>
        <v>-59.6</v>
      </c>
      <c r="AI6">
        <f ca="1">ABS(AH6)-ABS(AH5)</f>
        <v>3.1000000000000014</v>
      </c>
    </row>
    <row r="7" spans="1:39" ht="15.75" x14ac:dyDescent="0.25">
      <c r="A7" t="s">
        <v>44</v>
      </c>
      <c r="B7" t="s">
        <v>50</v>
      </c>
      <c r="C7" t="s">
        <v>71</v>
      </c>
      <c r="D7">
        <v>1920</v>
      </c>
      <c r="E7">
        <v>1080</v>
      </c>
      <c r="F7" t="s">
        <v>1</v>
      </c>
      <c r="G7" t="s">
        <v>2</v>
      </c>
      <c r="H7">
        <v>256</v>
      </c>
      <c r="I7">
        <v>1665</v>
      </c>
      <c r="J7">
        <v>38</v>
      </c>
      <c r="K7">
        <v>8589410304</v>
      </c>
      <c r="L7">
        <v>49152</v>
      </c>
      <c r="M7">
        <v>65536</v>
      </c>
      <c r="N7">
        <v>30.049900000000001</v>
      </c>
      <c r="O7">
        <v>1604</v>
      </c>
      <c r="P7">
        <v>3.4135899999999997E-2</v>
      </c>
      <c r="Q7">
        <v>1.04352E-2</v>
      </c>
      <c r="T7" s="4"/>
      <c r="U7" s="4"/>
      <c r="V7" s="4" t="str">
        <f t="shared" ca="1" si="1"/>
        <v>All</v>
      </c>
      <c r="W7">
        <f t="shared" si="2"/>
        <v>2073600</v>
      </c>
      <c r="X7" s="3">
        <f t="shared" si="3"/>
        <v>8.5894103039999994</v>
      </c>
      <c r="Y7" s="3">
        <f t="shared" ref="Y7" si="13">L7/1000</f>
        <v>49.152000000000001</v>
      </c>
      <c r="Z7" s="3">
        <f t="shared" ref="Z7" si="14">M7/1000</f>
        <v>65.536000000000001</v>
      </c>
      <c r="AA7" s="4">
        <f t="shared" ca="1" si="5"/>
        <v>90.266300000000001</v>
      </c>
      <c r="AB7" s="4">
        <f t="shared" ca="1" si="6"/>
        <v>2297</v>
      </c>
      <c r="AC7" s="4">
        <f t="shared" ref="AC7" ca="1" si="15">AB7/AA7</f>
        <v>25.446927590917099</v>
      </c>
      <c r="AD7" s="4">
        <f t="shared" ca="1" si="8"/>
        <v>45.00571572589719</v>
      </c>
      <c r="AE7" s="4">
        <f t="shared" ca="1" si="9"/>
        <v>15.788135847436086</v>
      </c>
      <c r="AF7">
        <f t="shared" ref="AF7" ca="1" si="16">AD7-AC7</f>
        <v>19.558788134980091</v>
      </c>
      <c r="AG7">
        <f t="shared" ref="AG7" ca="1" si="17">AD7-AE7</f>
        <v>29.217579878461102</v>
      </c>
      <c r="AH7">
        <f t="shared" ca="1" si="12"/>
        <v>-59.6</v>
      </c>
    </row>
    <row r="8" spans="1:39" ht="15.75" x14ac:dyDescent="0.25">
      <c r="A8" t="s">
        <v>55</v>
      </c>
      <c r="B8" t="s">
        <v>51</v>
      </c>
      <c r="C8" t="s">
        <v>71</v>
      </c>
      <c r="D8">
        <v>1920</v>
      </c>
      <c r="E8">
        <v>1080</v>
      </c>
      <c r="F8" t="s">
        <v>1</v>
      </c>
      <c r="G8" t="s">
        <v>2</v>
      </c>
      <c r="H8">
        <v>256</v>
      </c>
      <c r="I8">
        <v>1665</v>
      </c>
      <c r="J8">
        <v>38</v>
      </c>
      <c r="K8">
        <v>8589410304</v>
      </c>
      <c r="L8">
        <v>49152</v>
      </c>
      <c r="M8">
        <v>65536</v>
      </c>
      <c r="N8">
        <v>30.029</v>
      </c>
      <c r="O8">
        <v>1886</v>
      </c>
      <c r="P8">
        <v>2.7680099999999999E-2</v>
      </c>
      <c r="Q8">
        <v>9.3334000000000004E-3</v>
      </c>
      <c r="T8" s="4"/>
      <c r="U8" s="4"/>
      <c r="V8" s="3"/>
    </row>
    <row r="9" spans="1:39" ht="15.75" x14ac:dyDescent="0.25">
      <c r="A9" t="s">
        <v>55</v>
      </c>
      <c r="B9" t="s">
        <v>51</v>
      </c>
      <c r="C9" t="s">
        <v>71</v>
      </c>
      <c r="D9">
        <v>1920</v>
      </c>
      <c r="E9">
        <v>1080</v>
      </c>
      <c r="F9" t="s">
        <v>1</v>
      </c>
      <c r="G9" t="s">
        <v>2</v>
      </c>
      <c r="H9">
        <v>256</v>
      </c>
      <c r="I9">
        <v>1665</v>
      </c>
      <c r="J9">
        <v>38</v>
      </c>
      <c r="K9">
        <v>8589410304</v>
      </c>
      <c r="L9">
        <v>49152</v>
      </c>
      <c r="M9">
        <v>65536</v>
      </c>
      <c r="N9">
        <v>30.0411</v>
      </c>
      <c r="O9">
        <v>1882</v>
      </c>
      <c r="P9">
        <v>2.7928000000000001E-2</v>
      </c>
      <c r="Q9">
        <v>8.7448999999999999E-3</v>
      </c>
      <c r="T9" s="4"/>
      <c r="U9" s="3"/>
      <c r="V9" s="3"/>
    </row>
    <row r="10" spans="1:39" ht="15.75" x14ac:dyDescent="0.25">
      <c r="A10" t="s">
        <v>55</v>
      </c>
      <c r="B10" t="s">
        <v>51</v>
      </c>
      <c r="C10" t="s">
        <v>71</v>
      </c>
      <c r="D10">
        <v>1920</v>
      </c>
      <c r="E10">
        <v>1080</v>
      </c>
      <c r="F10" t="s">
        <v>1</v>
      </c>
      <c r="G10" t="s">
        <v>2</v>
      </c>
      <c r="H10">
        <v>256</v>
      </c>
      <c r="I10">
        <v>1665</v>
      </c>
      <c r="J10">
        <v>38</v>
      </c>
      <c r="K10">
        <v>8589410304</v>
      </c>
      <c r="L10">
        <v>49152</v>
      </c>
      <c r="M10">
        <v>65536</v>
      </c>
      <c r="N10">
        <v>30.034300000000002</v>
      </c>
      <c r="O10">
        <v>1880</v>
      </c>
      <c r="P10">
        <v>2.7646500000000001E-2</v>
      </c>
      <c r="Q10">
        <v>9.3220000000000004E-3</v>
      </c>
      <c r="T10" s="4"/>
      <c r="U10" s="3"/>
      <c r="V10" s="3"/>
    </row>
    <row r="11" spans="1:39" x14ac:dyDescent="0.25">
      <c r="A11" t="s">
        <v>43</v>
      </c>
      <c r="B11" t="s">
        <v>52</v>
      </c>
      <c r="C11" t="s">
        <v>71</v>
      </c>
      <c r="D11">
        <v>1920</v>
      </c>
      <c r="E11">
        <v>1080</v>
      </c>
      <c r="F11" t="s">
        <v>1</v>
      </c>
      <c r="G11" t="s">
        <v>2</v>
      </c>
      <c r="H11">
        <v>256</v>
      </c>
      <c r="I11">
        <v>1665</v>
      </c>
      <c r="J11">
        <v>38</v>
      </c>
      <c r="K11">
        <v>8589410304</v>
      </c>
      <c r="L11">
        <v>49152</v>
      </c>
      <c r="M11">
        <v>65536</v>
      </c>
      <c r="N11">
        <v>30.0838</v>
      </c>
      <c r="O11">
        <v>833</v>
      </c>
      <c r="P11">
        <v>5.7242899999999999E-2</v>
      </c>
      <c r="Q11">
        <v>2.07894E-2</v>
      </c>
    </row>
    <row r="12" spans="1:39" x14ac:dyDescent="0.25">
      <c r="A12" t="s">
        <v>43</v>
      </c>
      <c r="B12" t="s">
        <v>52</v>
      </c>
      <c r="C12" t="s">
        <v>71</v>
      </c>
      <c r="D12">
        <v>1920</v>
      </c>
      <c r="E12">
        <v>1080</v>
      </c>
      <c r="F12" t="s">
        <v>1</v>
      </c>
      <c r="G12" t="s">
        <v>2</v>
      </c>
      <c r="H12">
        <v>256</v>
      </c>
      <c r="I12">
        <v>1665</v>
      </c>
      <c r="J12">
        <v>38</v>
      </c>
      <c r="K12">
        <v>8589410304</v>
      </c>
      <c r="L12">
        <v>49152</v>
      </c>
      <c r="M12">
        <v>65536</v>
      </c>
      <c r="N12">
        <v>30.055900000000001</v>
      </c>
      <c r="O12">
        <v>819</v>
      </c>
      <c r="P12">
        <v>5.9266100000000002E-2</v>
      </c>
      <c r="Q12">
        <v>2.0866800000000001E-2</v>
      </c>
    </row>
    <row r="13" spans="1:39" x14ac:dyDescent="0.25">
      <c r="A13" t="s">
        <v>43</v>
      </c>
      <c r="B13" t="s">
        <v>52</v>
      </c>
      <c r="C13" t="s">
        <v>71</v>
      </c>
      <c r="D13">
        <v>1920</v>
      </c>
      <c r="E13">
        <v>1080</v>
      </c>
      <c r="F13" t="s">
        <v>1</v>
      </c>
      <c r="G13" t="s">
        <v>2</v>
      </c>
      <c r="H13">
        <v>256</v>
      </c>
      <c r="I13">
        <v>1665</v>
      </c>
      <c r="J13">
        <v>38</v>
      </c>
      <c r="K13">
        <v>8589410304</v>
      </c>
      <c r="L13">
        <v>49152</v>
      </c>
      <c r="M13">
        <v>65536</v>
      </c>
      <c r="N13">
        <v>30.055199999999999</v>
      </c>
      <c r="O13">
        <v>823</v>
      </c>
      <c r="P13">
        <v>5.8400899999999999E-2</v>
      </c>
      <c r="Q13">
        <v>2.0643600000000002E-2</v>
      </c>
    </row>
    <row r="14" spans="1:39" x14ac:dyDescent="0.25">
      <c r="A14" t="s">
        <v>56</v>
      </c>
      <c r="B14" t="s">
        <v>53</v>
      </c>
      <c r="C14" t="s">
        <v>71</v>
      </c>
      <c r="D14">
        <v>1920</v>
      </c>
      <c r="E14">
        <v>1080</v>
      </c>
      <c r="F14" t="s">
        <v>1</v>
      </c>
      <c r="G14" t="s">
        <v>2</v>
      </c>
      <c r="H14">
        <v>256</v>
      </c>
      <c r="I14">
        <v>1665</v>
      </c>
      <c r="J14">
        <v>38</v>
      </c>
      <c r="K14">
        <v>8589410304</v>
      </c>
      <c r="L14">
        <v>49152</v>
      </c>
      <c r="M14">
        <v>65536</v>
      </c>
      <c r="N14">
        <v>30.081</v>
      </c>
      <c r="O14">
        <v>765</v>
      </c>
      <c r="P14">
        <v>6.7343E-2</v>
      </c>
      <c r="Q14">
        <v>2.1960500000000001E-2</v>
      </c>
    </row>
    <row r="15" spans="1:39" x14ac:dyDescent="0.25">
      <c r="A15" t="s">
        <v>56</v>
      </c>
      <c r="B15" t="s">
        <v>53</v>
      </c>
      <c r="C15" t="s">
        <v>71</v>
      </c>
      <c r="D15">
        <v>1920</v>
      </c>
      <c r="E15">
        <v>1080</v>
      </c>
      <c r="F15" t="s">
        <v>1</v>
      </c>
      <c r="G15" t="s">
        <v>2</v>
      </c>
      <c r="H15">
        <v>256</v>
      </c>
      <c r="I15">
        <v>1665</v>
      </c>
      <c r="J15">
        <v>38</v>
      </c>
      <c r="K15">
        <v>8589410304</v>
      </c>
      <c r="L15">
        <v>49152</v>
      </c>
      <c r="M15">
        <v>65536</v>
      </c>
      <c r="N15">
        <v>30.115300000000001</v>
      </c>
      <c r="O15">
        <v>766</v>
      </c>
      <c r="P15">
        <v>6.3589999999999994E-2</v>
      </c>
      <c r="Q15">
        <v>2.1828400000000001E-2</v>
      </c>
    </row>
    <row r="16" spans="1:39" x14ac:dyDescent="0.25">
      <c r="A16" t="s">
        <v>56</v>
      </c>
      <c r="B16" t="s">
        <v>53</v>
      </c>
      <c r="C16" t="s">
        <v>71</v>
      </c>
      <c r="D16">
        <v>1920</v>
      </c>
      <c r="E16">
        <v>1080</v>
      </c>
      <c r="F16" t="s">
        <v>1</v>
      </c>
      <c r="G16" t="s">
        <v>2</v>
      </c>
      <c r="H16">
        <v>256</v>
      </c>
      <c r="I16">
        <v>1665</v>
      </c>
      <c r="J16">
        <v>38</v>
      </c>
      <c r="K16">
        <v>8589410304</v>
      </c>
      <c r="L16">
        <v>49152</v>
      </c>
      <c r="M16">
        <v>65536</v>
      </c>
      <c r="N16">
        <v>30.066099999999999</v>
      </c>
      <c r="O16">
        <v>766</v>
      </c>
      <c r="P16">
        <v>6.3647999999999996E-2</v>
      </c>
      <c r="Q16">
        <v>2.2241199999999999E-2</v>
      </c>
    </row>
    <row r="17" spans="1:17" x14ac:dyDescent="0.25">
      <c r="A17" t="s">
        <v>37</v>
      </c>
      <c r="B17" t="s">
        <v>54</v>
      </c>
      <c r="C17" t="s">
        <v>71</v>
      </c>
      <c r="D17">
        <v>1920</v>
      </c>
      <c r="E17">
        <v>1080</v>
      </c>
      <c r="F17" t="s">
        <v>1</v>
      </c>
      <c r="G17" t="s">
        <v>2</v>
      </c>
      <c r="H17">
        <v>256</v>
      </c>
      <c r="I17">
        <v>1665</v>
      </c>
      <c r="J17">
        <v>38</v>
      </c>
      <c r="K17">
        <v>8589410304</v>
      </c>
      <c r="L17">
        <v>49152</v>
      </c>
      <c r="M17">
        <v>65536</v>
      </c>
      <c r="N17">
        <v>30.081</v>
      </c>
      <c r="O17">
        <v>765</v>
      </c>
      <c r="P17">
        <v>6.3338699999999998E-2</v>
      </c>
      <c r="Q17">
        <v>2.19209E-2</v>
      </c>
    </row>
    <row r="18" spans="1:17" x14ac:dyDescent="0.25">
      <c r="A18" t="s">
        <v>37</v>
      </c>
      <c r="B18" t="s">
        <v>54</v>
      </c>
      <c r="C18" t="s">
        <v>71</v>
      </c>
      <c r="D18">
        <v>1920</v>
      </c>
      <c r="E18">
        <v>1080</v>
      </c>
      <c r="F18" t="s">
        <v>1</v>
      </c>
      <c r="G18" t="s">
        <v>2</v>
      </c>
      <c r="H18">
        <v>256</v>
      </c>
      <c r="I18">
        <v>1665</v>
      </c>
      <c r="J18">
        <v>38</v>
      </c>
      <c r="K18">
        <v>8589410304</v>
      </c>
      <c r="L18">
        <v>49152</v>
      </c>
      <c r="M18">
        <v>65536</v>
      </c>
      <c r="N18">
        <v>30.066400000000002</v>
      </c>
      <c r="O18">
        <v>765</v>
      </c>
      <c r="P18">
        <v>6.3428899999999996E-2</v>
      </c>
      <c r="Q18">
        <v>2.2172399999999998E-2</v>
      </c>
    </row>
    <row r="19" spans="1:17" x14ac:dyDescent="0.25">
      <c r="A19" t="s">
        <v>37</v>
      </c>
      <c r="B19" t="s">
        <v>54</v>
      </c>
      <c r="C19" t="s">
        <v>71</v>
      </c>
      <c r="D19">
        <v>1920</v>
      </c>
      <c r="E19">
        <v>1080</v>
      </c>
      <c r="F19" t="s">
        <v>1</v>
      </c>
      <c r="G19" t="s">
        <v>2</v>
      </c>
      <c r="H19">
        <v>256</v>
      </c>
      <c r="I19">
        <v>1665</v>
      </c>
      <c r="J19">
        <v>38</v>
      </c>
      <c r="K19">
        <v>8589410304</v>
      </c>
      <c r="L19">
        <v>49152</v>
      </c>
      <c r="M19">
        <v>65536</v>
      </c>
      <c r="N19">
        <v>30.1189</v>
      </c>
      <c r="O19">
        <v>767</v>
      </c>
      <c r="P19">
        <v>6.3523499999999997E-2</v>
      </c>
      <c r="Q19">
        <v>2.22194E-2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0F60E-5AC0-4D7C-8092-06DDEBA89CA5}">
  <dimension ref="A1:AH16"/>
  <sheetViews>
    <sheetView topLeftCell="O1" zoomScale="70" zoomScaleNormal="70" workbookViewId="0">
      <selection activeCell="A2" sqref="A2:A16"/>
    </sheetView>
  </sheetViews>
  <sheetFormatPr defaultRowHeight="15" x14ac:dyDescent="0.25"/>
  <cols>
    <col min="1" max="1" width="23" bestFit="1" customWidth="1"/>
    <col min="2" max="2" width="30.85546875" customWidth="1"/>
    <col min="3" max="3" width="27" customWidth="1"/>
    <col min="5" max="5" width="7.42578125" bestFit="1" customWidth="1"/>
    <col min="6" max="6" width="29.140625" bestFit="1" customWidth="1"/>
    <col min="7" max="7" width="19.140625" bestFit="1" customWidth="1"/>
    <col min="8" max="8" width="17.140625" bestFit="1" customWidth="1"/>
    <col min="9" max="9" width="23.42578125" bestFit="1" customWidth="1"/>
    <col min="10" max="10" width="22.85546875" bestFit="1" customWidth="1"/>
    <col min="11" max="11" width="22.5703125" bestFit="1" customWidth="1"/>
    <col min="12" max="12" width="21.7109375" bestFit="1" customWidth="1"/>
    <col min="13" max="13" width="25" bestFit="1" customWidth="1"/>
    <col min="14" max="14" width="17.28515625" bestFit="1" customWidth="1"/>
    <col min="15" max="15" width="13.42578125" bestFit="1" customWidth="1"/>
    <col min="16" max="16" width="24.42578125" bestFit="1" customWidth="1"/>
    <col min="17" max="17" width="23.85546875" bestFit="1" customWidth="1"/>
    <col min="19" max="19" width="22.42578125" bestFit="1" customWidth="1"/>
    <col min="20" max="20" width="20.140625" bestFit="1" customWidth="1"/>
    <col min="21" max="21" width="19.140625" bestFit="1" customWidth="1"/>
    <col min="22" max="22" width="21.7109375" bestFit="1" customWidth="1"/>
    <col min="23" max="23" width="22.42578125" bestFit="1" customWidth="1"/>
    <col min="24" max="24" width="20.140625" bestFit="1" customWidth="1"/>
    <col min="25" max="25" width="19.140625" bestFit="1" customWidth="1"/>
    <col min="26" max="26" width="22.5703125" bestFit="1" customWidth="1"/>
    <col min="27" max="27" width="14.28515625" bestFit="1" customWidth="1"/>
    <col min="28" max="28" width="13.42578125" bestFit="1" customWidth="1"/>
    <col min="29" max="31" width="15.5703125" bestFit="1" customWidth="1"/>
    <col min="32" max="33" width="14.85546875" bestFit="1" customWidth="1"/>
    <col min="34" max="34" width="24" bestFit="1" customWidth="1"/>
  </cols>
  <sheetData>
    <row r="1" spans="1:34" x14ac:dyDescent="0.25">
      <c r="A1" s="1" t="s">
        <v>32</v>
      </c>
      <c r="B1" s="1" t="s">
        <v>5</v>
      </c>
      <c r="C1" s="1" t="s">
        <v>31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16</v>
      </c>
      <c r="L1" s="1" t="s">
        <v>15</v>
      </c>
      <c r="M1" s="1" t="s">
        <v>14</v>
      </c>
      <c r="N1" s="1" t="s">
        <v>25</v>
      </c>
      <c r="O1" s="1" t="s">
        <v>13</v>
      </c>
      <c r="P1" s="1" t="s">
        <v>20</v>
      </c>
      <c r="Q1" s="1" t="s">
        <v>19</v>
      </c>
      <c r="S1" s="5" t="s">
        <v>57</v>
      </c>
      <c r="T1" s="5" t="s">
        <v>64</v>
      </c>
      <c r="V1" s="2" t="s">
        <v>58</v>
      </c>
      <c r="W1" s="2" t="s">
        <v>24</v>
      </c>
      <c r="X1" s="2" t="s">
        <v>26</v>
      </c>
      <c r="Y1" s="2" t="s">
        <v>27</v>
      </c>
      <c r="Z1" s="2" t="s">
        <v>28</v>
      </c>
      <c r="AA1" s="2" t="s">
        <v>59</v>
      </c>
      <c r="AB1" s="2" t="s">
        <v>13</v>
      </c>
      <c r="AC1" s="2" t="s">
        <v>33</v>
      </c>
      <c r="AD1" s="2" t="s">
        <v>63</v>
      </c>
      <c r="AE1" s="2" t="s">
        <v>62</v>
      </c>
      <c r="AF1" s="2" t="s">
        <v>60</v>
      </c>
      <c r="AG1" s="2" t="s">
        <v>61</v>
      </c>
      <c r="AH1" s="2" t="s">
        <v>65</v>
      </c>
    </row>
    <row r="2" spans="1:34" ht="15.75" x14ac:dyDescent="0.25">
      <c r="A2" t="s">
        <v>36</v>
      </c>
      <c r="B2" t="s">
        <v>77</v>
      </c>
      <c r="C2" t="s">
        <v>72</v>
      </c>
      <c r="D2">
        <v>1920</v>
      </c>
      <c r="E2">
        <v>1080</v>
      </c>
      <c r="F2" t="s">
        <v>1</v>
      </c>
      <c r="G2" t="s">
        <v>2</v>
      </c>
      <c r="H2">
        <v>256</v>
      </c>
      <c r="I2">
        <v>1665</v>
      </c>
      <c r="J2">
        <v>38</v>
      </c>
      <c r="K2">
        <v>8589410304</v>
      </c>
      <c r="L2">
        <v>49152</v>
      </c>
      <c r="M2">
        <v>65536</v>
      </c>
      <c r="N2">
        <v>25.041</v>
      </c>
      <c r="O2">
        <v>964</v>
      </c>
      <c r="P2">
        <v>4.8334500000000002E-2</v>
      </c>
      <c r="Q2">
        <v>1.12446E-2</v>
      </c>
      <c r="S2">
        <v>3</v>
      </c>
      <c r="T2">
        <v>1</v>
      </c>
      <c r="V2" s="4" t="str">
        <f ca="1">INDEX(OFFSET($A$2,(ROW()-ROW($V$2))*$S$2,,$S$2,),1)</f>
        <v>None</v>
      </c>
      <c r="W2">
        <f>D2*E2</f>
        <v>2073600</v>
      </c>
      <c r="X2" s="3">
        <f>K2/1000000000</f>
        <v>8.5894103039999994</v>
      </c>
      <c r="Y2" s="3">
        <f t="shared" ref="Y2:Z2" si="0">L2/1000</f>
        <v>49.152000000000001</v>
      </c>
      <c r="Z2" s="3">
        <f t="shared" si="0"/>
        <v>65.536000000000001</v>
      </c>
      <c r="AA2" s="4">
        <f ca="1">SUM(OFFSET($N$2,(ROW()-ROW($AA$2))*$S$2,,$S$2,))</f>
        <v>75.12700000000001</v>
      </c>
      <c r="AB2" s="4">
        <f ca="1">SUM(OFFSET($O$2,(ROW()-ROW($AB$2))*$S$2,,$S$2,))</f>
        <v>2890</v>
      </c>
      <c r="AC2" s="4">
        <f ca="1">AB2/AA2</f>
        <v>38.468193858399772</v>
      </c>
      <c r="AD2" s="4">
        <f ca="1">1/MAX(OFFSET($Q$2,(ROW()-ROW($AD$2))*$S$2,,$S$2,))</f>
        <v>88.931576045390671</v>
      </c>
      <c r="AE2" s="4">
        <f ca="1">1/MIN(OFFSET($P$2,(ROW()-ROW($AE$2))*$S$2,,$S$2,))</f>
        <v>20.689155778998437</v>
      </c>
      <c r="AF2">
        <f ca="1">AD2-AC2</f>
        <v>50.463382186990899</v>
      </c>
      <c r="AG2">
        <f ca="1">AD2-AE2</f>
        <v>68.24242026639223</v>
      </c>
      <c r="AH2">
        <f ca="1">ROUND((AC2-$AC$2)/ABS($AC$2)*100, $T$2)</f>
        <v>0</v>
      </c>
    </row>
    <row r="3" spans="1:34" ht="15.75" x14ac:dyDescent="0.25">
      <c r="A3" t="s">
        <v>36</v>
      </c>
      <c r="B3" t="s">
        <v>77</v>
      </c>
      <c r="C3" t="s">
        <v>72</v>
      </c>
      <c r="D3">
        <v>1920</v>
      </c>
      <c r="E3">
        <v>1080</v>
      </c>
      <c r="F3" t="s">
        <v>1</v>
      </c>
      <c r="G3" t="s">
        <v>2</v>
      </c>
      <c r="H3">
        <v>256</v>
      </c>
      <c r="I3">
        <v>1665</v>
      </c>
      <c r="J3">
        <v>38</v>
      </c>
      <c r="K3">
        <v>8589410304</v>
      </c>
      <c r="L3">
        <v>49152</v>
      </c>
      <c r="M3">
        <v>65536</v>
      </c>
      <c r="N3">
        <v>25.046800000000001</v>
      </c>
      <c r="O3">
        <v>966</v>
      </c>
      <c r="P3">
        <v>4.8772200000000002E-2</v>
      </c>
      <c r="Q3">
        <v>1.09911E-2</v>
      </c>
      <c r="T3" s="3"/>
      <c r="U3" s="3"/>
      <c r="V3" s="4" t="str">
        <f t="shared" ref="V3:V8" ca="1" si="1">INDEX(OFFSET($A$2,(ROW()-ROW($V$2))*$S$2,,$S$2,),1)</f>
        <v>Linear Epsilon</v>
      </c>
      <c r="W3">
        <f t="shared" ref="W3:W8" si="2">D3*E3</f>
        <v>2073600</v>
      </c>
      <c r="X3" s="3">
        <f t="shared" ref="X3:X8" si="3">K3/1000000000</f>
        <v>8.5894103039999994</v>
      </c>
      <c r="Y3" s="3">
        <f t="shared" ref="Y3:Y8" si="4">L3/1000</f>
        <v>49.152000000000001</v>
      </c>
      <c r="Z3" s="3">
        <f t="shared" ref="Z3:Z8" si="5">M3/1000</f>
        <v>65.536000000000001</v>
      </c>
      <c r="AA3" s="4">
        <f t="shared" ref="AA3:AA8" ca="1" si="6">SUM(OFFSET($N$2,(ROW()-ROW($AA$2))*$S$2,,$S$2,))</f>
        <v>75.106999999999999</v>
      </c>
      <c r="AB3" s="4">
        <f t="shared" ref="AB3:AB8" ca="1" si="7">SUM(OFFSET($O$2,(ROW()-ROW($AB$2))*$S$2,,$S$2,))</f>
        <v>3001</v>
      </c>
      <c r="AC3" s="4">
        <f t="shared" ref="AC3:AC8" ca="1" si="8">AB3/AA3</f>
        <v>39.956328970668515</v>
      </c>
      <c r="AD3" s="4">
        <f t="shared" ref="AD3:AD8" ca="1" si="9">1/MAX(OFFSET($Q$2,(ROW()-ROW($AD$2))*$S$2,,$S$2,))</f>
        <v>95.506422806933756</v>
      </c>
      <c r="AE3" s="4">
        <f t="shared" ref="AE3:AE8" ca="1" si="10">1/MIN(OFFSET($P$2,(ROW()-ROW($AE$2))*$S$2,,$S$2,))</f>
        <v>18.394796479971745</v>
      </c>
      <c r="AF3">
        <f t="shared" ref="AF3:AF8" ca="1" si="11">AD3-AC3</f>
        <v>55.550093836265241</v>
      </c>
      <c r="AG3">
        <f t="shared" ref="AG3:AG8" ca="1" si="12">AD3-AE3</f>
        <v>77.111626326962011</v>
      </c>
      <c r="AH3">
        <f t="shared" ref="AH3:AH8" ca="1" si="13">ROUND((AC3-$AC$2)/ABS($AC$2)*100, $T$2)</f>
        <v>3.9</v>
      </c>
    </row>
    <row r="4" spans="1:34" ht="15.75" x14ac:dyDescent="0.25">
      <c r="A4" t="s">
        <v>36</v>
      </c>
      <c r="B4" t="s">
        <v>77</v>
      </c>
      <c r="C4" t="s">
        <v>72</v>
      </c>
      <c r="D4">
        <v>1920</v>
      </c>
      <c r="E4">
        <v>1080</v>
      </c>
      <c r="F4" t="s">
        <v>1</v>
      </c>
      <c r="G4" t="s">
        <v>2</v>
      </c>
      <c r="H4">
        <v>256</v>
      </c>
      <c r="I4">
        <v>1665</v>
      </c>
      <c r="J4">
        <v>38</v>
      </c>
      <c r="K4">
        <v>8589410304</v>
      </c>
      <c r="L4">
        <v>49152</v>
      </c>
      <c r="M4">
        <v>65536</v>
      </c>
      <c r="N4">
        <v>25.039200000000001</v>
      </c>
      <c r="O4">
        <v>960</v>
      </c>
      <c r="P4">
        <v>4.8983699999999998E-2</v>
      </c>
      <c r="Q4">
        <v>1.1168600000000001E-2</v>
      </c>
      <c r="T4" s="3"/>
      <c r="U4" s="3"/>
      <c r="V4" s="4" t="str">
        <f t="shared" ca="1" si="1"/>
        <v>Bounding Volume</v>
      </c>
      <c r="W4">
        <f t="shared" si="2"/>
        <v>2073600</v>
      </c>
      <c r="X4" s="3">
        <f t="shared" si="3"/>
        <v>8.5894103039999994</v>
      </c>
      <c r="Y4" s="3">
        <f t="shared" si="4"/>
        <v>49.152000000000001</v>
      </c>
      <c r="Z4" s="3">
        <f t="shared" si="5"/>
        <v>65.536000000000001</v>
      </c>
      <c r="AA4" s="4">
        <f t="shared" ca="1" si="6"/>
        <v>75.106400000000008</v>
      </c>
      <c r="AB4" s="4">
        <f t="shared" ca="1" si="7"/>
        <v>3433</v>
      </c>
      <c r="AC4" s="4">
        <f t="shared" ca="1" si="8"/>
        <v>45.708488224705214</v>
      </c>
      <c r="AD4" s="4">
        <f t="shared" ca="1" si="9"/>
        <v>117.58619067776679</v>
      </c>
      <c r="AE4" s="4">
        <f t="shared" ca="1" si="10"/>
        <v>20.77412707118047</v>
      </c>
      <c r="AF4">
        <f t="shared" ca="1" si="11"/>
        <v>71.877702453061573</v>
      </c>
      <c r="AG4">
        <f t="shared" ca="1" si="12"/>
        <v>96.812063606586321</v>
      </c>
      <c r="AH4">
        <f t="shared" ca="1" si="13"/>
        <v>18.8</v>
      </c>
    </row>
    <row r="5" spans="1:34" ht="15.75" x14ac:dyDescent="0.25">
      <c r="A5" t="s">
        <v>35</v>
      </c>
      <c r="B5" t="s">
        <v>78</v>
      </c>
      <c r="C5" t="s">
        <v>72</v>
      </c>
      <c r="D5">
        <v>1920</v>
      </c>
      <c r="E5">
        <v>1080</v>
      </c>
      <c r="F5" t="s">
        <v>1</v>
      </c>
      <c r="G5" t="s">
        <v>2</v>
      </c>
      <c r="H5">
        <v>256</v>
      </c>
      <c r="I5">
        <v>1665</v>
      </c>
      <c r="J5">
        <v>38</v>
      </c>
      <c r="K5">
        <v>8589410304</v>
      </c>
      <c r="L5">
        <v>49152</v>
      </c>
      <c r="M5">
        <v>65536</v>
      </c>
      <c r="N5">
        <v>25.037700000000001</v>
      </c>
      <c r="O5">
        <v>1000</v>
      </c>
      <c r="P5">
        <v>5.43632E-2</v>
      </c>
      <c r="Q5">
        <v>1.03249E-2</v>
      </c>
      <c r="T5" s="3"/>
      <c r="U5" s="3"/>
      <c r="V5" s="4" t="str">
        <f t="shared" ca="1" si="1"/>
        <v>Fast Maths</v>
      </c>
      <c r="W5">
        <f t="shared" si="2"/>
        <v>2073600</v>
      </c>
      <c r="X5" s="3">
        <f t="shared" si="3"/>
        <v>8.5894103039999994</v>
      </c>
      <c r="Y5" s="3">
        <f t="shared" si="4"/>
        <v>49.152000000000001</v>
      </c>
      <c r="Z5" s="3">
        <f t="shared" si="5"/>
        <v>65.536000000000001</v>
      </c>
      <c r="AA5" s="4">
        <f t="shared" ca="1" si="6"/>
        <v>75.1023</v>
      </c>
      <c r="AB5" s="4">
        <f t="shared" ca="1" si="7"/>
        <v>3341</v>
      </c>
      <c r="AC5" s="4">
        <f t="shared" ca="1" si="8"/>
        <v>44.485987779335652</v>
      </c>
      <c r="AD5" s="4">
        <f t="shared" ca="1" si="9"/>
        <v>99.852218716299873</v>
      </c>
      <c r="AE5" s="4">
        <f t="shared" ca="1" si="10"/>
        <v>24.336170119563604</v>
      </c>
      <c r="AF5">
        <f t="shared" ca="1" si="11"/>
        <v>55.366230936964222</v>
      </c>
      <c r="AG5">
        <f t="shared" ca="1" si="12"/>
        <v>75.516048596736269</v>
      </c>
      <c r="AH5">
        <f t="shared" ca="1" si="13"/>
        <v>15.6</v>
      </c>
    </row>
    <row r="6" spans="1:34" ht="15.75" x14ac:dyDescent="0.25">
      <c r="A6" t="s">
        <v>35</v>
      </c>
      <c r="B6" t="s">
        <v>78</v>
      </c>
      <c r="C6" t="s">
        <v>72</v>
      </c>
      <c r="D6">
        <v>1920</v>
      </c>
      <c r="E6">
        <v>1080</v>
      </c>
      <c r="F6" t="s">
        <v>1</v>
      </c>
      <c r="G6" t="s">
        <v>2</v>
      </c>
      <c r="H6">
        <v>256</v>
      </c>
      <c r="I6">
        <v>1665</v>
      </c>
      <c r="J6">
        <v>38</v>
      </c>
      <c r="K6">
        <v>8589410304</v>
      </c>
      <c r="L6">
        <v>49152</v>
      </c>
      <c r="M6">
        <v>65536</v>
      </c>
      <c r="N6">
        <v>25.029800000000002</v>
      </c>
      <c r="O6">
        <v>1001</v>
      </c>
      <c r="P6">
        <v>5.5033899999999997E-2</v>
      </c>
      <c r="Q6">
        <v>1.0470500000000001E-2</v>
      </c>
      <c r="T6" s="3"/>
      <c r="U6" s="3"/>
      <c r="V6" s="4" t="str">
        <f t="shared" ca="1" si="1"/>
        <v>All</v>
      </c>
      <c r="W6">
        <f t="shared" si="2"/>
        <v>2073600</v>
      </c>
      <c r="X6" s="3">
        <f t="shared" si="3"/>
        <v>8.5894103039999994</v>
      </c>
      <c r="Y6" s="3">
        <f t="shared" si="4"/>
        <v>49.152000000000001</v>
      </c>
      <c r="Z6" s="3">
        <f t="shared" si="5"/>
        <v>65.536000000000001</v>
      </c>
      <c r="AA6" s="4">
        <f t="shared" ca="1" si="6"/>
        <v>75.080399999999997</v>
      </c>
      <c r="AB6" s="4">
        <f t="shared" ca="1" si="7"/>
        <v>4241</v>
      </c>
      <c r="AC6" s="4">
        <f t="shared" ca="1" si="8"/>
        <v>56.486113552937923</v>
      </c>
      <c r="AD6" s="4">
        <f t="shared" ca="1" si="9"/>
        <v>146.67488045997243</v>
      </c>
      <c r="AE6" s="4">
        <f t="shared" ca="1" si="10"/>
        <v>22.51851584965738</v>
      </c>
      <c r="AF6">
        <f t="shared" ca="1" si="11"/>
        <v>90.188766907034505</v>
      </c>
      <c r="AG6">
        <f t="shared" ca="1" si="12"/>
        <v>124.15636461031505</v>
      </c>
      <c r="AH6">
        <f t="shared" ca="1" si="13"/>
        <v>46.8</v>
      </c>
    </row>
    <row r="7" spans="1:34" ht="15.75" x14ac:dyDescent="0.25">
      <c r="A7" t="s">
        <v>35</v>
      </c>
      <c r="B7" t="s">
        <v>78</v>
      </c>
      <c r="C7" t="s">
        <v>72</v>
      </c>
      <c r="D7">
        <v>1920</v>
      </c>
      <c r="E7">
        <v>1080</v>
      </c>
      <c r="F7" t="s">
        <v>1</v>
      </c>
      <c r="G7" t="s">
        <v>2</v>
      </c>
      <c r="H7">
        <v>256</v>
      </c>
      <c r="I7">
        <v>1665</v>
      </c>
      <c r="J7">
        <v>38</v>
      </c>
      <c r="K7">
        <v>8589410304</v>
      </c>
      <c r="L7">
        <v>49152</v>
      </c>
      <c r="M7">
        <v>65536</v>
      </c>
      <c r="N7">
        <v>25.0395</v>
      </c>
      <c r="O7">
        <v>1000</v>
      </c>
      <c r="P7">
        <v>5.5006199999999998E-2</v>
      </c>
      <c r="Q7">
        <v>1.02649E-2</v>
      </c>
      <c r="V7" s="4"/>
      <c r="X7" s="3"/>
      <c r="Y7" s="3"/>
      <c r="Z7" s="3"/>
      <c r="AA7" s="4"/>
      <c r="AB7" s="4"/>
      <c r="AC7" s="4"/>
      <c r="AD7" s="4"/>
      <c r="AE7" s="4"/>
    </row>
    <row r="8" spans="1:34" ht="15.75" x14ac:dyDescent="0.25">
      <c r="A8" t="s">
        <v>34</v>
      </c>
      <c r="B8" t="s">
        <v>79</v>
      </c>
      <c r="C8" t="s">
        <v>72</v>
      </c>
      <c r="D8">
        <v>1920</v>
      </c>
      <c r="E8">
        <v>1080</v>
      </c>
      <c r="F8" t="s">
        <v>1</v>
      </c>
      <c r="G8" t="s">
        <v>2</v>
      </c>
      <c r="H8">
        <v>256</v>
      </c>
      <c r="I8">
        <v>1665</v>
      </c>
      <c r="J8">
        <v>38</v>
      </c>
      <c r="K8">
        <v>8589410304</v>
      </c>
      <c r="L8">
        <v>49152</v>
      </c>
      <c r="M8">
        <v>65536</v>
      </c>
      <c r="N8">
        <v>25.0242</v>
      </c>
      <c r="O8">
        <v>1145</v>
      </c>
      <c r="P8">
        <v>4.81368E-2</v>
      </c>
      <c r="Q8">
        <v>8.4527000000000005E-3</v>
      </c>
      <c r="V8" s="4"/>
      <c r="X8" s="3"/>
      <c r="Y8" s="3"/>
      <c r="Z8" s="3"/>
      <c r="AA8" s="4"/>
      <c r="AB8" s="4"/>
      <c r="AC8" s="4"/>
      <c r="AD8" s="4"/>
      <c r="AE8" s="4"/>
    </row>
    <row r="9" spans="1:34" x14ac:dyDescent="0.25">
      <c r="A9" t="s">
        <v>34</v>
      </c>
      <c r="B9" t="s">
        <v>79</v>
      </c>
      <c r="C9" t="s">
        <v>72</v>
      </c>
      <c r="D9">
        <v>1920</v>
      </c>
      <c r="E9">
        <v>1080</v>
      </c>
      <c r="F9" t="s">
        <v>1</v>
      </c>
      <c r="G9" t="s">
        <v>2</v>
      </c>
      <c r="H9">
        <v>256</v>
      </c>
      <c r="I9">
        <v>1665</v>
      </c>
      <c r="J9">
        <v>38</v>
      </c>
      <c r="K9">
        <v>8589410304</v>
      </c>
      <c r="L9">
        <v>49152</v>
      </c>
      <c r="M9">
        <v>65536</v>
      </c>
      <c r="N9">
        <v>25.043900000000001</v>
      </c>
      <c r="O9">
        <v>1144</v>
      </c>
      <c r="P9">
        <v>4.8477600000000003E-2</v>
      </c>
      <c r="Q9">
        <v>8.3280000000000003E-3</v>
      </c>
    </row>
    <row r="10" spans="1:34" x14ac:dyDescent="0.25">
      <c r="A10" t="s">
        <v>34</v>
      </c>
      <c r="B10" t="s">
        <v>79</v>
      </c>
      <c r="C10" t="s">
        <v>72</v>
      </c>
      <c r="D10">
        <v>1920</v>
      </c>
      <c r="E10">
        <v>1080</v>
      </c>
      <c r="F10" t="s">
        <v>1</v>
      </c>
      <c r="G10" t="s">
        <v>2</v>
      </c>
      <c r="H10">
        <v>256</v>
      </c>
      <c r="I10">
        <v>1665</v>
      </c>
      <c r="J10">
        <v>38</v>
      </c>
      <c r="K10">
        <v>8589410304</v>
      </c>
      <c r="L10">
        <v>49152</v>
      </c>
      <c r="M10">
        <v>65536</v>
      </c>
      <c r="N10">
        <v>25.0383</v>
      </c>
      <c r="O10">
        <v>1144</v>
      </c>
      <c r="P10">
        <v>4.8450500000000001E-2</v>
      </c>
      <c r="Q10">
        <v>8.5044000000000005E-3</v>
      </c>
    </row>
    <row r="11" spans="1:34" x14ac:dyDescent="0.25">
      <c r="A11" t="s">
        <v>66</v>
      </c>
      <c r="B11" t="s">
        <v>77</v>
      </c>
      <c r="C11" t="s">
        <v>71</v>
      </c>
      <c r="D11">
        <v>1920</v>
      </c>
      <c r="E11">
        <v>1080</v>
      </c>
      <c r="F11" t="s">
        <v>1</v>
      </c>
      <c r="G11" t="s">
        <v>2</v>
      </c>
      <c r="H11">
        <v>256</v>
      </c>
      <c r="I11">
        <v>1665</v>
      </c>
      <c r="J11">
        <v>38</v>
      </c>
      <c r="K11">
        <v>8589410304</v>
      </c>
      <c r="L11">
        <v>49152</v>
      </c>
      <c r="M11">
        <v>65536</v>
      </c>
      <c r="N11">
        <v>25.029699999999998</v>
      </c>
      <c r="O11">
        <v>1114</v>
      </c>
      <c r="P11">
        <v>4.11008E-2</v>
      </c>
      <c r="Q11">
        <v>9.8025000000000004E-3</v>
      </c>
    </row>
    <row r="12" spans="1:34" x14ac:dyDescent="0.25">
      <c r="A12" t="s">
        <v>66</v>
      </c>
      <c r="B12" t="s">
        <v>77</v>
      </c>
      <c r="C12" t="s">
        <v>71</v>
      </c>
      <c r="D12">
        <v>1920</v>
      </c>
      <c r="E12">
        <v>1080</v>
      </c>
      <c r="F12" t="s">
        <v>1</v>
      </c>
      <c r="G12" t="s">
        <v>2</v>
      </c>
      <c r="H12">
        <v>256</v>
      </c>
      <c r="I12">
        <v>1665</v>
      </c>
      <c r="J12">
        <v>38</v>
      </c>
      <c r="K12">
        <v>8589410304</v>
      </c>
      <c r="L12">
        <v>49152</v>
      </c>
      <c r="M12">
        <v>65536</v>
      </c>
      <c r="N12">
        <v>25.0322</v>
      </c>
      <c r="O12">
        <v>1113</v>
      </c>
      <c r="P12">
        <v>4.1091099999999998E-2</v>
      </c>
      <c r="Q12">
        <v>1.0014800000000001E-2</v>
      </c>
    </row>
    <row r="13" spans="1:34" x14ac:dyDescent="0.25">
      <c r="A13" t="s">
        <v>66</v>
      </c>
      <c r="B13" t="s">
        <v>77</v>
      </c>
      <c r="C13" t="s">
        <v>71</v>
      </c>
      <c r="D13">
        <v>1920</v>
      </c>
      <c r="E13">
        <v>1080</v>
      </c>
      <c r="F13" t="s">
        <v>1</v>
      </c>
      <c r="G13" t="s">
        <v>2</v>
      </c>
      <c r="H13">
        <v>256</v>
      </c>
      <c r="I13">
        <v>1665</v>
      </c>
      <c r="J13">
        <v>38</v>
      </c>
      <c r="K13">
        <v>8589410304</v>
      </c>
      <c r="L13">
        <v>49152</v>
      </c>
      <c r="M13">
        <v>65536</v>
      </c>
      <c r="N13">
        <v>25.040400000000002</v>
      </c>
      <c r="O13">
        <v>1114</v>
      </c>
      <c r="P13">
        <v>4.1141700000000003E-2</v>
      </c>
      <c r="Q13">
        <v>9.9526000000000007E-3</v>
      </c>
    </row>
    <row r="14" spans="1:34" x14ac:dyDescent="0.25">
      <c r="A14" t="s">
        <v>37</v>
      </c>
      <c r="B14" t="s">
        <v>69</v>
      </c>
      <c r="C14" t="s">
        <v>71</v>
      </c>
      <c r="D14">
        <v>1920</v>
      </c>
      <c r="E14">
        <v>1080</v>
      </c>
      <c r="F14" t="s">
        <v>1</v>
      </c>
      <c r="G14" t="s">
        <v>2</v>
      </c>
      <c r="H14">
        <v>256</v>
      </c>
      <c r="I14">
        <v>1665</v>
      </c>
      <c r="J14">
        <v>38</v>
      </c>
      <c r="K14">
        <v>8589410304</v>
      </c>
      <c r="L14">
        <v>49152</v>
      </c>
      <c r="M14">
        <v>65536</v>
      </c>
      <c r="N14">
        <v>25.023199999999999</v>
      </c>
      <c r="O14">
        <v>1410</v>
      </c>
      <c r="P14">
        <v>4.78161E-2</v>
      </c>
      <c r="Q14">
        <v>6.8177999999999997E-3</v>
      </c>
    </row>
    <row r="15" spans="1:34" x14ac:dyDescent="0.25">
      <c r="A15" t="s">
        <v>37</v>
      </c>
      <c r="B15" t="s">
        <v>69</v>
      </c>
      <c r="C15" t="s">
        <v>71</v>
      </c>
      <c r="D15">
        <v>1920</v>
      </c>
      <c r="E15">
        <v>1080</v>
      </c>
      <c r="F15" t="s">
        <v>1</v>
      </c>
      <c r="G15" t="s">
        <v>2</v>
      </c>
      <c r="H15">
        <v>256</v>
      </c>
      <c r="I15">
        <v>1665</v>
      </c>
      <c r="J15">
        <v>38</v>
      </c>
      <c r="K15">
        <v>8589410304</v>
      </c>
      <c r="L15">
        <v>49152</v>
      </c>
      <c r="M15">
        <v>65536</v>
      </c>
      <c r="N15">
        <v>25.033799999999999</v>
      </c>
      <c r="O15">
        <v>1405</v>
      </c>
      <c r="P15">
        <v>4.44079E-2</v>
      </c>
      <c r="Q15">
        <v>6.3718000000000004E-3</v>
      </c>
    </row>
    <row r="16" spans="1:34" x14ac:dyDescent="0.25">
      <c r="A16" t="s">
        <v>37</v>
      </c>
      <c r="B16" t="s">
        <v>69</v>
      </c>
      <c r="C16" t="s">
        <v>71</v>
      </c>
      <c r="D16">
        <v>1920</v>
      </c>
      <c r="E16">
        <v>1080</v>
      </c>
      <c r="F16" t="s">
        <v>1</v>
      </c>
      <c r="G16" t="s">
        <v>2</v>
      </c>
      <c r="H16">
        <v>256</v>
      </c>
      <c r="I16">
        <v>1665</v>
      </c>
      <c r="J16">
        <v>38</v>
      </c>
      <c r="K16">
        <v>8589410304</v>
      </c>
      <c r="L16">
        <v>49152</v>
      </c>
      <c r="M16">
        <v>65536</v>
      </c>
      <c r="N16">
        <v>25.023399999999999</v>
      </c>
      <c r="O16">
        <v>1426</v>
      </c>
      <c r="P16">
        <v>4.7047800000000001E-2</v>
      </c>
      <c r="Q16">
        <v>6.7350999999999999E-3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981F-7A17-4204-9BDB-78294BCDCCDC}">
  <dimension ref="A1:AH5"/>
  <sheetViews>
    <sheetView topLeftCell="E1" zoomScale="70" zoomScaleNormal="70" workbookViewId="0">
      <selection activeCell="R1" sqref="R1:AH2"/>
    </sheetView>
  </sheetViews>
  <sheetFormatPr defaultRowHeight="15" x14ac:dyDescent="0.25"/>
  <cols>
    <col min="1" max="1" width="18.85546875" bestFit="1" customWidth="1"/>
    <col min="2" max="2" width="57.140625" bestFit="1" customWidth="1"/>
    <col min="3" max="3" width="17.140625" customWidth="1"/>
    <col min="4" max="4" width="6.7109375" bestFit="1" customWidth="1"/>
    <col min="5" max="5" width="7.42578125" bestFit="1" customWidth="1"/>
    <col min="6" max="6" width="29.140625" bestFit="1" customWidth="1"/>
    <col min="7" max="7" width="19.140625" bestFit="1" customWidth="1"/>
    <col min="8" max="8" width="17.140625" bestFit="1" customWidth="1"/>
    <col min="9" max="9" width="23.42578125" bestFit="1" customWidth="1"/>
    <col min="10" max="10" width="22.85546875" bestFit="1" customWidth="1"/>
    <col min="11" max="11" width="22.5703125" bestFit="1" customWidth="1"/>
    <col min="12" max="12" width="21.7109375" bestFit="1" customWidth="1"/>
    <col min="13" max="13" width="25" bestFit="1" customWidth="1"/>
    <col min="14" max="14" width="17.28515625" bestFit="1" customWidth="1"/>
    <col min="15" max="15" width="13.42578125" bestFit="1" customWidth="1"/>
    <col min="16" max="16" width="24.42578125" bestFit="1" customWidth="1"/>
    <col min="17" max="17" width="23.85546875" bestFit="1" customWidth="1"/>
    <col min="19" max="19" width="22.42578125" bestFit="1" customWidth="1"/>
    <col min="20" max="20" width="20.140625" bestFit="1" customWidth="1"/>
    <col min="21" max="21" width="19.140625" bestFit="1" customWidth="1"/>
    <col min="22" max="22" width="22.5703125" bestFit="1" customWidth="1"/>
    <col min="23" max="23" width="20.7109375" bestFit="1" customWidth="1"/>
    <col min="24" max="25" width="14.85546875" bestFit="1" customWidth="1"/>
    <col min="26" max="26" width="14" bestFit="1" customWidth="1"/>
    <col min="27" max="28" width="14.85546875" bestFit="1" customWidth="1"/>
  </cols>
  <sheetData>
    <row r="1" spans="1:34" x14ac:dyDescent="0.25">
      <c r="A1" s="1" t="s">
        <v>32</v>
      </c>
      <c r="B1" s="1" t="s">
        <v>5</v>
      </c>
      <c r="C1" s="1" t="s">
        <v>31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16</v>
      </c>
      <c r="L1" s="1" t="s">
        <v>15</v>
      </c>
      <c r="M1" s="1" t="s">
        <v>14</v>
      </c>
      <c r="N1" s="1" t="s">
        <v>25</v>
      </c>
      <c r="O1" s="1" t="s">
        <v>13</v>
      </c>
      <c r="P1" s="1" t="s">
        <v>20</v>
      </c>
      <c r="Q1" s="1" t="s">
        <v>19</v>
      </c>
      <c r="S1" s="5" t="s">
        <v>57</v>
      </c>
      <c r="T1" s="5" t="s">
        <v>64</v>
      </c>
      <c r="V1" s="2" t="s">
        <v>58</v>
      </c>
      <c r="W1" s="2" t="s">
        <v>24</v>
      </c>
      <c r="X1" s="2" t="s">
        <v>26</v>
      </c>
      <c r="Y1" s="2" t="s">
        <v>27</v>
      </c>
      <c r="Z1" s="2" t="s">
        <v>28</v>
      </c>
      <c r="AA1" s="2" t="s">
        <v>59</v>
      </c>
      <c r="AB1" s="2" t="s">
        <v>13</v>
      </c>
      <c r="AC1" s="2" t="s">
        <v>33</v>
      </c>
      <c r="AD1" s="2" t="s">
        <v>63</v>
      </c>
      <c r="AE1" s="2" t="s">
        <v>62</v>
      </c>
      <c r="AF1" s="2" t="s">
        <v>60</v>
      </c>
      <c r="AG1" s="2" t="s">
        <v>61</v>
      </c>
      <c r="AH1" s="2" t="s">
        <v>65</v>
      </c>
    </row>
    <row r="2" spans="1:34" ht="15.75" x14ac:dyDescent="0.25">
      <c r="A2" t="s">
        <v>36</v>
      </c>
      <c r="B2" t="s">
        <v>39</v>
      </c>
      <c r="C2" t="s">
        <v>38</v>
      </c>
      <c r="D2">
        <v>1920</v>
      </c>
      <c r="E2">
        <v>1080</v>
      </c>
      <c r="F2" t="s">
        <v>1</v>
      </c>
      <c r="G2" t="s">
        <v>2</v>
      </c>
      <c r="H2">
        <v>256</v>
      </c>
      <c r="I2">
        <v>1665</v>
      </c>
      <c r="J2">
        <v>38</v>
      </c>
      <c r="K2">
        <v>8589410304</v>
      </c>
      <c r="L2">
        <v>49152</v>
      </c>
      <c r="M2">
        <v>65536</v>
      </c>
      <c r="N2">
        <v>40.004800000000003</v>
      </c>
      <c r="O2">
        <v>4070</v>
      </c>
      <c r="P2">
        <v>2.3846200000000001E-2</v>
      </c>
      <c r="Q2">
        <v>4.6328999999999997E-3</v>
      </c>
      <c r="S2">
        <v>3</v>
      </c>
      <c r="T2">
        <v>1</v>
      </c>
      <c r="V2" s="4" t="str">
        <f ca="1">INDEX(OFFSET($A$2,(ROW()-ROW($V$2))*$S$2,,$S$2,),1)</f>
        <v>None</v>
      </c>
      <c r="W2">
        <f>D2*E2</f>
        <v>2073600</v>
      </c>
      <c r="X2" s="3">
        <f>K2/1000000000</f>
        <v>8.5894103039999994</v>
      </c>
      <c r="Y2" s="3">
        <f t="shared" ref="Y2:Z2" si="0">L2/1000</f>
        <v>49.152000000000001</v>
      </c>
      <c r="Z2" s="3">
        <f t="shared" si="0"/>
        <v>65.536000000000001</v>
      </c>
      <c r="AA2" s="4">
        <f ca="1">SUM(OFFSET($N$2,(ROW()-ROW($AA$2))*$S$2,,$S$2,))</f>
        <v>120.01750000000001</v>
      </c>
      <c r="AB2" s="4">
        <f ca="1">SUM(OFFSET($O$2,(ROW()-ROW($AB$2))*$S$2,,$S$2,))</f>
        <v>9357</v>
      </c>
      <c r="AC2" s="4">
        <f ca="1">AB2/AA2</f>
        <v>77.963630303914002</v>
      </c>
      <c r="AD2" s="4">
        <f ca="1">1/MAX(OFFSET($Q$2,(ROW()-ROW($AD$2))*$S$2,,$S$2,))</f>
        <v>215.27598381124599</v>
      </c>
      <c r="AE2" s="4">
        <f ca="1">1/MIN(OFFSET($P$2,(ROW()-ROW($AE$2))*$S$2,,$S$2,))</f>
        <v>41.935402705672182</v>
      </c>
      <c r="AF2">
        <f ca="1">AD2-AC2</f>
        <v>137.31235350733198</v>
      </c>
      <c r="AG2">
        <f ca="1">AD2-AE2</f>
        <v>173.34058110557382</v>
      </c>
      <c r="AH2">
        <f ca="1">ROUND((AC2-$AC$2)/ABS($AC$2)*100, $T$2)</f>
        <v>0</v>
      </c>
    </row>
    <row r="3" spans="1:34" x14ac:dyDescent="0.25">
      <c r="A3" t="s">
        <v>43</v>
      </c>
      <c r="B3" t="s">
        <v>40</v>
      </c>
      <c r="C3" t="s">
        <v>38</v>
      </c>
      <c r="D3">
        <v>1920</v>
      </c>
      <c r="E3">
        <v>1080</v>
      </c>
      <c r="F3" t="s">
        <v>1</v>
      </c>
      <c r="G3" t="s">
        <v>2</v>
      </c>
      <c r="H3">
        <v>256</v>
      </c>
      <c r="I3">
        <v>1665</v>
      </c>
      <c r="J3">
        <v>38</v>
      </c>
      <c r="K3">
        <v>8589410304</v>
      </c>
      <c r="L3">
        <v>49152</v>
      </c>
      <c r="M3">
        <v>65536</v>
      </c>
      <c r="N3">
        <v>40.006900000000002</v>
      </c>
      <c r="O3">
        <v>2195</v>
      </c>
      <c r="P3">
        <v>8.9050199999999996E-2</v>
      </c>
      <c r="Q3">
        <v>4.6327E-3</v>
      </c>
      <c r="T3" s="3"/>
      <c r="U3" s="3"/>
      <c r="V3" s="3"/>
    </row>
    <row r="4" spans="1:34" x14ac:dyDescent="0.25">
      <c r="A4" t="s">
        <v>44</v>
      </c>
      <c r="B4" t="s">
        <v>41</v>
      </c>
      <c r="C4" t="s">
        <v>38</v>
      </c>
      <c r="D4">
        <v>1920</v>
      </c>
      <c r="E4">
        <v>1080</v>
      </c>
      <c r="F4" t="s">
        <v>1</v>
      </c>
      <c r="G4" t="s">
        <v>2</v>
      </c>
      <c r="H4">
        <v>256</v>
      </c>
      <c r="I4">
        <v>1665</v>
      </c>
      <c r="J4">
        <v>38</v>
      </c>
      <c r="K4">
        <v>8589410304</v>
      </c>
      <c r="L4">
        <v>49152</v>
      </c>
      <c r="M4">
        <v>65536</v>
      </c>
      <c r="N4">
        <v>40.005800000000001</v>
      </c>
      <c r="O4">
        <v>3092</v>
      </c>
      <c r="P4">
        <v>4.0886400000000003E-2</v>
      </c>
      <c r="Q4">
        <v>4.6452000000000004E-3</v>
      </c>
      <c r="T4" s="3"/>
      <c r="U4" s="3"/>
      <c r="V4" s="3"/>
    </row>
    <row r="5" spans="1:34" x14ac:dyDescent="0.25">
      <c r="A5" t="s">
        <v>37</v>
      </c>
      <c r="B5" t="s">
        <v>42</v>
      </c>
      <c r="C5" t="s">
        <v>38</v>
      </c>
      <c r="D5">
        <v>1920</v>
      </c>
      <c r="E5">
        <v>1080</v>
      </c>
      <c r="F5" t="s">
        <v>1</v>
      </c>
      <c r="G5" t="s">
        <v>2</v>
      </c>
      <c r="H5">
        <v>256</v>
      </c>
      <c r="I5">
        <v>1665</v>
      </c>
      <c r="J5">
        <v>38</v>
      </c>
      <c r="K5">
        <v>8589410304</v>
      </c>
      <c r="L5">
        <v>49152</v>
      </c>
      <c r="M5">
        <v>65536</v>
      </c>
      <c r="N5">
        <v>40.0092</v>
      </c>
      <c r="O5">
        <v>1956</v>
      </c>
      <c r="P5">
        <v>0.102465</v>
      </c>
      <c r="Q5">
        <v>4.6502000000000002E-3</v>
      </c>
      <c r="T5" s="3"/>
      <c r="U5" s="3"/>
      <c r="V5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F8CC2-18C8-49A6-8CDC-434ADB535DDB}">
  <dimension ref="A1:AM16"/>
  <sheetViews>
    <sheetView topLeftCell="S1" zoomScale="85" zoomScaleNormal="85" workbookViewId="0">
      <selection activeCell="AH5" sqref="AH5"/>
    </sheetView>
  </sheetViews>
  <sheetFormatPr defaultRowHeight="15" x14ac:dyDescent="0.25"/>
  <cols>
    <col min="1" max="1" width="30.42578125" bestFit="1" customWidth="1"/>
    <col min="2" max="2" width="73.85546875" customWidth="1"/>
    <col min="3" max="3" width="20.140625" customWidth="1"/>
    <col min="4" max="5" width="7.140625" bestFit="1" customWidth="1"/>
    <col min="6" max="6" width="29.140625" bestFit="1" customWidth="1"/>
    <col min="7" max="7" width="19.140625" bestFit="1" customWidth="1"/>
    <col min="8" max="8" width="17.140625" bestFit="1" customWidth="1"/>
    <col min="9" max="9" width="23.42578125" bestFit="1" customWidth="1"/>
    <col min="10" max="10" width="22.85546875" bestFit="1" customWidth="1"/>
    <col min="11" max="11" width="22.5703125" bestFit="1" customWidth="1"/>
    <col min="12" max="12" width="21.7109375" bestFit="1" customWidth="1"/>
    <col min="13" max="13" width="25" bestFit="1" customWidth="1"/>
    <col min="14" max="14" width="17.28515625" bestFit="1" customWidth="1"/>
    <col min="15" max="15" width="13.42578125" bestFit="1" customWidth="1"/>
    <col min="16" max="16" width="24.42578125" bestFit="1" customWidth="1"/>
    <col min="17" max="17" width="23.85546875" bestFit="1" customWidth="1"/>
    <col min="18" max="19" width="22.28515625" bestFit="1" customWidth="1"/>
    <col min="20" max="20" width="26.85546875" bestFit="1" customWidth="1"/>
    <col min="21" max="21" width="22.28515625" bestFit="1" customWidth="1"/>
    <col min="22" max="22" width="26.85546875" bestFit="1" customWidth="1"/>
    <col min="23" max="23" width="22.28515625" bestFit="1" customWidth="1"/>
    <col min="24" max="24" width="19.85546875" bestFit="1" customWidth="1"/>
    <col min="25" max="25" width="18" bestFit="1" customWidth="1"/>
    <col min="26" max="26" width="21.28515625" bestFit="1" customWidth="1"/>
    <col min="27" max="27" width="14.28515625" bestFit="1" customWidth="1"/>
    <col min="28" max="28" width="13.140625" bestFit="1" customWidth="1"/>
    <col min="29" max="31" width="16.140625" bestFit="1" customWidth="1"/>
    <col min="32" max="33" width="12.28515625" bestFit="1" customWidth="1"/>
    <col min="34" max="34" width="22.42578125" bestFit="1" customWidth="1"/>
    <col min="38" max="38" width="11.7109375" bestFit="1" customWidth="1"/>
  </cols>
  <sheetData>
    <row r="1" spans="1:39" x14ac:dyDescent="0.25">
      <c r="A1" s="1" t="s">
        <v>32</v>
      </c>
      <c r="B1" s="1" t="s">
        <v>5</v>
      </c>
      <c r="C1" s="1" t="s">
        <v>31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16</v>
      </c>
      <c r="L1" s="1" t="s">
        <v>15</v>
      </c>
      <c r="M1" s="1" t="s">
        <v>14</v>
      </c>
      <c r="N1" s="1" t="s">
        <v>25</v>
      </c>
      <c r="O1" s="1" t="s">
        <v>13</v>
      </c>
      <c r="P1" s="1" t="s">
        <v>20</v>
      </c>
      <c r="Q1" s="1" t="s">
        <v>19</v>
      </c>
      <c r="S1" s="5" t="s">
        <v>57</v>
      </c>
      <c r="T1" s="5" t="s">
        <v>64</v>
      </c>
      <c r="V1" s="2" t="s">
        <v>58</v>
      </c>
      <c r="W1" s="2" t="s">
        <v>24</v>
      </c>
      <c r="X1" s="2" t="s">
        <v>26</v>
      </c>
      <c r="Y1" s="2" t="s">
        <v>27</v>
      </c>
      <c r="Z1" s="2" t="s">
        <v>28</v>
      </c>
      <c r="AA1" s="2" t="s">
        <v>59</v>
      </c>
      <c r="AB1" s="2" t="s">
        <v>13</v>
      </c>
      <c r="AC1" s="2" t="s">
        <v>33</v>
      </c>
      <c r="AD1" s="2" t="s">
        <v>63</v>
      </c>
      <c r="AE1" s="2" t="s">
        <v>62</v>
      </c>
      <c r="AF1" s="2" t="s">
        <v>60</v>
      </c>
      <c r="AG1" s="2" t="s">
        <v>61</v>
      </c>
      <c r="AH1" s="2" t="s">
        <v>65</v>
      </c>
      <c r="AI1" s="6"/>
      <c r="AJ1" s="6"/>
      <c r="AK1" s="6"/>
      <c r="AL1" s="6"/>
      <c r="AM1" s="6"/>
    </row>
    <row r="2" spans="1:39" ht="15.75" x14ac:dyDescent="0.25">
      <c r="A2" t="s">
        <v>36</v>
      </c>
      <c r="B2" t="s">
        <v>73</v>
      </c>
      <c r="C2" t="s">
        <v>72</v>
      </c>
      <c r="D2">
        <v>1920</v>
      </c>
      <c r="E2">
        <v>1080</v>
      </c>
      <c r="F2" t="s">
        <v>1</v>
      </c>
      <c r="G2" t="s">
        <v>2</v>
      </c>
      <c r="H2">
        <v>256</v>
      </c>
      <c r="I2">
        <v>1665</v>
      </c>
      <c r="J2">
        <v>38</v>
      </c>
      <c r="K2">
        <v>8589410304</v>
      </c>
      <c r="L2">
        <v>49152</v>
      </c>
      <c r="M2">
        <v>65536</v>
      </c>
      <c r="N2">
        <v>20.023599999999998</v>
      </c>
      <c r="O2">
        <v>863</v>
      </c>
      <c r="P2">
        <v>2.9412199999999999E-2</v>
      </c>
      <c r="Q2">
        <v>1.8715200000000001E-2</v>
      </c>
      <c r="S2">
        <v>3</v>
      </c>
      <c r="T2">
        <v>1</v>
      </c>
      <c r="V2" s="4" t="str">
        <f ca="1">INDEX(OFFSET($A$2,(ROW()-ROW($V$2))*$S$2,,$S$2,),1)</f>
        <v>None</v>
      </c>
      <c r="W2">
        <f>D2*E2</f>
        <v>2073600</v>
      </c>
      <c r="X2" s="3">
        <f>K2/1000000000</f>
        <v>8.5894103039999994</v>
      </c>
      <c r="Y2" s="3">
        <f t="shared" ref="Y2:Z6" si="0">L2/1000</f>
        <v>49.152000000000001</v>
      </c>
      <c r="Z2" s="3">
        <f t="shared" si="0"/>
        <v>65.536000000000001</v>
      </c>
      <c r="AA2" s="4">
        <f ca="1">SUM(OFFSET($N$2,(ROW()-ROW($AA$2))*$S$2,,$S$2,))</f>
        <v>60.093899999999998</v>
      </c>
      <c r="AB2" s="4">
        <f ca="1">SUM(OFFSET($O$2,(ROW()-ROW($AB$2))*$S$2,,$S$2,))</f>
        <v>2603</v>
      </c>
      <c r="AC2" s="4">
        <f ca="1">AB2/AA2</f>
        <v>43.315544506181162</v>
      </c>
      <c r="AD2" s="4">
        <f ca="1">1/MAX(OFFSET($Q$2,(ROW()-ROW($AD$2))*$S$2,,$S$2,))</f>
        <v>53.432504060870308</v>
      </c>
      <c r="AE2" s="4">
        <f ca="1">1/MIN(OFFSET($P$2,(ROW()-ROW($AE$2))*$S$2,,$S$2,))</f>
        <v>34.476695477691855</v>
      </c>
      <c r="AF2">
        <f ca="1">AD2-AC2</f>
        <v>10.116959554689146</v>
      </c>
      <c r="AG2">
        <f ca="1">AD2-AE2</f>
        <v>18.955808583178452</v>
      </c>
      <c r="AH2">
        <f ca="1">ROUND((AC2-$AC$2)/ABS($AC$2)*100, $T$2)</f>
        <v>0</v>
      </c>
    </row>
    <row r="3" spans="1:39" ht="15.75" x14ac:dyDescent="0.25">
      <c r="A3" t="s">
        <v>36</v>
      </c>
      <c r="B3" t="s">
        <v>73</v>
      </c>
      <c r="C3" t="s">
        <v>72</v>
      </c>
      <c r="D3">
        <v>1920</v>
      </c>
      <c r="E3">
        <v>1080</v>
      </c>
      <c r="F3" t="s">
        <v>1</v>
      </c>
      <c r="G3" t="s">
        <v>2</v>
      </c>
      <c r="H3">
        <v>256</v>
      </c>
      <c r="I3">
        <v>1665</v>
      </c>
      <c r="J3">
        <v>38</v>
      </c>
      <c r="K3">
        <v>8589410304</v>
      </c>
      <c r="L3">
        <v>49152</v>
      </c>
      <c r="M3">
        <v>65536</v>
      </c>
      <c r="N3">
        <v>20.035</v>
      </c>
      <c r="O3">
        <v>870</v>
      </c>
      <c r="P3">
        <v>2.90446E-2</v>
      </c>
      <c r="Q3">
        <v>1.87049E-2</v>
      </c>
      <c r="V3" s="4" t="str">
        <f t="shared" ref="V3:V16" ca="1" si="1">INDEX(OFFSET($A$2,(ROW()-ROW($V$2))*$S$2,,$S$2,),1)</f>
        <v>Linear Epsilon</v>
      </c>
      <c r="W3">
        <f t="shared" ref="W3:W16" si="2">D3*E3</f>
        <v>2073600</v>
      </c>
      <c r="X3" s="3">
        <f t="shared" ref="X3:X16" si="3">K3/1000000000</f>
        <v>8.5894103039999994</v>
      </c>
      <c r="Y3" s="3">
        <f t="shared" ref="Y3:Y16" si="4">L3/1000</f>
        <v>49.152000000000001</v>
      </c>
      <c r="Z3" s="3">
        <f t="shared" ref="Z3:Z16" si="5">M3/1000</f>
        <v>65.536000000000001</v>
      </c>
      <c r="AA3" s="4">
        <f t="shared" ref="AA3:AA16" ca="1" si="6">SUM(OFFSET($N$2,(ROW()-ROW($AA$2))*$S$2,,$S$2,))</f>
        <v>60.061400000000006</v>
      </c>
      <c r="AB3" s="4">
        <f t="shared" ref="AB3:AB16" ca="1" si="7">SUM(OFFSET($O$2,(ROW()-ROW($AB$2))*$S$2,,$S$2,))</f>
        <v>3426</v>
      </c>
      <c r="AC3" s="4">
        <f t="shared" ref="AC3:AC16" ca="1" si="8">AB3/AA3</f>
        <v>57.041627401292672</v>
      </c>
      <c r="AD3" s="4">
        <f t="shared" ref="AD3:AD16" ca="1" si="9">1/MAX(OFFSET($Q$2,(ROW()-ROW($AD$2))*$S$2,,$S$2,))</f>
        <v>70.663887220435996</v>
      </c>
      <c r="AE3" s="4">
        <f t="shared" ref="AE3:AE16" ca="1" si="10">1/MIN(OFFSET($P$2,(ROW()-ROW($AE$2))*$S$2,,$S$2,))</f>
        <v>43.963194013971503</v>
      </c>
      <c r="AF3">
        <f t="shared" ref="AF3:AF16" ca="1" si="11">AD3-AC3</f>
        <v>13.622259819143324</v>
      </c>
      <c r="AG3">
        <f t="shared" ref="AG3:AG16" ca="1" si="12">AD3-AE3</f>
        <v>26.700693206464493</v>
      </c>
      <c r="AH3">
        <f t="shared" ref="AH3:AH16" ca="1" si="13">ROUND((AC3-$AC$2)/ABS($AC$2)*100, $T$2)</f>
        <v>31.7</v>
      </c>
    </row>
    <row r="4" spans="1:39" ht="15.75" x14ac:dyDescent="0.25">
      <c r="A4" t="s">
        <v>36</v>
      </c>
      <c r="B4" t="s">
        <v>73</v>
      </c>
      <c r="C4" t="s">
        <v>72</v>
      </c>
      <c r="D4">
        <v>1920</v>
      </c>
      <c r="E4">
        <v>1080</v>
      </c>
      <c r="F4" t="s">
        <v>1</v>
      </c>
      <c r="G4" t="s">
        <v>2</v>
      </c>
      <c r="H4">
        <v>256</v>
      </c>
      <c r="I4">
        <v>1665</v>
      </c>
      <c r="J4">
        <v>38</v>
      </c>
      <c r="K4">
        <v>8589410304</v>
      </c>
      <c r="L4">
        <v>49152</v>
      </c>
      <c r="M4">
        <v>65536</v>
      </c>
      <c r="N4">
        <v>20.035299999999999</v>
      </c>
      <c r="O4">
        <v>870</v>
      </c>
      <c r="P4">
        <v>2.9005099999999999E-2</v>
      </c>
      <c r="Q4">
        <v>1.86156E-2</v>
      </c>
      <c r="V4" s="4" t="str">
        <f t="shared" ca="1" si="1"/>
        <v>Bounding Volume</v>
      </c>
      <c r="W4">
        <f t="shared" si="2"/>
        <v>2073600</v>
      </c>
      <c r="X4" s="3">
        <f t="shared" si="3"/>
        <v>8.5894103039999994</v>
      </c>
      <c r="Y4" s="3">
        <f t="shared" si="4"/>
        <v>49.152000000000001</v>
      </c>
      <c r="Z4" s="3">
        <f t="shared" si="5"/>
        <v>65.536000000000001</v>
      </c>
      <c r="AA4" s="4">
        <f t="shared" ca="1" si="6"/>
        <v>60.117500000000007</v>
      </c>
      <c r="AB4" s="4">
        <f t="shared" ca="1" si="7"/>
        <v>2521</v>
      </c>
      <c r="AC4" s="4">
        <f t="shared" ca="1" si="8"/>
        <v>41.934544849669393</v>
      </c>
      <c r="AD4" s="4">
        <f t="shared" ca="1" si="9"/>
        <v>51.351309715154287</v>
      </c>
      <c r="AE4" s="4">
        <f t="shared" ca="1" si="10"/>
        <v>34.366505029538011</v>
      </c>
      <c r="AF4">
        <f t="shared" ca="1" si="11"/>
        <v>9.4167648654848932</v>
      </c>
      <c r="AG4">
        <f t="shared" ca="1" si="12"/>
        <v>16.984804685616275</v>
      </c>
      <c r="AH4">
        <f t="shared" ca="1" si="13"/>
        <v>-3.2</v>
      </c>
    </row>
    <row r="5" spans="1:39" ht="15.75" x14ac:dyDescent="0.25">
      <c r="A5" t="s">
        <v>35</v>
      </c>
      <c r="B5" t="s">
        <v>74</v>
      </c>
      <c r="C5" t="s">
        <v>72</v>
      </c>
      <c r="D5">
        <v>1920</v>
      </c>
      <c r="E5">
        <v>1080</v>
      </c>
      <c r="F5" t="s">
        <v>1</v>
      </c>
      <c r="G5" t="s">
        <v>2</v>
      </c>
      <c r="H5">
        <v>256</v>
      </c>
      <c r="I5">
        <v>1665</v>
      </c>
      <c r="J5">
        <v>38</v>
      </c>
      <c r="K5">
        <v>8589410304</v>
      </c>
      <c r="L5">
        <v>49152</v>
      </c>
      <c r="M5">
        <v>65536</v>
      </c>
      <c r="N5">
        <v>20.021000000000001</v>
      </c>
      <c r="O5">
        <v>1143</v>
      </c>
      <c r="P5">
        <v>2.2746300000000001E-2</v>
      </c>
      <c r="Q5">
        <v>1.3996400000000001E-2</v>
      </c>
      <c r="V5" s="4" t="str">
        <f t="shared" ca="1" si="1"/>
        <v>Fast Maths</v>
      </c>
      <c r="W5">
        <f t="shared" si="2"/>
        <v>2073600</v>
      </c>
      <c r="X5" s="3">
        <f t="shared" si="3"/>
        <v>8.5894103039999994</v>
      </c>
      <c r="Y5" s="3">
        <f t="shared" si="4"/>
        <v>49.152000000000001</v>
      </c>
      <c r="Z5" s="3">
        <f t="shared" si="5"/>
        <v>65.536000000000001</v>
      </c>
      <c r="AA5" s="4">
        <f t="shared" ca="1" si="6"/>
        <v>60.063100000000006</v>
      </c>
      <c r="AB5" s="4">
        <f t="shared" ca="1" si="7"/>
        <v>4258</v>
      </c>
      <c r="AC5" s="4">
        <f t="shared" ca="1" si="8"/>
        <v>70.892111795761451</v>
      </c>
      <c r="AD5" s="4">
        <f t="shared" ca="1" si="9"/>
        <v>94.111446775271276</v>
      </c>
      <c r="AE5" s="4">
        <f t="shared" ca="1" si="10"/>
        <v>53.232546378856036</v>
      </c>
      <c r="AF5">
        <f t="shared" ca="1" si="11"/>
        <v>23.219334979509824</v>
      </c>
      <c r="AG5">
        <f t="shared" ca="1" si="12"/>
        <v>40.87890039641524</v>
      </c>
      <c r="AH5">
        <f t="shared" ca="1" si="13"/>
        <v>63.7</v>
      </c>
    </row>
    <row r="6" spans="1:39" ht="15.75" x14ac:dyDescent="0.25">
      <c r="A6" t="s">
        <v>35</v>
      </c>
      <c r="B6" t="s">
        <v>74</v>
      </c>
      <c r="C6" t="s">
        <v>72</v>
      </c>
      <c r="D6">
        <v>1920</v>
      </c>
      <c r="E6">
        <v>1080</v>
      </c>
      <c r="F6" t="s">
        <v>1</v>
      </c>
      <c r="G6" t="s">
        <v>2</v>
      </c>
      <c r="H6">
        <v>256</v>
      </c>
      <c r="I6">
        <v>1665</v>
      </c>
      <c r="J6">
        <v>38</v>
      </c>
      <c r="K6">
        <v>8589410304</v>
      </c>
      <c r="L6">
        <v>49152</v>
      </c>
      <c r="M6">
        <v>65536</v>
      </c>
      <c r="N6">
        <v>20.017600000000002</v>
      </c>
      <c r="O6">
        <v>1142</v>
      </c>
      <c r="P6">
        <v>2.3170799999999998E-2</v>
      </c>
      <c r="Q6">
        <v>1.40026E-2</v>
      </c>
      <c r="V6" s="4" t="str">
        <f t="shared" ca="1" si="1"/>
        <v>All</v>
      </c>
      <c r="W6">
        <f t="shared" si="2"/>
        <v>2073600</v>
      </c>
      <c r="X6" s="3">
        <f t="shared" si="3"/>
        <v>8.5894103039999994</v>
      </c>
      <c r="Y6" s="3">
        <f t="shared" si="4"/>
        <v>49.152000000000001</v>
      </c>
      <c r="Z6" s="3">
        <f t="shared" si="5"/>
        <v>65.536000000000001</v>
      </c>
      <c r="AA6" s="4">
        <f t="shared" ca="1" si="6"/>
        <v>60.053200000000004</v>
      </c>
      <c r="AB6" s="4">
        <f t="shared" ca="1" si="7"/>
        <v>5163</v>
      </c>
      <c r="AC6" s="4">
        <f t="shared" ca="1" si="8"/>
        <v>85.97376992400072</v>
      </c>
      <c r="AD6" s="4">
        <f t="shared" ca="1" si="9"/>
        <v>102.8669005174205</v>
      </c>
      <c r="AE6" s="4">
        <f t="shared" ca="1" si="10"/>
        <v>57.397702943928181</v>
      </c>
      <c r="AF6">
        <f t="shared" ca="1" si="11"/>
        <v>16.893130593419784</v>
      </c>
      <c r="AG6">
        <f t="shared" ca="1" si="12"/>
        <v>45.469197573492323</v>
      </c>
      <c r="AH6">
        <f t="shared" ca="1" si="13"/>
        <v>98.5</v>
      </c>
    </row>
    <row r="7" spans="1:39" ht="15.75" x14ac:dyDescent="0.25">
      <c r="A7" t="s">
        <v>35</v>
      </c>
      <c r="B7" t="s">
        <v>74</v>
      </c>
      <c r="C7" t="s">
        <v>72</v>
      </c>
      <c r="D7">
        <v>1920</v>
      </c>
      <c r="E7">
        <v>1080</v>
      </c>
      <c r="F7" t="s">
        <v>1</v>
      </c>
      <c r="G7" t="s">
        <v>2</v>
      </c>
      <c r="H7">
        <v>256</v>
      </c>
      <c r="I7">
        <v>1665</v>
      </c>
      <c r="J7">
        <v>38</v>
      </c>
      <c r="K7">
        <v>8589410304</v>
      </c>
      <c r="L7">
        <v>49152</v>
      </c>
      <c r="M7">
        <v>65536</v>
      </c>
      <c r="N7">
        <v>20.0228</v>
      </c>
      <c r="O7">
        <v>1141</v>
      </c>
      <c r="P7">
        <v>2.31401E-2</v>
      </c>
      <c r="Q7">
        <v>1.4151499999999999E-2</v>
      </c>
      <c r="T7" s="4"/>
      <c r="U7" s="4"/>
      <c r="V7" s="4"/>
      <c r="X7" s="3"/>
      <c r="Y7" s="3"/>
      <c r="Z7" s="3"/>
      <c r="AA7" s="4"/>
      <c r="AB7" s="4"/>
      <c r="AC7" s="4"/>
      <c r="AD7" s="4"/>
      <c r="AE7" s="4"/>
    </row>
    <row r="8" spans="1:39" ht="15.75" x14ac:dyDescent="0.25">
      <c r="A8" t="s">
        <v>34</v>
      </c>
      <c r="B8" t="s">
        <v>75</v>
      </c>
      <c r="C8" t="s">
        <v>72</v>
      </c>
      <c r="D8">
        <v>1920</v>
      </c>
      <c r="E8">
        <v>1080</v>
      </c>
      <c r="F8" t="s">
        <v>1</v>
      </c>
      <c r="G8" t="s">
        <v>2</v>
      </c>
      <c r="H8">
        <v>256</v>
      </c>
      <c r="I8">
        <v>1665</v>
      </c>
      <c r="J8">
        <v>38</v>
      </c>
      <c r="K8">
        <v>8589410304</v>
      </c>
      <c r="L8">
        <v>49152</v>
      </c>
      <c r="M8">
        <v>65536</v>
      </c>
      <c r="N8">
        <v>20.033300000000001</v>
      </c>
      <c r="O8">
        <v>841</v>
      </c>
      <c r="P8">
        <v>2.9695200000000001E-2</v>
      </c>
      <c r="Q8">
        <v>1.94737E-2</v>
      </c>
      <c r="T8" s="4"/>
      <c r="U8" s="4"/>
      <c r="V8" s="4"/>
      <c r="X8" s="3"/>
      <c r="Y8" s="3"/>
      <c r="Z8" s="3"/>
      <c r="AA8" s="4"/>
      <c r="AB8" s="4"/>
      <c r="AC8" s="4"/>
      <c r="AD8" s="4"/>
      <c r="AE8" s="4"/>
    </row>
    <row r="9" spans="1:39" ht="15.75" x14ac:dyDescent="0.25">
      <c r="A9" t="s">
        <v>34</v>
      </c>
      <c r="B9" t="s">
        <v>75</v>
      </c>
      <c r="C9" t="s">
        <v>72</v>
      </c>
      <c r="D9">
        <v>1920</v>
      </c>
      <c r="E9">
        <v>1080</v>
      </c>
      <c r="F9" t="s">
        <v>1</v>
      </c>
      <c r="G9" t="s">
        <v>2</v>
      </c>
      <c r="H9">
        <v>256</v>
      </c>
      <c r="I9">
        <v>1665</v>
      </c>
      <c r="J9">
        <v>38</v>
      </c>
      <c r="K9">
        <v>8589410304</v>
      </c>
      <c r="L9">
        <v>49152</v>
      </c>
      <c r="M9">
        <v>65536</v>
      </c>
      <c r="N9">
        <v>20.048200000000001</v>
      </c>
      <c r="O9">
        <v>841</v>
      </c>
      <c r="P9">
        <v>2.9098099999999998E-2</v>
      </c>
      <c r="Q9">
        <v>1.9415600000000002E-2</v>
      </c>
      <c r="T9" s="4"/>
      <c r="U9" s="3"/>
      <c r="V9" s="4"/>
      <c r="X9" s="3"/>
      <c r="Y9" s="3"/>
      <c r="Z9" s="3"/>
      <c r="AA9" s="4"/>
      <c r="AB9" s="4"/>
      <c r="AC9" s="4"/>
      <c r="AD9" s="4"/>
      <c r="AE9" s="4"/>
    </row>
    <row r="10" spans="1:39" ht="15.75" x14ac:dyDescent="0.25">
      <c r="A10" t="s">
        <v>34</v>
      </c>
      <c r="B10" t="s">
        <v>75</v>
      </c>
      <c r="C10" t="s">
        <v>72</v>
      </c>
      <c r="D10">
        <v>1920</v>
      </c>
      <c r="E10">
        <v>1080</v>
      </c>
      <c r="F10" t="s">
        <v>1</v>
      </c>
      <c r="G10" t="s">
        <v>2</v>
      </c>
      <c r="H10">
        <v>256</v>
      </c>
      <c r="I10">
        <v>1665</v>
      </c>
      <c r="J10">
        <v>38</v>
      </c>
      <c r="K10">
        <v>8589410304</v>
      </c>
      <c r="L10">
        <v>49152</v>
      </c>
      <c r="M10">
        <v>65536</v>
      </c>
      <c r="N10">
        <v>20.036000000000001</v>
      </c>
      <c r="O10">
        <v>839</v>
      </c>
      <c r="P10">
        <v>2.9440999999999998E-2</v>
      </c>
      <c r="Q10">
        <v>1.9463000000000001E-2</v>
      </c>
      <c r="T10" s="4"/>
      <c r="U10" s="3"/>
      <c r="V10" s="4"/>
      <c r="X10" s="3"/>
      <c r="Y10" s="3"/>
      <c r="Z10" s="3"/>
      <c r="AA10" s="4"/>
      <c r="AB10" s="4"/>
      <c r="AC10" s="4"/>
      <c r="AD10" s="4"/>
      <c r="AE10" s="4"/>
    </row>
    <row r="11" spans="1:39" ht="15.75" x14ac:dyDescent="0.25">
      <c r="A11" t="s">
        <v>66</v>
      </c>
      <c r="B11" t="s">
        <v>73</v>
      </c>
      <c r="C11" t="s">
        <v>71</v>
      </c>
      <c r="D11">
        <v>1920</v>
      </c>
      <c r="E11">
        <v>1080</v>
      </c>
      <c r="F11" t="s">
        <v>1</v>
      </c>
      <c r="G11" t="s">
        <v>2</v>
      </c>
      <c r="H11">
        <v>256</v>
      </c>
      <c r="I11">
        <v>1665</v>
      </c>
      <c r="J11">
        <v>38</v>
      </c>
      <c r="K11">
        <v>8589410304</v>
      </c>
      <c r="L11">
        <v>49152</v>
      </c>
      <c r="M11">
        <v>65536</v>
      </c>
      <c r="N11">
        <v>20.019500000000001</v>
      </c>
      <c r="O11">
        <v>1419</v>
      </c>
      <c r="P11">
        <v>1.87855E-2</v>
      </c>
      <c r="Q11">
        <v>1.06257E-2</v>
      </c>
      <c r="V11" s="4"/>
      <c r="X11" s="3"/>
      <c r="Y11" s="3"/>
      <c r="Z11" s="3"/>
      <c r="AA11" s="4"/>
      <c r="AB11" s="4"/>
      <c r="AC11" s="4"/>
      <c r="AD11" s="4"/>
      <c r="AE11" s="4"/>
    </row>
    <row r="12" spans="1:39" ht="15.75" x14ac:dyDescent="0.25">
      <c r="A12" t="s">
        <v>66</v>
      </c>
      <c r="B12" t="s">
        <v>73</v>
      </c>
      <c r="C12" t="s">
        <v>71</v>
      </c>
      <c r="D12">
        <v>1920</v>
      </c>
      <c r="E12">
        <v>1080</v>
      </c>
      <c r="F12" t="s">
        <v>1</v>
      </c>
      <c r="G12" t="s">
        <v>2</v>
      </c>
      <c r="H12">
        <v>256</v>
      </c>
      <c r="I12">
        <v>1665</v>
      </c>
      <c r="J12">
        <v>38</v>
      </c>
      <c r="K12">
        <v>8589410304</v>
      </c>
      <c r="L12">
        <v>49152</v>
      </c>
      <c r="M12">
        <v>65536</v>
      </c>
      <c r="N12">
        <v>20.019500000000001</v>
      </c>
      <c r="O12">
        <v>1419</v>
      </c>
      <c r="P12">
        <v>1.8907899999999998E-2</v>
      </c>
      <c r="Q12">
        <v>1.06049E-2</v>
      </c>
      <c r="V12" s="4"/>
      <c r="X12" s="3"/>
      <c r="Y12" s="3"/>
      <c r="Z12" s="3"/>
      <c r="AA12" s="4"/>
      <c r="AB12" s="4"/>
      <c r="AC12" s="4"/>
      <c r="AD12" s="4"/>
      <c r="AE12" s="4"/>
    </row>
    <row r="13" spans="1:39" ht="15.75" x14ac:dyDescent="0.25">
      <c r="A13" t="s">
        <v>66</v>
      </c>
      <c r="B13" t="s">
        <v>73</v>
      </c>
      <c r="C13" t="s">
        <v>71</v>
      </c>
      <c r="D13">
        <v>1920</v>
      </c>
      <c r="E13">
        <v>1080</v>
      </c>
      <c r="F13" t="s">
        <v>1</v>
      </c>
      <c r="G13" t="s">
        <v>2</v>
      </c>
      <c r="H13">
        <v>256</v>
      </c>
      <c r="I13">
        <v>1665</v>
      </c>
      <c r="J13">
        <v>38</v>
      </c>
      <c r="K13">
        <v>8589410304</v>
      </c>
      <c r="L13">
        <v>49152</v>
      </c>
      <c r="M13">
        <v>65536</v>
      </c>
      <c r="N13">
        <v>20.024100000000001</v>
      </c>
      <c r="O13">
        <v>1420</v>
      </c>
      <c r="P13">
        <v>1.8825999999999999E-2</v>
      </c>
      <c r="Q13">
        <v>1.0565099999999999E-2</v>
      </c>
      <c r="V13" s="4"/>
      <c r="X13" s="3"/>
      <c r="Y13" s="3"/>
      <c r="Z13" s="3"/>
      <c r="AA13" s="4"/>
      <c r="AB13" s="4"/>
      <c r="AC13" s="4"/>
      <c r="AD13" s="4"/>
      <c r="AE13" s="4"/>
    </row>
    <row r="14" spans="1:39" ht="15.75" x14ac:dyDescent="0.25">
      <c r="A14" t="s">
        <v>37</v>
      </c>
      <c r="B14" t="s">
        <v>76</v>
      </c>
      <c r="C14" t="s">
        <v>71</v>
      </c>
      <c r="D14">
        <v>1920</v>
      </c>
      <c r="E14">
        <v>1080</v>
      </c>
      <c r="F14" t="s">
        <v>1</v>
      </c>
      <c r="G14" t="s">
        <v>2</v>
      </c>
      <c r="H14">
        <v>256</v>
      </c>
      <c r="I14">
        <v>1665</v>
      </c>
      <c r="J14">
        <v>38</v>
      </c>
      <c r="K14">
        <v>8589410304</v>
      </c>
      <c r="L14">
        <v>49152</v>
      </c>
      <c r="M14">
        <v>65536</v>
      </c>
      <c r="N14">
        <v>20.0168</v>
      </c>
      <c r="O14">
        <v>1728</v>
      </c>
      <c r="P14">
        <v>1.7422300000000002E-2</v>
      </c>
      <c r="Q14">
        <v>9.5297999999999997E-3</v>
      </c>
      <c r="V14" s="4"/>
      <c r="X14" s="3"/>
      <c r="Y14" s="3"/>
      <c r="Z14" s="3"/>
      <c r="AA14" s="4"/>
      <c r="AB14" s="4"/>
      <c r="AC14" s="4"/>
      <c r="AD14" s="4"/>
      <c r="AE14" s="4"/>
    </row>
    <row r="15" spans="1:39" ht="15.75" x14ac:dyDescent="0.25">
      <c r="A15" t="s">
        <v>37</v>
      </c>
      <c r="B15" t="s">
        <v>76</v>
      </c>
      <c r="C15" t="s">
        <v>71</v>
      </c>
      <c r="D15">
        <v>1920</v>
      </c>
      <c r="E15">
        <v>1080</v>
      </c>
      <c r="F15" t="s">
        <v>1</v>
      </c>
      <c r="G15" t="s">
        <v>2</v>
      </c>
      <c r="H15">
        <v>256</v>
      </c>
      <c r="I15">
        <v>1665</v>
      </c>
      <c r="J15">
        <v>38</v>
      </c>
      <c r="K15">
        <v>8589410304</v>
      </c>
      <c r="L15">
        <v>49152</v>
      </c>
      <c r="M15">
        <v>65536</v>
      </c>
      <c r="N15">
        <v>20.02</v>
      </c>
      <c r="O15">
        <v>1715</v>
      </c>
      <c r="P15">
        <v>1.7638999999999998E-2</v>
      </c>
      <c r="Q15">
        <v>9.6520000000000009E-3</v>
      </c>
      <c r="V15" s="4"/>
      <c r="X15" s="3"/>
      <c r="Y15" s="3"/>
      <c r="Z15" s="3"/>
      <c r="AA15" s="4"/>
      <c r="AB15" s="4"/>
      <c r="AC15" s="4"/>
      <c r="AD15" s="4"/>
      <c r="AE15" s="4"/>
    </row>
    <row r="16" spans="1:39" ht="15.75" x14ac:dyDescent="0.25">
      <c r="A16" t="s">
        <v>37</v>
      </c>
      <c r="B16" t="s">
        <v>76</v>
      </c>
      <c r="C16" t="s">
        <v>71</v>
      </c>
      <c r="D16">
        <v>1920</v>
      </c>
      <c r="E16">
        <v>1080</v>
      </c>
      <c r="F16" t="s">
        <v>1</v>
      </c>
      <c r="G16" t="s">
        <v>2</v>
      </c>
      <c r="H16">
        <v>256</v>
      </c>
      <c r="I16">
        <v>1665</v>
      </c>
      <c r="J16">
        <v>38</v>
      </c>
      <c r="K16">
        <v>8589410304</v>
      </c>
      <c r="L16">
        <v>49152</v>
      </c>
      <c r="M16">
        <v>65536</v>
      </c>
      <c r="N16">
        <v>20.016400000000001</v>
      </c>
      <c r="O16">
        <v>1720</v>
      </c>
      <c r="P16">
        <v>1.77054E-2</v>
      </c>
      <c r="Q16">
        <v>9.7213000000000004E-3</v>
      </c>
      <c r="V16" s="4"/>
      <c r="X16" s="3"/>
      <c r="Y16" s="3"/>
      <c r="Z16" s="3"/>
      <c r="AA16" s="4"/>
      <c r="AB16" s="4"/>
      <c r="AC16" s="4"/>
      <c r="AD16" s="4"/>
      <c r="AE16" s="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5F9DE-D528-434B-B805-D6364E417ED6}">
  <dimension ref="A1:AM16"/>
  <sheetViews>
    <sheetView topLeftCell="S1" zoomScale="85" zoomScaleNormal="85" workbookViewId="0">
      <selection activeCell="AH5" sqref="AH5"/>
    </sheetView>
  </sheetViews>
  <sheetFormatPr defaultRowHeight="15" x14ac:dyDescent="0.25"/>
  <cols>
    <col min="1" max="1" width="30.42578125" bestFit="1" customWidth="1"/>
    <col min="2" max="2" width="73.85546875" customWidth="1"/>
    <col min="3" max="3" width="20.140625" customWidth="1"/>
    <col min="4" max="5" width="7.140625" bestFit="1" customWidth="1"/>
    <col min="6" max="6" width="29.140625" bestFit="1" customWidth="1"/>
    <col min="7" max="7" width="19.140625" bestFit="1" customWidth="1"/>
    <col min="8" max="8" width="17.140625" bestFit="1" customWidth="1"/>
    <col min="9" max="9" width="23.42578125" bestFit="1" customWidth="1"/>
    <col min="10" max="10" width="22.85546875" bestFit="1" customWidth="1"/>
    <col min="11" max="11" width="22.5703125" bestFit="1" customWidth="1"/>
    <col min="12" max="12" width="21.7109375" bestFit="1" customWidth="1"/>
    <col min="13" max="13" width="25" bestFit="1" customWidth="1"/>
    <col min="14" max="14" width="17.28515625" bestFit="1" customWidth="1"/>
    <col min="15" max="15" width="13.42578125" bestFit="1" customWidth="1"/>
    <col min="16" max="16" width="24.42578125" bestFit="1" customWidth="1"/>
    <col min="17" max="17" width="23.85546875" bestFit="1" customWidth="1"/>
    <col min="18" max="19" width="22.28515625" bestFit="1" customWidth="1"/>
    <col min="20" max="20" width="26.85546875" bestFit="1" customWidth="1"/>
    <col min="21" max="21" width="22.28515625" bestFit="1" customWidth="1"/>
    <col min="22" max="22" width="26.85546875" bestFit="1" customWidth="1"/>
    <col min="23" max="23" width="22.28515625" bestFit="1" customWidth="1"/>
    <col min="24" max="24" width="19.85546875" bestFit="1" customWidth="1"/>
    <col min="25" max="25" width="18" bestFit="1" customWidth="1"/>
    <col min="26" max="26" width="21.28515625" bestFit="1" customWidth="1"/>
    <col min="27" max="27" width="14.28515625" bestFit="1" customWidth="1"/>
    <col min="28" max="28" width="13.140625" bestFit="1" customWidth="1"/>
    <col min="29" max="31" width="16.140625" bestFit="1" customWidth="1"/>
    <col min="32" max="33" width="12.28515625" bestFit="1" customWidth="1"/>
    <col min="34" max="34" width="22.42578125" bestFit="1" customWidth="1"/>
    <col min="38" max="38" width="11.7109375" bestFit="1" customWidth="1"/>
  </cols>
  <sheetData>
    <row r="1" spans="1:39" x14ac:dyDescent="0.25">
      <c r="A1" s="1" t="s">
        <v>32</v>
      </c>
      <c r="B1" s="1" t="s">
        <v>5</v>
      </c>
      <c r="C1" s="1" t="s">
        <v>31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16</v>
      </c>
      <c r="L1" s="1" t="s">
        <v>15</v>
      </c>
      <c r="M1" s="1" t="s">
        <v>14</v>
      </c>
      <c r="N1" s="1" t="s">
        <v>25</v>
      </c>
      <c r="O1" s="1" t="s">
        <v>13</v>
      </c>
      <c r="P1" s="1" t="s">
        <v>20</v>
      </c>
      <c r="Q1" s="1" t="s">
        <v>19</v>
      </c>
      <c r="S1" s="5" t="s">
        <v>57</v>
      </c>
      <c r="T1" s="5" t="s">
        <v>64</v>
      </c>
      <c r="V1" s="2" t="s">
        <v>58</v>
      </c>
      <c r="W1" s="2" t="s">
        <v>24</v>
      </c>
      <c r="X1" s="2" t="s">
        <v>26</v>
      </c>
      <c r="Y1" s="2" t="s">
        <v>27</v>
      </c>
      <c r="Z1" s="2" t="s">
        <v>28</v>
      </c>
      <c r="AA1" s="2" t="s">
        <v>59</v>
      </c>
      <c r="AB1" s="2" t="s">
        <v>13</v>
      </c>
      <c r="AC1" s="2" t="s">
        <v>33</v>
      </c>
      <c r="AD1" s="2" t="s">
        <v>63</v>
      </c>
      <c r="AE1" s="2" t="s">
        <v>62</v>
      </c>
      <c r="AF1" s="2" t="s">
        <v>60</v>
      </c>
      <c r="AG1" s="2" t="s">
        <v>61</v>
      </c>
      <c r="AH1" s="2" t="s">
        <v>65</v>
      </c>
      <c r="AI1" s="6"/>
      <c r="AJ1" s="6"/>
      <c r="AK1" s="6"/>
      <c r="AL1" s="6"/>
      <c r="AM1" s="6"/>
    </row>
    <row r="2" spans="1:39" ht="15.75" x14ac:dyDescent="0.25">
      <c r="A2" t="s">
        <v>36</v>
      </c>
      <c r="B2" t="s">
        <v>80</v>
      </c>
      <c r="C2" t="s">
        <v>72</v>
      </c>
      <c r="D2">
        <v>1920</v>
      </c>
      <c r="E2">
        <v>1080</v>
      </c>
      <c r="F2" t="s">
        <v>1</v>
      </c>
      <c r="G2" t="s">
        <v>2</v>
      </c>
      <c r="H2">
        <v>256</v>
      </c>
      <c r="I2">
        <v>1665</v>
      </c>
      <c r="J2">
        <v>38</v>
      </c>
      <c r="K2">
        <v>8589410304</v>
      </c>
      <c r="L2">
        <v>49152</v>
      </c>
      <c r="M2">
        <v>65536</v>
      </c>
      <c r="N2">
        <v>20.049099999999999</v>
      </c>
      <c r="O2">
        <v>1042</v>
      </c>
      <c r="P2">
        <v>3.2215000000000001E-2</v>
      </c>
      <c r="Q2">
        <v>1.40696E-2</v>
      </c>
      <c r="S2">
        <v>3</v>
      </c>
      <c r="T2">
        <v>1</v>
      </c>
      <c r="V2" s="4" t="str">
        <f ca="1">INDEX(OFFSET($A$2,(ROW()-ROW($V$2))*$S$2,,$S$2,),1)</f>
        <v>None</v>
      </c>
      <c r="W2">
        <f>D2*E2</f>
        <v>2073600</v>
      </c>
      <c r="X2" s="3">
        <f>K2/1000000000</f>
        <v>8.5894103039999994</v>
      </c>
      <c r="Y2" s="3">
        <f t="shared" ref="Y2:Z6" si="0">L2/1000</f>
        <v>49.152000000000001</v>
      </c>
      <c r="Z2" s="3">
        <f t="shared" si="0"/>
        <v>65.536000000000001</v>
      </c>
      <c r="AA2" s="4">
        <f ca="1">SUM(OFFSET($N$2,(ROW()-ROW($AA$2))*$S$2,,$S$2,))</f>
        <v>60.1267</v>
      </c>
      <c r="AB2" s="4">
        <f ca="1">SUM(OFFSET($O$2,(ROW()-ROW($AB$2))*$S$2,,$S$2,))</f>
        <v>3116</v>
      </c>
      <c r="AC2" s="4">
        <f ca="1">AB2/AA2</f>
        <v>51.823898534261815</v>
      </c>
      <c r="AD2" s="4">
        <f ca="1">1/MAX(OFFSET($Q$2,(ROW()-ROW($AD$2))*$S$2,,$S$2,))</f>
        <v>71.075226019218746</v>
      </c>
      <c r="AE2" s="4">
        <f ca="1">1/MIN(OFFSET($P$2,(ROW()-ROW($AE$2))*$S$2,,$S$2,))</f>
        <v>31.390570900312962</v>
      </c>
      <c r="AF2">
        <f ca="1">AD2-AC2</f>
        <v>19.251327484956931</v>
      </c>
      <c r="AG2">
        <f ca="1">AD2-AE2</f>
        <v>39.684655118905781</v>
      </c>
      <c r="AH2">
        <f ca="1">ROUND((AC2-$AC$2)/ABS($AC$2)*100, $T$2)</f>
        <v>0</v>
      </c>
    </row>
    <row r="3" spans="1:39" ht="15.75" x14ac:dyDescent="0.25">
      <c r="A3" t="s">
        <v>36</v>
      </c>
      <c r="B3" t="s">
        <v>80</v>
      </c>
      <c r="C3" t="s">
        <v>72</v>
      </c>
      <c r="D3">
        <v>1920</v>
      </c>
      <c r="E3">
        <v>1080</v>
      </c>
      <c r="F3" t="s">
        <v>1</v>
      </c>
      <c r="G3" t="s">
        <v>2</v>
      </c>
      <c r="H3">
        <v>256</v>
      </c>
      <c r="I3">
        <v>1665</v>
      </c>
      <c r="J3">
        <v>38</v>
      </c>
      <c r="K3">
        <v>8589410304</v>
      </c>
      <c r="L3">
        <v>49152</v>
      </c>
      <c r="M3">
        <v>65536</v>
      </c>
      <c r="N3">
        <v>20.029499999999999</v>
      </c>
      <c r="O3">
        <v>1046</v>
      </c>
      <c r="P3">
        <v>3.1856700000000002E-2</v>
      </c>
      <c r="Q3">
        <v>1.40655E-2</v>
      </c>
      <c r="V3" s="4" t="str">
        <f t="shared" ref="V3:V8" ca="1" si="1">INDEX(OFFSET($A$2,(ROW()-ROW($V$2))*$S$2,,$S$2,),1)</f>
        <v>Linear Epsilon</v>
      </c>
      <c r="W3">
        <f t="shared" ref="W3:W8" si="2">D3*E3</f>
        <v>2073600</v>
      </c>
      <c r="X3" s="3">
        <f t="shared" ref="X3:X8" si="3">K3/1000000000</f>
        <v>8.5894103039999994</v>
      </c>
      <c r="Y3" s="3">
        <f t="shared" ref="Y3:Y8" si="4">L3/1000</f>
        <v>49.152000000000001</v>
      </c>
      <c r="Z3" s="3">
        <f t="shared" ref="Z3:Z8" si="5">M3/1000</f>
        <v>65.536000000000001</v>
      </c>
      <c r="AA3" s="4">
        <f t="shared" ref="AA3:AA8" ca="1" si="6">SUM(OFFSET($N$2,(ROW()-ROW($AA$2))*$S$2,,$S$2,))</f>
        <v>60.118800000000007</v>
      </c>
      <c r="AB3" s="4">
        <f t="shared" ref="AB3:AB8" ca="1" si="7">SUM(OFFSET($O$2,(ROW()-ROW($AB$2))*$S$2,,$S$2,))</f>
        <v>3458</v>
      </c>
      <c r="AC3" s="4">
        <f t="shared" ref="AC3:AC8" ca="1" si="8">AB3/AA3</f>
        <v>57.519444832564851</v>
      </c>
      <c r="AD3" s="4">
        <f t="shared" ref="AD3:AD8" ca="1" si="9">1/MAX(OFFSET($Q$2,(ROW()-ROW($AD$2))*$S$2,,$S$2,))</f>
        <v>76.983479345332498</v>
      </c>
      <c r="AE3" s="4">
        <f t="shared" ref="AE3:AE8" ca="1" si="10">1/MIN(OFFSET($P$2,(ROW()-ROW($AE$2))*$S$2,,$S$2,))</f>
        <v>39.767914451262435</v>
      </c>
      <c r="AF3">
        <f t="shared" ref="AF3:AF8" ca="1" si="11">AD3-AC3</f>
        <v>19.464034512767647</v>
      </c>
      <c r="AG3">
        <f t="shared" ref="AG3:AG8" ca="1" si="12">AD3-AE3</f>
        <v>37.215564894070063</v>
      </c>
      <c r="AH3">
        <f t="shared" ref="AH3:AH8" ca="1" si="13">ROUND((AC3-$AC$2)/ABS($AC$2)*100, $T$2)</f>
        <v>11</v>
      </c>
    </row>
    <row r="4" spans="1:39" ht="15.75" x14ac:dyDescent="0.25">
      <c r="A4" t="s">
        <v>36</v>
      </c>
      <c r="B4" t="s">
        <v>80</v>
      </c>
      <c r="C4" t="s">
        <v>72</v>
      </c>
      <c r="D4">
        <v>1920</v>
      </c>
      <c r="E4">
        <v>1080</v>
      </c>
      <c r="F4" t="s">
        <v>1</v>
      </c>
      <c r="G4" t="s">
        <v>2</v>
      </c>
      <c r="H4">
        <v>256</v>
      </c>
      <c r="I4">
        <v>1665</v>
      </c>
      <c r="J4">
        <v>38</v>
      </c>
      <c r="K4">
        <v>8589410304</v>
      </c>
      <c r="L4">
        <v>49152</v>
      </c>
      <c r="M4">
        <v>65536</v>
      </c>
      <c r="N4">
        <v>20.048100000000002</v>
      </c>
      <c r="O4">
        <v>1028</v>
      </c>
      <c r="P4">
        <v>3.29787E-2</v>
      </c>
      <c r="Q4">
        <v>1.3931000000000001E-2</v>
      </c>
      <c r="V4" s="4" t="str">
        <f t="shared" ca="1" si="1"/>
        <v>Bounding Volume</v>
      </c>
      <c r="W4">
        <f t="shared" si="2"/>
        <v>2073600</v>
      </c>
      <c r="X4" s="3">
        <f t="shared" si="3"/>
        <v>8.5894103039999994</v>
      </c>
      <c r="Y4" s="3">
        <f t="shared" si="4"/>
        <v>49.152000000000001</v>
      </c>
      <c r="Z4" s="3">
        <f t="shared" si="5"/>
        <v>65.536000000000001</v>
      </c>
      <c r="AA4" s="4">
        <f t="shared" ca="1" si="6"/>
        <v>60.091800000000006</v>
      </c>
      <c r="AB4" s="4">
        <f t="shared" ca="1" si="7"/>
        <v>4299</v>
      </c>
      <c r="AC4" s="4">
        <f t="shared" ca="1" si="8"/>
        <v>71.540542969257032</v>
      </c>
      <c r="AD4" s="4">
        <f t="shared" ca="1" si="9"/>
        <v>102.8679586882278</v>
      </c>
      <c r="AE4" s="4">
        <f t="shared" ca="1" si="10"/>
        <v>45.135723119420099</v>
      </c>
      <c r="AF4">
        <f t="shared" ca="1" si="11"/>
        <v>31.327415718970769</v>
      </c>
      <c r="AG4">
        <f t="shared" ca="1" si="12"/>
        <v>57.732235568807702</v>
      </c>
      <c r="AH4">
        <f t="shared" ca="1" si="13"/>
        <v>38</v>
      </c>
    </row>
    <row r="5" spans="1:39" ht="15.75" x14ac:dyDescent="0.25">
      <c r="A5" t="s">
        <v>35</v>
      </c>
      <c r="B5" t="s">
        <v>81</v>
      </c>
      <c r="C5" t="s">
        <v>72</v>
      </c>
      <c r="D5">
        <v>1920</v>
      </c>
      <c r="E5">
        <v>1080</v>
      </c>
      <c r="F5" t="s">
        <v>1</v>
      </c>
      <c r="G5" t="s">
        <v>2</v>
      </c>
      <c r="H5">
        <v>256</v>
      </c>
      <c r="I5">
        <v>1665</v>
      </c>
      <c r="J5">
        <v>38</v>
      </c>
      <c r="K5">
        <v>8589410304</v>
      </c>
      <c r="L5">
        <v>49152</v>
      </c>
      <c r="M5">
        <v>65536</v>
      </c>
      <c r="N5">
        <v>20.043700000000001</v>
      </c>
      <c r="O5">
        <v>1136</v>
      </c>
      <c r="P5">
        <v>2.5145899999999999E-2</v>
      </c>
      <c r="Q5">
        <v>1.26502E-2</v>
      </c>
      <c r="V5" s="4" t="str">
        <f t="shared" ca="1" si="1"/>
        <v>Fast Maths</v>
      </c>
      <c r="W5">
        <f t="shared" si="2"/>
        <v>2073600</v>
      </c>
      <c r="X5" s="3">
        <f t="shared" si="3"/>
        <v>8.5894103039999994</v>
      </c>
      <c r="Y5" s="3">
        <f t="shared" si="4"/>
        <v>49.152000000000001</v>
      </c>
      <c r="Z5" s="3">
        <f t="shared" si="5"/>
        <v>65.536000000000001</v>
      </c>
      <c r="AA5" s="4">
        <f t="shared" ca="1" si="6"/>
        <v>60.177999999999997</v>
      </c>
      <c r="AB5" s="4">
        <f t="shared" ca="1" si="7"/>
        <v>2475</v>
      </c>
      <c r="AC5" s="4">
        <f t="shared" ca="1" si="8"/>
        <v>41.12798697198312</v>
      </c>
      <c r="AD5" s="4">
        <f t="shared" ca="1" si="9"/>
        <v>55.642109948809264</v>
      </c>
      <c r="AE5" s="4">
        <f t="shared" ca="1" si="10"/>
        <v>27.627285812559915</v>
      </c>
      <c r="AF5">
        <f t="shared" ca="1" si="11"/>
        <v>14.514122976826144</v>
      </c>
      <c r="AG5">
        <f t="shared" ca="1" si="12"/>
        <v>28.014824136249349</v>
      </c>
      <c r="AH5">
        <f t="shared" ca="1" si="13"/>
        <v>-20.6</v>
      </c>
    </row>
    <row r="6" spans="1:39" ht="15.75" x14ac:dyDescent="0.25">
      <c r="A6" t="s">
        <v>35</v>
      </c>
      <c r="B6" t="s">
        <v>81</v>
      </c>
      <c r="C6" t="s">
        <v>72</v>
      </c>
      <c r="D6">
        <v>1920</v>
      </c>
      <c r="E6">
        <v>1080</v>
      </c>
      <c r="F6" t="s">
        <v>1</v>
      </c>
      <c r="G6" t="s">
        <v>2</v>
      </c>
      <c r="H6">
        <v>256</v>
      </c>
      <c r="I6">
        <v>1665</v>
      </c>
      <c r="J6">
        <v>38</v>
      </c>
      <c r="K6">
        <v>8589410304</v>
      </c>
      <c r="L6">
        <v>49152</v>
      </c>
      <c r="M6">
        <v>65536</v>
      </c>
      <c r="N6">
        <v>20.040400000000002</v>
      </c>
      <c r="O6">
        <v>1161</v>
      </c>
      <c r="P6">
        <v>2.5466200000000001E-2</v>
      </c>
      <c r="Q6">
        <v>1.2989799999999999E-2</v>
      </c>
      <c r="V6" s="4" t="str">
        <f t="shared" ca="1" si="1"/>
        <v>All</v>
      </c>
      <c r="W6">
        <f t="shared" si="2"/>
        <v>2073600</v>
      </c>
      <c r="X6" s="3">
        <f t="shared" si="3"/>
        <v>8.5894103039999994</v>
      </c>
      <c r="Y6" s="3">
        <f t="shared" si="4"/>
        <v>49.152000000000001</v>
      </c>
      <c r="Z6" s="3">
        <f t="shared" si="5"/>
        <v>65.536000000000001</v>
      </c>
      <c r="AA6" s="4">
        <f t="shared" ca="1" si="6"/>
        <v>60.102199999999996</v>
      </c>
      <c r="AB6" s="4">
        <f t="shared" ca="1" si="7"/>
        <v>4180</v>
      </c>
      <c r="AC6" s="4">
        <f t="shared" ca="1" si="8"/>
        <v>69.548202894403204</v>
      </c>
      <c r="AD6" s="4">
        <f t="shared" ca="1" si="9"/>
        <v>102.56515451440526</v>
      </c>
      <c r="AE6" s="4">
        <f t="shared" ca="1" si="10"/>
        <v>38.766601797219657</v>
      </c>
      <c r="AF6">
        <f t="shared" ca="1" si="11"/>
        <v>33.016951620002061</v>
      </c>
      <c r="AG6">
        <f t="shared" ca="1" si="12"/>
        <v>63.798552717185608</v>
      </c>
      <c r="AH6">
        <f t="shared" ca="1" si="13"/>
        <v>34.200000000000003</v>
      </c>
    </row>
    <row r="7" spans="1:39" ht="15.75" x14ac:dyDescent="0.25">
      <c r="A7" t="s">
        <v>35</v>
      </c>
      <c r="B7" t="s">
        <v>81</v>
      </c>
      <c r="C7" t="s">
        <v>72</v>
      </c>
      <c r="D7">
        <v>1920</v>
      </c>
      <c r="E7">
        <v>1080</v>
      </c>
      <c r="F7" t="s">
        <v>1</v>
      </c>
      <c r="G7" t="s">
        <v>2</v>
      </c>
      <c r="H7">
        <v>256</v>
      </c>
      <c r="I7">
        <v>1665</v>
      </c>
      <c r="J7">
        <v>38</v>
      </c>
      <c r="K7">
        <v>8589410304</v>
      </c>
      <c r="L7">
        <v>49152</v>
      </c>
      <c r="M7">
        <v>65536</v>
      </c>
      <c r="N7">
        <v>20.034700000000001</v>
      </c>
      <c r="O7">
        <v>1161</v>
      </c>
      <c r="P7">
        <v>2.5319700000000001E-2</v>
      </c>
      <c r="Q7">
        <v>1.25392E-2</v>
      </c>
      <c r="T7" s="4"/>
      <c r="U7" s="4"/>
      <c r="V7" s="4"/>
      <c r="X7" s="3"/>
      <c r="Y7" s="3"/>
      <c r="Z7" s="3"/>
      <c r="AA7" s="4"/>
      <c r="AB7" s="4"/>
      <c r="AC7" s="4"/>
      <c r="AD7" s="4"/>
      <c r="AE7" s="4"/>
    </row>
    <row r="8" spans="1:39" ht="15.75" x14ac:dyDescent="0.25">
      <c r="A8" t="s">
        <v>34</v>
      </c>
      <c r="B8" t="s">
        <v>82</v>
      </c>
      <c r="C8" t="s">
        <v>72</v>
      </c>
      <c r="D8">
        <v>1920</v>
      </c>
      <c r="E8">
        <v>1080</v>
      </c>
      <c r="F8" t="s">
        <v>1</v>
      </c>
      <c r="G8" t="s">
        <v>2</v>
      </c>
      <c r="H8">
        <v>256</v>
      </c>
      <c r="I8">
        <v>1665</v>
      </c>
      <c r="J8">
        <v>38</v>
      </c>
      <c r="K8">
        <v>8589410304</v>
      </c>
      <c r="L8">
        <v>49152</v>
      </c>
      <c r="M8">
        <v>65536</v>
      </c>
      <c r="N8">
        <v>20.028300000000002</v>
      </c>
      <c r="O8">
        <v>1439</v>
      </c>
      <c r="P8">
        <v>2.2155399999999999E-2</v>
      </c>
      <c r="Q8">
        <v>9.7211999999999993E-3</v>
      </c>
      <c r="T8" s="4"/>
      <c r="U8" s="4"/>
      <c r="V8" s="4"/>
      <c r="X8" s="3"/>
      <c r="Y8" s="3"/>
      <c r="Z8" s="3"/>
      <c r="AA8" s="4"/>
      <c r="AB8" s="4"/>
      <c r="AC8" s="4"/>
      <c r="AD8" s="4"/>
      <c r="AE8" s="4"/>
    </row>
    <row r="9" spans="1:39" ht="15.75" x14ac:dyDescent="0.25">
      <c r="A9" t="s">
        <v>34</v>
      </c>
      <c r="B9" t="s">
        <v>82</v>
      </c>
      <c r="C9" t="s">
        <v>72</v>
      </c>
      <c r="D9">
        <v>1920</v>
      </c>
      <c r="E9">
        <v>1080</v>
      </c>
      <c r="F9" t="s">
        <v>1</v>
      </c>
      <c r="G9" t="s">
        <v>2</v>
      </c>
      <c r="H9">
        <v>256</v>
      </c>
      <c r="I9">
        <v>1665</v>
      </c>
      <c r="J9">
        <v>38</v>
      </c>
      <c r="K9">
        <v>8589410304</v>
      </c>
      <c r="L9">
        <v>49152</v>
      </c>
      <c r="M9">
        <v>65536</v>
      </c>
      <c r="N9">
        <v>20.034800000000001</v>
      </c>
      <c r="O9">
        <v>1429</v>
      </c>
      <c r="P9">
        <v>2.52555E-2</v>
      </c>
      <c r="Q9">
        <v>9.7164E-3</v>
      </c>
      <c r="T9" s="4"/>
      <c r="U9" s="3"/>
      <c r="V9" s="3"/>
    </row>
    <row r="10" spans="1:39" ht="15.75" x14ac:dyDescent="0.25">
      <c r="A10" t="s">
        <v>34</v>
      </c>
      <c r="B10" t="s">
        <v>82</v>
      </c>
      <c r="C10" t="s">
        <v>72</v>
      </c>
      <c r="D10">
        <v>1920</v>
      </c>
      <c r="E10">
        <v>1080</v>
      </c>
      <c r="F10" t="s">
        <v>1</v>
      </c>
      <c r="G10" t="s">
        <v>2</v>
      </c>
      <c r="H10">
        <v>256</v>
      </c>
      <c r="I10">
        <v>1665</v>
      </c>
      <c r="J10">
        <v>38</v>
      </c>
      <c r="K10">
        <v>8589410304</v>
      </c>
      <c r="L10">
        <v>49152</v>
      </c>
      <c r="M10">
        <v>65536</v>
      </c>
      <c r="N10">
        <v>20.028700000000001</v>
      </c>
      <c r="O10">
        <v>1431</v>
      </c>
      <c r="P10">
        <v>2.5724199999999999E-2</v>
      </c>
      <c r="Q10">
        <v>9.6579999999999999E-3</v>
      </c>
      <c r="T10" s="4"/>
      <c r="U10" s="3"/>
      <c r="V10" s="3"/>
    </row>
    <row r="11" spans="1:39" x14ac:dyDescent="0.25">
      <c r="A11" t="s">
        <v>66</v>
      </c>
      <c r="B11" t="s">
        <v>80</v>
      </c>
      <c r="C11" t="s">
        <v>71</v>
      </c>
      <c r="D11">
        <v>1920</v>
      </c>
      <c r="E11">
        <v>1080</v>
      </c>
      <c r="F11" t="s">
        <v>1</v>
      </c>
      <c r="G11" t="s">
        <v>2</v>
      </c>
      <c r="H11">
        <v>256</v>
      </c>
      <c r="I11">
        <v>1665</v>
      </c>
      <c r="J11">
        <v>38</v>
      </c>
      <c r="K11">
        <v>8589410304</v>
      </c>
      <c r="L11">
        <v>49152</v>
      </c>
      <c r="M11">
        <v>65536</v>
      </c>
      <c r="N11">
        <v>20.060199999999998</v>
      </c>
      <c r="O11">
        <v>825</v>
      </c>
      <c r="P11">
        <v>3.6196100000000002E-2</v>
      </c>
      <c r="Q11">
        <v>1.7971999999999998E-2</v>
      </c>
    </row>
    <row r="12" spans="1:39" x14ac:dyDescent="0.25">
      <c r="A12" t="s">
        <v>66</v>
      </c>
      <c r="B12" t="s">
        <v>80</v>
      </c>
      <c r="C12" t="s">
        <v>71</v>
      </c>
      <c r="D12">
        <v>1920</v>
      </c>
      <c r="E12">
        <v>1080</v>
      </c>
      <c r="F12" t="s">
        <v>1</v>
      </c>
      <c r="G12" t="s">
        <v>2</v>
      </c>
      <c r="H12">
        <v>256</v>
      </c>
      <c r="I12">
        <v>1665</v>
      </c>
      <c r="J12">
        <v>38</v>
      </c>
      <c r="K12">
        <v>8589410304</v>
      </c>
      <c r="L12">
        <v>49152</v>
      </c>
      <c r="M12">
        <v>65536</v>
      </c>
      <c r="N12">
        <v>20.055</v>
      </c>
      <c r="O12">
        <v>831</v>
      </c>
      <c r="P12">
        <v>4.30812E-2</v>
      </c>
      <c r="Q12">
        <v>1.7894899999999998E-2</v>
      </c>
    </row>
    <row r="13" spans="1:39" x14ac:dyDescent="0.25">
      <c r="A13" t="s">
        <v>66</v>
      </c>
      <c r="B13" t="s">
        <v>80</v>
      </c>
      <c r="C13" t="s">
        <v>71</v>
      </c>
      <c r="D13">
        <v>1920</v>
      </c>
      <c r="E13">
        <v>1080</v>
      </c>
      <c r="F13" t="s">
        <v>1</v>
      </c>
      <c r="G13" t="s">
        <v>2</v>
      </c>
      <c r="H13">
        <v>256</v>
      </c>
      <c r="I13">
        <v>1665</v>
      </c>
      <c r="J13">
        <v>38</v>
      </c>
      <c r="K13">
        <v>8589410304</v>
      </c>
      <c r="L13">
        <v>49152</v>
      </c>
      <c r="M13">
        <v>65536</v>
      </c>
      <c r="N13">
        <v>20.062799999999999</v>
      </c>
      <c r="O13">
        <v>819</v>
      </c>
      <c r="P13">
        <v>4.2746399999999997E-2</v>
      </c>
      <c r="Q13">
        <v>1.79156E-2</v>
      </c>
    </row>
    <row r="14" spans="1:39" x14ac:dyDescent="0.25">
      <c r="A14" t="s">
        <v>37</v>
      </c>
      <c r="B14" t="s">
        <v>68</v>
      </c>
      <c r="C14" t="s">
        <v>71</v>
      </c>
      <c r="D14">
        <v>1920</v>
      </c>
      <c r="E14">
        <v>1080</v>
      </c>
      <c r="F14" t="s">
        <v>1</v>
      </c>
      <c r="G14" t="s">
        <v>2</v>
      </c>
      <c r="H14">
        <v>256</v>
      </c>
      <c r="I14">
        <v>1665</v>
      </c>
      <c r="J14">
        <v>38</v>
      </c>
      <c r="K14">
        <v>8589410304</v>
      </c>
      <c r="L14">
        <v>49152</v>
      </c>
      <c r="M14">
        <v>65536</v>
      </c>
      <c r="N14">
        <v>20.033999999999999</v>
      </c>
      <c r="O14">
        <v>1385</v>
      </c>
      <c r="P14">
        <v>2.6106500000000001E-2</v>
      </c>
      <c r="Q14">
        <v>9.5957999999999998E-3</v>
      </c>
    </row>
    <row r="15" spans="1:39" x14ac:dyDescent="0.25">
      <c r="A15" t="s">
        <v>37</v>
      </c>
      <c r="B15" t="s">
        <v>68</v>
      </c>
      <c r="C15" t="s">
        <v>71</v>
      </c>
      <c r="D15">
        <v>1920</v>
      </c>
      <c r="E15">
        <v>1080</v>
      </c>
      <c r="F15" t="s">
        <v>1</v>
      </c>
      <c r="G15" t="s">
        <v>2</v>
      </c>
      <c r="H15">
        <v>256</v>
      </c>
      <c r="I15">
        <v>1665</v>
      </c>
      <c r="J15">
        <v>38</v>
      </c>
      <c r="K15">
        <v>8589410304</v>
      </c>
      <c r="L15">
        <v>49152</v>
      </c>
      <c r="M15">
        <v>65536</v>
      </c>
      <c r="N15">
        <v>20.032800000000002</v>
      </c>
      <c r="O15">
        <v>1393</v>
      </c>
      <c r="P15">
        <v>2.57954E-2</v>
      </c>
      <c r="Q15">
        <v>9.7132E-3</v>
      </c>
    </row>
    <row r="16" spans="1:39" x14ac:dyDescent="0.25">
      <c r="A16" t="s">
        <v>37</v>
      </c>
      <c r="B16" t="s">
        <v>68</v>
      </c>
      <c r="C16" t="s">
        <v>71</v>
      </c>
      <c r="D16">
        <v>1920</v>
      </c>
      <c r="E16">
        <v>1080</v>
      </c>
      <c r="F16" t="s">
        <v>1</v>
      </c>
      <c r="G16" t="s">
        <v>2</v>
      </c>
      <c r="H16">
        <v>256</v>
      </c>
      <c r="I16">
        <v>1665</v>
      </c>
      <c r="J16">
        <v>38</v>
      </c>
      <c r="K16">
        <v>8589410304</v>
      </c>
      <c r="L16">
        <v>49152</v>
      </c>
      <c r="M16">
        <v>65536</v>
      </c>
      <c r="N16">
        <v>20.035399999999999</v>
      </c>
      <c r="O16">
        <v>1402</v>
      </c>
      <c r="P16">
        <v>2.6045700000000001E-2</v>
      </c>
      <c r="Q16">
        <v>9.7499000000000006E-3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D0FD4-FA27-4F55-875C-776A875C0DAC}">
  <dimension ref="A1:AM10"/>
  <sheetViews>
    <sheetView topLeftCell="K1" zoomScale="70" zoomScaleNormal="70" workbookViewId="0">
      <selection activeCell="W28" sqref="W28"/>
    </sheetView>
  </sheetViews>
  <sheetFormatPr defaultRowHeight="15" x14ac:dyDescent="0.25"/>
  <cols>
    <col min="1" max="1" width="30.42578125" bestFit="1" customWidth="1"/>
    <col min="2" max="2" width="73.85546875" customWidth="1"/>
    <col min="3" max="3" width="20.140625" customWidth="1"/>
    <col min="4" max="5" width="7.140625" bestFit="1" customWidth="1"/>
    <col min="6" max="6" width="29.140625" bestFit="1" customWidth="1"/>
    <col min="7" max="7" width="19.140625" bestFit="1" customWidth="1"/>
    <col min="8" max="8" width="17.140625" bestFit="1" customWidth="1"/>
    <col min="9" max="9" width="23.42578125" bestFit="1" customWidth="1"/>
    <col min="10" max="10" width="22.85546875" bestFit="1" customWidth="1"/>
    <col min="11" max="11" width="22.5703125" bestFit="1" customWidth="1"/>
    <col min="12" max="12" width="21.7109375" bestFit="1" customWidth="1"/>
    <col min="13" max="13" width="25" bestFit="1" customWidth="1"/>
    <col min="14" max="14" width="17.28515625" bestFit="1" customWidth="1"/>
    <col min="15" max="15" width="13.42578125" bestFit="1" customWidth="1"/>
    <col min="16" max="16" width="24.42578125" bestFit="1" customWidth="1"/>
    <col min="17" max="17" width="23.85546875" bestFit="1" customWidth="1"/>
    <col min="18" max="19" width="22.28515625" bestFit="1" customWidth="1"/>
    <col min="20" max="20" width="26.85546875" bestFit="1" customWidth="1"/>
    <col min="21" max="21" width="22.28515625" bestFit="1" customWidth="1"/>
    <col min="22" max="22" width="26.85546875" bestFit="1" customWidth="1"/>
    <col min="23" max="23" width="22.28515625" bestFit="1" customWidth="1"/>
    <col min="24" max="25" width="19.85546875" bestFit="1" customWidth="1"/>
    <col min="26" max="26" width="18" bestFit="1" customWidth="1"/>
    <col min="27" max="27" width="21.28515625" bestFit="1" customWidth="1"/>
    <col min="28" max="28" width="14.28515625" bestFit="1" customWidth="1"/>
    <col min="29" max="29" width="13.140625" bestFit="1" customWidth="1"/>
    <col min="30" max="32" width="16.140625" bestFit="1" customWidth="1"/>
    <col min="33" max="34" width="12.28515625" bestFit="1" customWidth="1"/>
    <col min="38" max="38" width="11.7109375" bestFit="1" customWidth="1"/>
  </cols>
  <sheetData>
    <row r="1" spans="1:39" x14ac:dyDescent="0.25">
      <c r="A1" s="1" t="s">
        <v>32</v>
      </c>
      <c r="B1" s="1" t="s">
        <v>5</v>
      </c>
      <c r="C1" s="1" t="s">
        <v>31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16</v>
      </c>
      <c r="L1" s="1" t="s">
        <v>15</v>
      </c>
      <c r="M1" s="1" t="s">
        <v>14</v>
      </c>
      <c r="N1" s="1" t="s">
        <v>25</v>
      </c>
      <c r="O1" s="1" t="s">
        <v>13</v>
      </c>
      <c r="P1" s="1" t="s">
        <v>20</v>
      </c>
      <c r="Q1" s="1" t="s">
        <v>19</v>
      </c>
      <c r="S1" s="5" t="s">
        <v>57</v>
      </c>
      <c r="T1" s="5" t="s">
        <v>64</v>
      </c>
      <c r="V1" s="2" t="s">
        <v>58</v>
      </c>
      <c r="W1" s="2" t="s">
        <v>24</v>
      </c>
      <c r="X1" s="2" t="s">
        <v>70</v>
      </c>
      <c r="Y1" s="2" t="s">
        <v>26</v>
      </c>
      <c r="Z1" s="2" t="s">
        <v>27</v>
      </c>
      <c r="AA1" s="2" t="s">
        <v>28</v>
      </c>
      <c r="AB1" s="2" t="s">
        <v>59</v>
      </c>
      <c r="AC1" s="2" t="s">
        <v>13</v>
      </c>
      <c r="AD1" s="2" t="s">
        <v>33</v>
      </c>
      <c r="AE1" s="2" t="s">
        <v>63</v>
      </c>
      <c r="AF1" s="2" t="s">
        <v>62</v>
      </c>
      <c r="AG1" s="2" t="s">
        <v>60</v>
      </c>
      <c r="AH1" s="2" t="s">
        <v>61</v>
      </c>
      <c r="AI1" s="6"/>
      <c r="AJ1" s="6"/>
      <c r="AK1" s="6"/>
      <c r="AL1" s="6"/>
      <c r="AM1" s="6"/>
    </row>
    <row r="2" spans="1:39" ht="15.75" x14ac:dyDescent="0.25">
      <c r="B2" t="s">
        <v>48</v>
      </c>
      <c r="C2" t="s">
        <v>67</v>
      </c>
      <c r="D2">
        <v>1920</v>
      </c>
      <c r="E2">
        <v>1080</v>
      </c>
      <c r="F2" t="s">
        <v>1</v>
      </c>
      <c r="G2" t="s">
        <v>2</v>
      </c>
      <c r="H2">
        <v>256</v>
      </c>
      <c r="I2">
        <v>1665</v>
      </c>
      <c r="J2">
        <v>38</v>
      </c>
      <c r="K2">
        <v>8589410304</v>
      </c>
      <c r="L2">
        <v>49152</v>
      </c>
      <c r="M2">
        <v>65536</v>
      </c>
      <c r="N2">
        <v>30.0792</v>
      </c>
      <c r="O2">
        <v>741</v>
      </c>
      <c r="P2">
        <v>0.14178199999999999</v>
      </c>
      <c r="Q2">
        <v>2.24361E-2</v>
      </c>
      <c r="S2">
        <v>3</v>
      </c>
      <c r="T2">
        <v>1</v>
      </c>
      <c r="V2" s="4">
        <f ca="1">INDEX(OFFSET($A$2,(ROW()-ROW($V$2))*$S$2,,$S$2,),1)</f>
        <v>0</v>
      </c>
      <c r="W2">
        <f ca="1">OFFSET($D$1,(ROW()-1)*$S$2,0) * OFFSET($E$1,(ROW()-1)*$S$2,0)</f>
        <v>2073600</v>
      </c>
      <c r="X2">
        <f ca="1">OFFSET($J$1,(ROW()-1)*$S$2,0)</f>
        <v>38</v>
      </c>
      <c r="Y2" s="3">
        <f>K2/1000000000</f>
        <v>8.5894103039999994</v>
      </c>
      <c r="Z2" s="3">
        <f>L2/1000</f>
        <v>49.152000000000001</v>
      </c>
      <c r="AA2" s="3">
        <f>M2/1000</f>
        <v>65.536000000000001</v>
      </c>
      <c r="AB2" s="4">
        <f ca="1">SUM(OFFSET($N$2,(ROW()-ROW($AB$2))*$S$2,,$S$2,))</f>
        <v>90.2376</v>
      </c>
      <c r="AC2" s="4">
        <f ca="1">SUM(OFFSET($O$2,(ROW()-ROW($AC$2))*$S$2,,$S$2,))</f>
        <v>2223</v>
      </c>
      <c r="AD2" s="4">
        <f ca="1">AC2/AB2</f>
        <v>24.634963695842973</v>
      </c>
      <c r="AE2" s="4">
        <f ca="1">1/MAX(OFFSET($Q$2,(ROW()-ROW($AE$2))*$S$2,,$S$2,))</f>
        <v>44.570628847002403</v>
      </c>
      <c r="AF2" s="4">
        <f ca="1">1/MIN(OFFSET($P$2,(ROW()-ROW($AF$2))*$S$2,,$S$2,))</f>
        <v>7.0530814913035513</v>
      </c>
      <c r="AG2">
        <f ca="1">AE2-AD2</f>
        <v>19.93566515115943</v>
      </c>
      <c r="AH2">
        <f ca="1">AE2-AF2</f>
        <v>37.517547355698852</v>
      </c>
    </row>
    <row r="3" spans="1:39" ht="15.75" x14ac:dyDescent="0.25">
      <c r="B3" t="s">
        <v>48</v>
      </c>
      <c r="C3" t="s">
        <v>67</v>
      </c>
      <c r="D3">
        <v>1920</v>
      </c>
      <c r="E3">
        <v>1080</v>
      </c>
      <c r="F3" t="s">
        <v>1</v>
      </c>
      <c r="G3" t="s">
        <v>2</v>
      </c>
      <c r="H3">
        <v>256</v>
      </c>
      <c r="I3">
        <v>1665</v>
      </c>
      <c r="J3">
        <v>38</v>
      </c>
      <c r="K3">
        <v>8589410304</v>
      </c>
      <c r="L3">
        <v>49152</v>
      </c>
      <c r="M3">
        <v>65536</v>
      </c>
      <c r="N3">
        <v>30.0792</v>
      </c>
      <c r="O3">
        <v>741</v>
      </c>
      <c r="P3">
        <v>0.14178199999999999</v>
      </c>
      <c r="Q3">
        <v>2.24362E-2</v>
      </c>
      <c r="V3" s="4">
        <f t="shared" ref="V3:V4" ca="1" si="0">INDEX(OFFSET($A$2,(ROW()-ROW($V$2))*$S$2,,$S$2,),1)</f>
        <v>0</v>
      </c>
      <c r="W3">
        <f t="shared" ref="W3:W4" ca="1" si="1">OFFSET($D$1,(ROW()-1)*$S$2,0) * OFFSET($E$1,(ROW()-1)*$S$2,0)</f>
        <v>2073600</v>
      </c>
      <c r="X3">
        <f ca="1">OFFSET($J$1,(ROW()-1)*$S$2,0)</f>
        <v>38</v>
      </c>
      <c r="Y3" s="3">
        <f>K3/1000000000</f>
        <v>8.5894103039999994</v>
      </c>
      <c r="Z3" s="3">
        <f>L3/1000</f>
        <v>49.152000000000001</v>
      </c>
      <c r="AA3" s="3">
        <f>M3/1000</f>
        <v>65.536000000000001</v>
      </c>
      <c r="AB3" s="4">
        <f ca="1">SUM(OFFSET($N$2,(ROW()-ROW($AB$2))*$S$2,,$S$2,))</f>
        <v>60.0687</v>
      </c>
      <c r="AC3" s="4">
        <f ca="1">SUM(OFFSET($O$2,(ROW()-ROW($AC$2))*$S$2,,$S$2,))</f>
        <v>4200</v>
      </c>
      <c r="AD3" s="4">
        <f t="shared" ref="AD3:AD4" ca="1" si="2">AC3/AB3</f>
        <v>69.91994166679153</v>
      </c>
      <c r="AE3" s="4">
        <f ca="1">1/MAX(OFFSET($Q$2,(ROW()-ROW($AE$2))*$S$2,,$S$2,))</f>
        <v>101.33971097914429</v>
      </c>
      <c r="AF3" s="4">
        <f ca="1">1/MIN(OFFSET($P$2,(ROW()-ROW($AF$2))*$S$2,,$S$2,))</f>
        <v>32.634732493097751</v>
      </c>
      <c r="AG3">
        <f t="shared" ref="AG3:AG4" ca="1" si="3">AE3-AD3</f>
        <v>31.419769312352756</v>
      </c>
      <c r="AH3">
        <f t="shared" ref="AH3:AH4" ca="1" si="4">AE3-AF3</f>
        <v>68.704978486046542</v>
      </c>
    </row>
    <row r="4" spans="1:39" ht="15.75" x14ac:dyDescent="0.25">
      <c r="B4" t="s">
        <v>48</v>
      </c>
      <c r="C4" t="s">
        <v>67</v>
      </c>
      <c r="D4">
        <v>1920</v>
      </c>
      <c r="E4">
        <v>1080</v>
      </c>
      <c r="F4" t="s">
        <v>1</v>
      </c>
      <c r="G4" t="s">
        <v>2</v>
      </c>
      <c r="H4">
        <v>256</v>
      </c>
      <c r="I4">
        <v>1665</v>
      </c>
      <c r="J4">
        <v>38</v>
      </c>
      <c r="K4">
        <v>8589410304</v>
      </c>
      <c r="L4">
        <v>49152</v>
      </c>
      <c r="M4">
        <v>65536</v>
      </c>
      <c r="N4">
        <v>30.0792</v>
      </c>
      <c r="O4">
        <v>741</v>
      </c>
      <c r="P4">
        <v>0.14178199999999999</v>
      </c>
      <c r="Q4">
        <v>2.2436299999999999E-2</v>
      </c>
      <c r="V4" s="4">
        <f t="shared" ca="1" si="0"/>
        <v>0</v>
      </c>
      <c r="W4">
        <f t="shared" ca="1" si="1"/>
        <v>2073600</v>
      </c>
      <c r="X4">
        <f t="shared" ref="X3:X4" ca="1" si="5">OFFSET($J$1,(ROW()-1)*$S$2,0)</f>
        <v>38</v>
      </c>
      <c r="Y4" s="3">
        <f>K4/1000000000</f>
        <v>8.5894103039999994</v>
      </c>
      <c r="Z4" s="3">
        <f>L4/1000</f>
        <v>49.152000000000001</v>
      </c>
      <c r="AA4" s="3">
        <f>M4/1000</f>
        <v>65.536000000000001</v>
      </c>
      <c r="AB4" s="4">
        <f ca="1">SUM(OFFSET($N$2,(ROW()-ROW($AB$2))*$S$2,,$S$2,))</f>
        <v>75.093900000000005</v>
      </c>
      <c r="AC4" s="4">
        <f ca="1">SUM(OFFSET($O$2,(ROW()-ROW($AC$2))*$S$2,,$S$2,))</f>
        <v>4311</v>
      </c>
      <c r="AD4" s="4">
        <f t="shared" ca="1" si="2"/>
        <v>57.408125027465609</v>
      </c>
      <c r="AE4" s="4">
        <f ca="1">1/MAX(OFFSET($Q$2,(ROW()-ROW($AE$2))*$S$2,,$S$2,))</f>
        <v>150.78862450616725</v>
      </c>
      <c r="AF4" s="4">
        <f ca="1">1/MIN(OFFSET($P$2,(ROW()-ROW($AF$2))*$S$2,,$S$2,))</f>
        <v>15.5796486166051</v>
      </c>
      <c r="AG4">
        <f t="shared" ca="1" si="3"/>
        <v>93.380499478701637</v>
      </c>
      <c r="AH4">
        <f t="shared" ca="1" si="4"/>
        <v>135.20897588956214</v>
      </c>
    </row>
    <row r="5" spans="1:39" ht="15.75" x14ac:dyDescent="0.25">
      <c r="B5" t="s">
        <v>68</v>
      </c>
      <c r="C5" t="s">
        <v>67</v>
      </c>
      <c r="D5">
        <v>1920</v>
      </c>
      <c r="E5">
        <v>1080</v>
      </c>
      <c r="F5" t="s">
        <v>1</v>
      </c>
      <c r="G5" t="s">
        <v>2</v>
      </c>
      <c r="H5">
        <v>256</v>
      </c>
      <c r="I5">
        <v>1665</v>
      </c>
      <c r="J5">
        <v>38</v>
      </c>
      <c r="K5">
        <v>8589410304</v>
      </c>
      <c r="L5">
        <v>49152</v>
      </c>
      <c r="M5">
        <v>65536</v>
      </c>
      <c r="N5">
        <v>20.0229</v>
      </c>
      <c r="O5">
        <v>1400</v>
      </c>
      <c r="P5">
        <v>3.0642200000000001E-2</v>
      </c>
      <c r="Q5">
        <v>9.8676000000000007E-3</v>
      </c>
      <c r="V5" s="4"/>
      <c r="X5" s="3"/>
      <c r="Y5" s="3"/>
      <c r="Z5" s="3"/>
      <c r="AA5" s="4"/>
      <c r="AB5" s="4"/>
      <c r="AC5" s="4"/>
      <c r="AD5" s="4"/>
      <c r="AE5" s="4"/>
    </row>
    <row r="6" spans="1:39" ht="15.75" x14ac:dyDescent="0.25">
      <c r="B6" t="s">
        <v>68</v>
      </c>
      <c r="C6" t="s">
        <v>67</v>
      </c>
      <c r="D6">
        <v>1920</v>
      </c>
      <c r="E6">
        <v>1080</v>
      </c>
      <c r="F6" t="s">
        <v>1</v>
      </c>
      <c r="G6" t="s">
        <v>2</v>
      </c>
      <c r="H6">
        <v>256</v>
      </c>
      <c r="I6">
        <v>1665</v>
      </c>
      <c r="J6">
        <v>38</v>
      </c>
      <c r="K6">
        <v>8589410304</v>
      </c>
      <c r="L6">
        <v>49152</v>
      </c>
      <c r="M6">
        <v>65536</v>
      </c>
      <c r="N6">
        <v>20.0229</v>
      </c>
      <c r="O6">
        <v>1400</v>
      </c>
      <c r="P6">
        <v>3.0642200000000001E-2</v>
      </c>
      <c r="Q6">
        <v>9.8677000000000001E-3</v>
      </c>
      <c r="V6" s="4"/>
      <c r="X6" s="3"/>
      <c r="Y6" s="3"/>
      <c r="Z6" s="3"/>
      <c r="AA6" s="4"/>
      <c r="AB6" s="4"/>
      <c r="AC6" s="4"/>
      <c r="AD6" s="4"/>
      <c r="AE6" s="4"/>
    </row>
    <row r="7" spans="1:39" ht="15.75" x14ac:dyDescent="0.25">
      <c r="B7" t="s">
        <v>68</v>
      </c>
      <c r="C7" t="s">
        <v>67</v>
      </c>
      <c r="D7">
        <v>1920</v>
      </c>
      <c r="E7">
        <v>1080</v>
      </c>
      <c r="F7" t="s">
        <v>1</v>
      </c>
      <c r="G7" t="s">
        <v>2</v>
      </c>
      <c r="H7">
        <v>256</v>
      </c>
      <c r="I7">
        <v>1665</v>
      </c>
      <c r="J7">
        <v>38</v>
      </c>
      <c r="K7">
        <v>8589410304</v>
      </c>
      <c r="L7">
        <v>49152</v>
      </c>
      <c r="M7">
        <v>65536</v>
      </c>
      <c r="N7">
        <v>20.0229</v>
      </c>
      <c r="O7">
        <v>1400</v>
      </c>
      <c r="P7">
        <v>3.0642200000000001E-2</v>
      </c>
      <c r="Q7">
        <v>9.8677999999999995E-3</v>
      </c>
      <c r="T7" s="4"/>
      <c r="U7" s="4"/>
      <c r="AE7" s="3"/>
      <c r="AF7" s="3"/>
      <c r="AG7" s="3"/>
    </row>
    <row r="8" spans="1:39" ht="15.75" x14ac:dyDescent="0.25">
      <c r="B8" t="s">
        <v>69</v>
      </c>
      <c r="C8" t="s">
        <v>67</v>
      </c>
      <c r="D8">
        <v>1920</v>
      </c>
      <c r="E8">
        <v>1080</v>
      </c>
      <c r="F8" t="s">
        <v>1</v>
      </c>
      <c r="G8" t="s">
        <v>2</v>
      </c>
      <c r="H8">
        <v>256</v>
      </c>
      <c r="I8">
        <v>1665</v>
      </c>
      <c r="J8">
        <v>38</v>
      </c>
      <c r="K8">
        <v>8589410304</v>
      </c>
      <c r="L8">
        <v>49152</v>
      </c>
      <c r="M8">
        <v>65536</v>
      </c>
      <c r="N8">
        <v>25.031300000000002</v>
      </c>
      <c r="O8">
        <v>1437</v>
      </c>
      <c r="P8">
        <v>6.4186300000000002E-2</v>
      </c>
      <c r="Q8">
        <v>6.6315999999999996E-3</v>
      </c>
      <c r="T8" s="4"/>
      <c r="U8" s="4"/>
      <c r="V8" s="3"/>
    </row>
    <row r="9" spans="1:39" ht="15.75" x14ac:dyDescent="0.25">
      <c r="B9" t="s">
        <v>69</v>
      </c>
      <c r="C9" t="s">
        <v>67</v>
      </c>
      <c r="D9">
        <v>1920</v>
      </c>
      <c r="E9">
        <v>1080</v>
      </c>
      <c r="F9" t="s">
        <v>1</v>
      </c>
      <c r="G9" t="s">
        <v>2</v>
      </c>
      <c r="H9">
        <v>256</v>
      </c>
      <c r="I9">
        <v>1665</v>
      </c>
      <c r="J9">
        <v>38</v>
      </c>
      <c r="K9">
        <v>8589410304</v>
      </c>
      <c r="L9">
        <v>49152</v>
      </c>
      <c r="M9">
        <v>65536</v>
      </c>
      <c r="N9">
        <v>25.031300000000002</v>
      </c>
      <c r="O9">
        <v>1437</v>
      </c>
      <c r="P9">
        <v>6.4186300000000002E-2</v>
      </c>
      <c r="Q9">
        <v>6.6316999999999999E-3</v>
      </c>
      <c r="T9" s="4"/>
      <c r="U9" s="3"/>
      <c r="V9" s="3"/>
    </row>
    <row r="10" spans="1:39" ht="15.75" x14ac:dyDescent="0.25">
      <c r="B10" t="s">
        <v>69</v>
      </c>
      <c r="C10" t="s">
        <v>67</v>
      </c>
      <c r="D10">
        <v>1920</v>
      </c>
      <c r="E10">
        <v>1080</v>
      </c>
      <c r="F10" t="s">
        <v>1</v>
      </c>
      <c r="G10" t="s">
        <v>2</v>
      </c>
      <c r="H10">
        <v>256</v>
      </c>
      <c r="I10">
        <v>1665</v>
      </c>
      <c r="J10">
        <v>38</v>
      </c>
      <c r="K10">
        <v>8589410304</v>
      </c>
      <c r="L10">
        <v>49152</v>
      </c>
      <c r="M10">
        <v>65536</v>
      </c>
      <c r="N10">
        <v>25.031300000000002</v>
      </c>
      <c r="O10">
        <v>1437</v>
      </c>
      <c r="P10">
        <v>6.4186300000000002E-2</v>
      </c>
      <c r="Q10">
        <v>6.6318000000000002E-3</v>
      </c>
      <c r="T10" s="4"/>
      <c r="U10" s="3"/>
      <c r="V10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1C00-07CB-4F03-B932-655B80B938E4}">
  <dimension ref="A1:AM63"/>
  <sheetViews>
    <sheetView zoomScale="85" zoomScaleNormal="85" workbookViewId="0">
      <selection activeCell="K41" sqref="K41"/>
    </sheetView>
  </sheetViews>
  <sheetFormatPr defaultRowHeight="15" x14ac:dyDescent="0.25"/>
  <cols>
    <col min="1" max="1" width="30.42578125" bestFit="1" customWidth="1"/>
    <col min="2" max="2" width="73.85546875" customWidth="1"/>
    <col min="3" max="3" width="20.140625" customWidth="1"/>
    <col min="4" max="4" width="6.7109375" bestFit="1" customWidth="1"/>
    <col min="5" max="5" width="7.140625" customWidth="1"/>
    <col min="6" max="6" width="26.5703125" bestFit="1" customWidth="1"/>
    <col min="7" max="7" width="16.42578125" bestFit="1" customWidth="1"/>
    <col min="8" max="8" width="16.28515625" bestFit="1" customWidth="1"/>
    <col min="9" max="9" width="21.85546875" bestFit="1" customWidth="1"/>
    <col min="10" max="10" width="22.85546875" bestFit="1" customWidth="1"/>
    <col min="11" max="11" width="22.28515625" bestFit="1" customWidth="1"/>
    <col min="12" max="12" width="20.7109375" bestFit="1" customWidth="1"/>
    <col min="13" max="13" width="24.140625" bestFit="1" customWidth="1"/>
    <col min="14" max="14" width="17.5703125" bestFit="1" customWidth="1"/>
    <col min="15" max="15" width="13.140625" bestFit="1" customWidth="1"/>
    <col min="16" max="16" width="24.7109375" bestFit="1" customWidth="1"/>
    <col min="17" max="17" width="24.5703125" bestFit="1" customWidth="1"/>
    <col min="18" max="19" width="22.28515625" bestFit="1" customWidth="1"/>
    <col min="20" max="20" width="26.85546875" bestFit="1" customWidth="1"/>
    <col min="21" max="21" width="22.28515625" bestFit="1" customWidth="1"/>
    <col min="22" max="22" width="26.85546875" bestFit="1" customWidth="1"/>
    <col min="23" max="23" width="22.28515625" bestFit="1" customWidth="1"/>
    <col min="24" max="24" width="19.85546875" bestFit="1" customWidth="1"/>
    <col min="25" max="25" width="18" bestFit="1" customWidth="1"/>
    <col min="26" max="27" width="21.28515625" bestFit="1" customWidth="1"/>
    <col min="28" max="28" width="14.28515625" bestFit="1" customWidth="1"/>
    <col min="29" max="29" width="13.140625" bestFit="1" customWidth="1"/>
    <col min="30" max="32" width="16.140625" bestFit="1" customWidth="1"/>
    <col min="33" max="34" width="12.28515625" bestFit="1" customWidth="1"/>
    <col min="38" max="38" width="11.7109375" bestFit="1" customWidth="1"/>
  </cols>
  <sheetData>
    <row r="1" spans="1:39" x14ac:dyDescent="0.25">
      <c r="A1" s="1" t="s">
        <v>32</v>
      </c>
      <c r="B1" s="1" t="s">
        <v>5</v>
      </c>
      <c r="C1" s="1" t="s">
        <v>31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16</v>
      </c>
      <c r="L1" s="1" t="s">
        <v>15</v>
      </c>
      <c r="M1" s="1" t="s">
        <v>14</v>
      </c>
      <c r="N1" s="1" t="s">
        <v>25</v>
      </c>
      <c r="O1" s="1" t="s">
        <v>13</v>
      </c>
      <c r="P1" s="1" t="s">
        <v>20</v>
      </c>
      <c r="Q1" s="1" t="s">
        <v>19</v>
      </c>
      <c r="S1" s="5" t="s">
        <v>57</v>
      </c>
      <c r="T1" s="5" t="s">
        <v>64</v>
      </c>
      <c r="V1" s="2" t="s">
        <v>58</v>
      </c>
      <c r="W1" s="2" t="s">
        <v>24</v>
      </c>
      <c r="X1" s="2" t="s">
        <v>70</v>
      </c>
      <c r="Y1" s="2" t="s">
        <v>26</v>
      </c>
      <c r="Z1" s="2" t="s">
        <v>27</v>
      </c>
      <c r="AA1" s="2" t="s">
        <v>28</v>
      </c>
      <c r="AB1" s="2" t="s">
        <v>59</v>
      </c>
      <c r="AC1" s="2" t="s">
        <v>13</v>
      </c>
      <c r="AD1" s="2" t="s">
        <v>33</v>
      </c>
      <c r="AE1" s="2" t="s">
        <v>63</v>
      </c>
      <c r="AF1" s="2" t="s">
        <v>62</v>
      </c>
      <c r="AG1" s="2" t="s">
        <v>60</v>
      </c>
      <c r="AH1" s="2" t="s">
        <v>61</v>
      </c>
      <c r="AI1" s="6"/>
      <c r="AJ1" s="6"/>
      <c r="AK1" s="6"/>
      <c r="AL1" s="6"/>
      <c r="AM1" s="6"/>
    </row>
    <row r="2" spans="1:39" ht="15.75" x14ac:dyDescent="0.25">
      <c r="B2" t="s">
        <v>48</v>
      </c>
      <c r="C2" t="s">
        <v>71</v>
      </c>
      <c r="D2">
        <v>1024</v>
      </c>
      <c r="E2">
        <v>576</v>
      </c>
      <c r="F2" t="s">
        <v>1</v>
      </c>
      <c r="G2" t="s">
        <v>2</v>
      </c>
      <c r="H2">
        <v>256</v>
      </c>
      <c r="I2">
        <v>1665</v>
      </c>
      <c r="J2">
        <v>38</v>
      </c>
      <c r="K2">
        <v>8589410304</v>
      </c>
      <c r="L2">
        <v>49152</v>
      </c>
      <c r="M2">
        <v>65536</v>
      </c>
      <c r="N2">
        <v>30.046199999999999</v>
      </c>
      <c r="O2">
        <v>1788</v>
      </c>
      <c r="P2">
        <v>4.0318899999999998E-2</v>
      </c>
      <c r="Q2">
        <v>9.0217000000000006E-3</v>
      </c>
      <c r="S2">
        <v>3</v>
      </c>
      <c r="T2">
        <v>1</v>
      </c>
      <c r="V2" s="4">
        <f ca="1">INDEX(OFFSET($A$2,(ROW()-ROW($V$2))*$S$2,,$S$2,),1)</f>
        <v>0</v>
      </c>
      <c r="W2">
        <f ca="1">OFFSET($D$1,(ROW()-1)*$S$2,0) * OFFSET($E$1,(ROW()-1)*$S$2,0)</f>
        <v>589824</v>
      </c>
      <c r="X2">
        <f ca="1">OFFSET($J$1,(ROW()-1)*$S$2,0)</f>
        <v>38</v>
      </c>
      <c r="Y2" s="3">
        <f>K2/1000000000</f>
        <v>8.5894103039999994</v>
      </c>
      <c r="Z2" s="3">
        <f>L2/1000</f>
        <v>49.152000000000001</v>
      </c>
      <c r="AA2" s="3">
        <f>M2/1000</f>
        <v>65.536000000000001</v>
      </c>
      <c r="AB2" s="4">
        <f ca="1">SUM(OFFSET($N$2,(ROW()-ROW($AB$2))*$S$2,,$S$2,))</f>
        <v>90.138599999999997</v>
      </c>
      <c r="AC2" s="4">
        <f ca="1">SUM(OFFSET($O$2,(ROW()-ROW($AC$2))*$S$2,,$S$2,))</f>
        <v>5364</v>
      </c>
      <c r="AD2" s="4">
        <f ca="1">AC2/AB2</f>
        <v>59.508357130019775</v>
      </c>
      <c r="AE2" s="4">
        <f ca="1">1/MAX(OFFSET($Q$2,(ROW()-ROW($AE$2))*$S$2,,$S$2,))</f>
        <v>110.84385426250041</v>
      </c>
      <c r="AF2" s="4">
        <f ca="1">1/MIN(OFFSET($P$2,(ROW()-ROW($AF$2))*$S$2,,$S$2,))</f>
        <v>24.802263950653415</v>
      </c>
      <c r="AG2">
        <f ca="1">AE2-AD2</f>
        <v>51.33549713248064</v>
      </c>
      <c r="AH2">
        <f ca="1">AE2-AF2</f>
        <v>86.041590311847003</v>
      </c>
    </row>
    <row r="3" spans="1:39" ht="15.75" x14ac:dyDescent="0.25">
      <c r="B3" t="s">
        <v>48</v>
      </c>
      <c r="C3" t="s">
        <v>71</v>
      </c>
      <c r="D3">
        <v>1024</v>
      </c>
      <c r="E3">
        <v>576</v>
      </c>
      <c r="F3" t="s">
        <v>1</v>
      </c>
      <c r="G3" t="s">
        <v>2</v>
      </c>
      <c r="H3">
        <v>256</v>
      </c>
      <c r="I3">
        <v>1665</v>
      </c>
      <c r="J3">
        <v>38</v>
      </c>
      <c r="K3">
        <v>8589410304</v>
      </c>
      <c r="L3">
        <v>49152</v>
      </c>
      <c r="M3">
        <v>65536</v>
      </c>
      <c r="N3">
        <v>30.046199999999999</v>
      </c>
      <c r="O3">
        <v>1788</v>
      </c>
      <c r="P3">
        <v>4.0318899999999998E-2</v>
      </c>
      <c r="Q3">
        <v>9.0217000000000006E-3</v>
      </c>
      <c r="V3" s="4">
        <f t="shared" ref="V3:V8" ca="1" si="0">INDEX(OFFSET($A$2,(ROW()-ROW($V$2))*$S$2,,$S$2,),1)</f>
        <v>0</v>
      </c>
      <c r="W3">
        <f t="shared" ref="W3:W8" ca="1" si="1">OFFSET($D$1,(ROW()-1)*$S$2,0) * OFFSET($E$1,(ROW()-1)*$S$2,0)</f>
        <v>921600</v>
      </c>
      <c r="X3">
        <f t="shared" ref="X3:X8" ca="1" si="2">OFFSET($J$1,(ROW()-1)*$S$2,0)</f>
        <v>38</v>
      </c>
      <c r="Y3" s="3">
        <f t="shared" ref="Y3:Y8" si="3">K3/1000000000</f>
        <v>8.5894103039999994</v>
      </c>
      <c r="Z3" s="3">
        <f t="shared" ref="Z3:Z8" si="4">L3/1000</f>
        <v>49.152000000000001</v>
      </c>
      <c r="AA3" s="3">
        <f t="shared" ref="AA3:AA8" si="5">M3/1000</f>
        <v>65.536000000000001</v>
      </c>
      <c r="AB3" s="4">
        <f t="shared" ref="AB3:AB8" ca="1" si="6">SUM(OFFSET($N$2,(ROW()-ROW($AB$2))*$S$2,,$S$2,))</f>
        <v>90.148499999999999</v>
      </c>
      <c r="AC3" s="4">
        <f t="shared" ref="AC3:AC8" ca="1" si="7">SUM(OFFSET($O$2,(ROW()-ROW($AC$2))*$S$2,,$S$2,))</f>
        <v>4008</v>
      </c>
      <c r="AD3" s="4">
        <f t="shared" ref="AD3:AD8" ca="1" si="8">AC3/AB3</f>
        <v>44.459974375613569</v>
      </c>
      <c r="AE3" s="4">
        <f t="shared" ref="AE3:AE8" ca="1" si="9">1/MAX(OFFSET($Q$2,(ROW()-ROW($AE$2))*$S$2,,$S$2,))</f>
        <v>76.833831472674049</v>
      </c>
      <c r="AF3" s="4">
        <f t="shared" ref="AF3:AF8" ca="1" si="10">1/MIN(OFFSET($P$2,(ROW()-ROW($AF$2))*$S$2,,$S$2,))</f>
        <v>13.963340645469385</v>
      </c>
      <c r="AG3">
        <f t="shared" ref="AG3:AG8" ca="1" si="11">AE3-AD3</f>
        <v>32.37385709706048</v>
      </c>
      <c r="AH3">
        <f t="shared" ref="AH3:AH8" ca="1" si="12">AE3-AF3</f>
        <v>62.870490827204662</v>
      </c>
    </row>
    <row r="4" spans="1:39" ht="15.75" x14ac:dyDescent="0.25">
      <c r="B4" t="s">
        <v>48</v>
      </c>
      <c r="C4" t="s">
        <v>71</v>
      </c>
      <c r="D4">
        <v>1024</v>
      </c>
      <c r="E4">
        <v>576</v>
      </c>
      <c r="F4" t="s">
        <v>1</v>
      </c>
      <c r="G4" t="s">
        <v>2</v>
      </c>
      <c r="H4">
        <v>256</v>
      </c>
      <c r="I4">
        <v>1665</v>
      </c>
      <c r="J4">
        <v>38</v>
      </c>
      <c r="K4">
        <v>8589410304</v>
      </c>
      <c r="L4">
        <v>49152</v>
      </c>
      <c r="M4">
        <v>65536</v>
      </c>
      <c r="N4">
        <v>30.046199999999999</v>
      </c>
      <c r="O4">
        <v>1788</v>
      </c>
      <c r="P4">
        <v>4.0318899999999998E-2</v>
      </c>
      <c r="Q4">
        <v>9.0217000000000006E-3</v>
      </c>
      <c r="V4" s="4">
        <f t="shared" ca="1" si="0"/>
        <v>0</v>
      </c>
      <c r="W4">
        <f t="shared" ca="1" si="1"/>
        <v>1440000</v>
      </c>
      <c r="X4">
        <f t="shared" ca="1" si="2"/>
        <v>38</v>
      </c>
      <c r="Y4" s="3">
        <f t="shared" si="3"/>
        <v>8.5894103039999994</v>
      </c>
      <c r="Z4" s="3">
        <f t="shared" si="4"/>
        <v>49.152000000000001</v>
      </c>
      <c r="AA4" s="3">
        <f t="shared" si="5"/>
        <v>65.536000000000001</v>
      </c>
      <c r="AB4" s="4">
        <f t="shared" ca="1" si="6"/>
        <v>90.2316</v>
      </c>
      <c r="AC4" s="4">
        <f t="shared" ca="1" si="7"/>
        <v>2823</v>
      </c>
      <c r="AD4" s="4">
        <f t="shared" ca="1" si="8"/>
        <v>31.286156956099635</v>
      </c>
      <c r="AE4" s="4">
        <f t="shared" ca="1" si="9"/>
        <v>58.620426873948503</v>
      </c>
      <c r="AF4" s="4">
        <f t="shared" ca="1" si="10"/>
        <v>5.7322029429129913</v>
      </c>
      <c r="AG4">
        <f t="shared" ca="1" si="11"/>
        <v>27.334269917848868</v>
      </c>
      <c r="AH4">
        <f t="shared" ca="1" si="12"/>
        <v>52.888223931035512</v>
      </c>
    </row>
    <row r="5" spans="1:39" ht="15.75" x14ac:dyDescent="0.25">
      <c r="B5" t="s">
        <v>48</v>
      </c>
      <c r="C5" t="s">
        <v>71</v>
      </c>
      <c r="D5">
        <v>1280</v>
      </c>
      <c r="E5">
        <v>720</v>
      </c>
      <c r="F5" t="s">
        <v>1</v>
      </c>
      <c r="G5" t="s">
        <v>2</v>
      </c>
      <c r="H5">
        <v>256</v>
      </c>
      <c r="I5">
        <v>1665</v>
      </c>
      <c r="J5">
        <v>38</v>
      </c>
      <c r="K5">
        <v>8589410304</v>
      </c>
      <c r="L5">
        <v>49152</v>
      </c>
      <c r="M5">
        <v>65536</v>
      </c>
      <c r="N5">
        <v>30.049499999999998</v>
      </c>
      <c r="O5">
        <v>1336</v>
      </c>
      <c r="P5">
        <v>7.1616100000000002E-2</v>
      </c>
      <c r="Q5">
        <v>1.30151E-2</v>
      </c>
      <c r="V5" s="4">
        <f t="shared" ca="1" si="0"/>
        <v>0</v>
      </c>
      <c r="W5">
        <f t="shared" ca="1" si="1"/>
        <v>2073600</v>
      </c>
      <c r="X5">
        <f t="shared" ca="1" si="2"/>
        <v>38</v>
      </c>
      <c r="Y5" s="3">
        <f t="shared" si="3"/>
        <v>8.5894103039999994</v>
      </c>
      <c r="Z5" s="3">
        <f t="shared" si="4"/>
        <v>49.152000000000001</v>
      </c>
      <c r="AA5" s="3">
        <f t="shared" si="5"/>
        <v>65.536000000000001</v>
      </c>
      <c r="AB5" s="4">
        <f t="shared" ca="1" si="6"/>
        <v>90.184200000000004</v>
      </c>
      <c r="AC5" s="4">
        <f t="shared" ca="1" si="7"/>
        <v>2142</v>
      </c>
      <c r="AD5" s="4">
        <f t="shared" ca="1" si="8"/>
        <v>23.751388824206455</v>
      </c>
      <c r="AE5" s="4">
        <f t="shared" ca="1" si="9"/>
        <v>45.750258488960462</v>
      </c>
      <c r="AF5" s="4">
        <f t="shared" ca="1" si="10"/>
        <v>6.2855921656379241</v>
      </c>
      <c r="AG5">
        <f t="shared" ca="1" si="11"/>
        <v>21.998869664754007</v>
      </c>
      <c r="AH5">
        <f t="shared" ca="1" si="12"/>
        <v>39.46466632332254</v>
      </c>
    </row>
    <row r="6" spans="1:39" ht="15.75" x14ac:dyDescent="0.25">
      <c r="B6" t="s">
        <v>48</v>
      </c>
      <c r="C6" t="s">
        <v>71</v>
      </c>
      <c r="D6">
        <v>1280</v>
      </c>
      <c r="E6">
        <v>720</v>
      </c>
      <c r="F6" t="s">
        <v>1</v>
      </c>
      <c r="G6" t="s">
        <v>2</v>
      </c>
      <c r="H6">
        <v>256</v>
      </c>
      <c r="I6">
        <v>1665</v>
      </c>
      <c r="J6">
        <v>38</v>
      </c>
      <c r="K6">
        <v>8589410304</v>
      </c>
      <c r="L6">
        <v>49152</v>
      </c>
      <c r="M6">
        <v>65536</v>
      </c>
      <c r="N6">
        <v>30.049499999999998</v>
      </c>
      <c r="O6">
        <v>1336</v>
      </c>
      <c r="P6">
        <v>7.1616100000000002E-2</v>
      </c>
      <c r="Q6">
        <v>1.30151E-2</v>
      </c>
      <c r="V6" s="4">
        <f t="shared" ca="1" si="0"/>
        <v>0</v>
      </c>
      <c r="W6">
        <f t="shared" ca="1" si="1"/>
        <v>3686400</v>
      </c>
      <c r="X6">
        <f t="shared" ca="1" si="2"/>
        <v>38</v>
      </c>
      <c r="Y6" s="3">
        <f t="shared" si="3"/>
        <v>8.5894103039999994</v>
      </c>
      <c r="Z6" s="3">
        <f t="shared" si="4"/>
        <v>49.152000000000001</v>
      </c>
      <c r="AA6" s="3">
        <f t="shared" si="5"/>
        <v>65.536000000000001</v>
      </c>
      <c r="AB6" s="4">
        <f t="shared" ca="1" si="6"/>
        <v>90.510600000000011</v>
      </c>
      <c r="AC6" s="4">
        <f t="shared" ca="1" si="7"/>
        <v>1431</v>
      </c>
      <c r="AD6" s="4">
        <f t="shared" ca="1" si="8"/>
        <v>15.810302881651429</v>
      </c>
      <c r="AE6" s="4">
        <f t="shared" ca="1" si="9"/>
        <v>30.538080986990781</v>
      </c>
      <c r="AF6" s="4">
        <f t="shared" ca="1" si="10"/>
        <v>4.048025777828153</v>
      </c>
      <c r="AG6">
        <f t="shared" ca="1" si="11"/>
        <v>14.727778105339352</v>
      </c>
      <c r="AH6">
        <f t="shared" ca="1" si="12"/>
        <v>26.490055209162627</v>
      </c>
    </row>
    <row r="7" spans="1:39" ht="15.75" x14ac:dyDescent="0.25">
      <c r="B7" t="s">
        <v>48</v>
      </c>
      <c r="C7" t="s">
        <v>71</v>
      </c>
      <c r="D7">
        <v>1280</v>
      </c>
      <c r="E7">
        <v>720</v>
      </c>
      <c r="F7" t="s">
        <v>1</v>
      </c>
      <c r="G7" t="s">
        <v>2</v>
      </c>
      <c r="H7">
        <v>256</v>
      </c>
      <c r="I7">
        <v>1665</v>
      </c>
      <c r="J7">
        <v>38</v>
      </c>
      <c r="K7">
        <v>8589410304</v>
      </c>
      <c r="L7">
        <v>49152</v>
      </c>
      <c r="M7">
        <v>65536</v>
      </c>
      <c r="N7">
        <v>30.049499999999998</v>
      </c>
      <c r="O7">
        <v>1336</v>
      </c>
      <c r="P7">
        <v>7.1616100000000002E-2</v>
      </c>
      <c r="Q7">
        <v>1.30151E-2</v>
      </c>
      <c r="T7" s="4"/>
      <c r="U7" s="4"/>
      <c r="V7" s="4">
        <f t="shared" ca="1" si="0"/>
        <v>0</v>
      </c>
      <c r="W7">
        <f t="shared" ca="1" si="1"/>
        <v>8294400</v>
      </c>
      <c r="X7">
        <f t="shared" ca="1" si="2"/>
        <v>38</v>
      </c>
      <c r="Y7" s="3">
        <f t="shared" si="3"/>
        <v>8.5894103039999994</v>
      </c>
      <c r="Z7" s="3">
        <f t="shared" si="4"/>
        <v>49.152000000000001</v>
      </c>
      <c r="AA7" s="3">
        <f t="shared" si="5"/>
        <v>65.536000000000001</v>
      </c>
      <c r="AB7" s="4">
        <f t="shared" ca="1" si="6"/>
        <v>90.845100000000002</v>
      </c>
      <c r="AC7" s="4">
        <f t="shared" ca="1" si="7"/>
        <v>759</v>
      </c>
      <c r="AD7" s="4">
        <f t="shared" ca="1" si="8"/>
        <v>8.3548810007364178</v>
      </c>
      <c r="AE7" s="4">
        <f t="shared" ca="1" si="9"/>
        <v>16.252630894626069</v>
      </c>
      <c r="AF7" s="4">
        <f t="shared" ca="1" si="10"/>
        <v>2.176018104470629</v>
      </c>
      <c r="AG7">
        <f t="shared" ca="1" si="11"/>
        <v>7.8977498938896513</v>
      </c>
      <c r="AH7">
        <f t="shared" ca="1" si="12"/>
        <v>14.076612790155441</v>
      </c>
    </row>
    <row r="8" spans="1:39" ht="15.75" x14ac:dyDescent="0.25">
      <c r="B8" t="s">
        <v>48</v>
      </c>
      <c r="C8" t="s">
        <v>71</v>
      </c>
      <c r="D8">
        <v>1600</v>
      </c>
      <c r="E8">
        <v>900</v>
      </c>
      <c r="F8" t="s">
        <v>1</v>
      </c>
      <c r="G8" t="s">
        <v>2</v>
      </c>
      <c r="H8">
        <v>256</v>
      </c>
      <c r="I8">
        <v>1665</v>
      </c>
      <c r="J8">
        <v>38</v>
      </c>
      <c r="K8">
        <v>8589410304</v>
      </c>
      <c r="L8">
        <v>49152</v>
      </c>
      <c r="M8">
        <v>65536</v>
      </c>
      <c r="N8">
        <v>30.077200000000001</v>
      </c>
      <c r="O8">
        <v>941</v>
      </c>
      <c r="P8">
        <v>0.174453</v>
      </c>
      <c r="Q8">
        <v>1.7058899999999998E-2</v>
      </c>
      <c r="T8" s="4"/>
      <c r="U8" s="4"/>
      <c r="V8" s="4"/>
      <c r="Y8" s="3"/>
      <c r="Z8" s="3"/>
      <c r="AA8" s="3"/>
      <c r="AB8" s="4"/>
      <c r="AC8" s="4"/>
      <c r="AD8" s="4"/>
      <c r="AE8" s="4"/>
      <c r="AF8" s="4"/>
    </row>
    <row r="9" spans="1:39" ht="15.75" x14ac:dyDescent="0.25">
      <c r="B9" t="s">
        <v>48</v>
      </c>
      <c r="C9" t="s">
        <v>71</v>
      </c>
      <c r="D9">
        <v>1600</v>
      </c>
      <c r="E9">
        <v>900</v>
      </c>
      <c r="F9" t="s">
        <v>1</v>
      </c>
      <c r="G9" t="s">
        <v>2</v>
      </c>
      <c r="H9">
        <v>256</v>
      </c>
      <c r="I9">
        <v>1665</v>
      </c>
      <c r="J9">
        <v>38</v>
      </c>
      <c r="K9">
        <v>8589410304</v>
      </c>
      <c r="L9">
        <v>49152</v>
      </c>
      <c r="M9">
        <v>65536</v>
      </c>
      <c r="N9">
        <v>30.077200000000001</v>
      </c>
      <c r="O9">
        <v>941</v>
      </c>
      <c r="P9">
        <v>0.174453</v>
      </c>
      <c r="Q9">
        <v>1.7058899999999998E-2</v>
      </c>
      <c r="T9" s="4"/>
      <c r="U9" s="3"/>
      <c r="V9" s="3"/>
    </row>
    <row r="10" spans="1:39" ht="15.75" x14ac:dyDescent="0.25">
      <c r="B10" t="s">
        <v>48</v>
      </c>
      <c r="C10" t="s">
        <v>71</v>
      </c>
      <c r="D10">
        <v>1600</v>
      </c>
      <c r="E10">
        <v>900</v>
      </c>
      <c r="F10" t="s">
        <v>1</v>
      </c>
      <c r="G10" t="s">
        <v>2</v>
      </c>
      <c r="H10">
        <v>256</v>
      </c>
      <c r="I10">
        <v>1665</v>
      </c>
      <c r="J10">
        <v>38</v>
      </c>
      <c r="K10">
        <v>8589410304</v>
      </c>
      <c r="L10">
        <v>49152</v>
      </c>
      <c r="M10">
        <v>65536</v>
      </c>
      <c r="N10">
        <v>30.077200000000001</v>
      </c>
      <c r="O10">
        <v>941</v>
      </c>
      <c r="P10">
        <v>0.174453</v>
      </c>
      <c r="Q10">
        <v>1.7058899999999998E-2</v>
      </c>
      <c r="T10" s="4"/>
      <c r="U10" s="3"/>
      <c r="V10" s="3"/>
    </row>
    <row r="11" spans="1:39" x14ac:dyDescent="0.25">
      <c r="B11" t="s">
        <v>48</v>
      </c>
      <c r="C11" t="s">
        <v>71</v>
      </c>
      <c r="D11">
        <v>1920</v>
      </c>
      <c r="E11">
        <v>1080</v>
      </c>
      <c r="F11" t="s">
        <v>1</v>
      </c>
      <c r="G11" t="s">
        <v>2</v>
      </c>
      <c r="H11">
        <v>256</v>
      </c>
      <c r="I11">
        <v>1665</v>
      </c>
      <c r="J11">
        <v>38</v>
      </c>
      <c r="K11">
        <v>8589410304</v>
      </c>
      <c r="L11">
        <v>49152</v>
      </c>
      <c r="M11">
        <v>65536</v>
      </c>
      <c r="N11">
        <v>30.061399999999999</v>
      </c>
      <c r="O11">
        <v>714</v>
      </c>
      <c r="P11">
        <v>0.15909400000000001</v>
      </c>
      <c r="Q11">
        <v>2.18578E-2</v>
      </c>
    </row>
    <row r="12" spans="1:39" x14ac:dyDescent="0.25">
      <c r="B12" t="s">
        <v>48</v>
      </c>
      <c r="C12" t="s">
        <v>71</v>
      </c>
      <c r="D12">
        <v>1920</v>
      </c>
      <c r="E12">
        <v>1080</v>
      </c>
      <c r="F12" t="s">
        <v>1</v>
      </c>
      <c r="G12" t="s">
        <v>2</v>
      </c>
      <c r="H12">
        <v>256</v>
      </c>
      <c r="I12">
        <v>1665</v>
      </c>
      <c r="J12">
        <v>38</v>
      </c>
      <c r="K12">
        <v>8589410304</v>
      </c>
      <c r="L12">
        <v>49152</v>
      </c>
      <c r="M12">
        <v>65536</v>
      </c>
      <c r="N12">
        <v>30.061399999999999</v>
      </c>
      <c r="O12">
        <v>714</v>
      </c>
      <c r="P12">
        <v>0.15909400000000001</v>
      </c>
      <c r="Q12">
        <v>2.18578E-2</v>
      </c>
    </row>
    <row r="13" spans="1:39" x14ac:dyDescent="0.25">
      <c r="B13" t="s">
        <v>48</v>
      </c>
      <c r="C13" t="s">
        <v>71</v>
      </c>
      <c r="D13">
        <v>1920</v>
      </c>
      <c r="E13">
        <v>1080</v>
      </c>
      <c r="F13" t="s">
        <v>1</v>
      </c>
      <c r="G13" t="s">
        <v>2</v>
      </c>
      <c r="H13">
        <v>256</v>
      </c>
      <c r="I13">
        <v>1665</v>
      </c>
      <c r="J13">
        <v>38</v>
      </c>
      <c r="K13">
        <v>8589410304</v>
      </c>
      <c r="L13">
        <v>49152</v>
      </c>
      <c r="M13">
        <v>65536</v>
      </c>
      <c r="N13">
        <v>30.061399999999999</v>
      </c>
      <c r="O13">
        <v>714</v>
      </c>
      <c r="P13">
        <v>0.15909400000000001</v>
      </c>
      <c r="Q13">
        <v>2.18578E-2</v>
      </c>
    </row>
    <row r="14" spans="1:39" x14ac:dyDescent="0.25">
      <c r="B14" t="s">
        <v>48</v>
      </c>
      <c r="C14" t="s">
        <v>71</v>
      </c>
      <c r="D14">
        <v>2560</v>
      </c>
      <c r="E14">
        <v>1440</v>
      </c>
      <c r="F14" t="s">
        <v>1</v>
      </c>
      <c r="G14" t="s">
        <v>2</v>
      </c>
      <c r="H14">
        <v>256</v>
      </c>
      <c r="I14">
        <v>1665</v>
      </c>
      <c r="J14">
        <v>38</v>
      </c>
      <c r="K14">
        <v>8589410304</v>
      </c>
      <c r="L14">
        <v>49152</v>
      </c>
      <c r="M14">
        <v>65536</v>
      </c>
      <c r="N14">
        <v>30.170200000000001</v>
      </c>
      <c r="O14">
        <v>477</v>
      </c>
      <c r="P14">
        <v>0.247034</v>
      </c>
      <c r="Q14">
        <v>3.2745999999999997E-2</v>
      </c>
    </row>
    <row r="15" spans="1:39" x14ac:dyDescent="0.25">
      <c r="B15" t="s">
        <v>48</v>
      </c>
      <c r="C15" t="s">
        <v>71</v>
      </c>
      <c r="D15">
        <v>2560</v>
      </c>
      <c r="E15">
        <v>1440</v>
      </c>
      <c r="F15" t="s">
        <v>1</v>
      </c>
      <c r="G15" t="s">
        <v>2</v>
      </c>
      <c r="H15">
        <v>256</v>
      </c>
      <c r="I15">
        <v>1665</v>
      </c>
      <c r="J15">
        <v>38</v>
      </c>
      <c r="K15">
        <v>8589410304</v>
      </c>
      <c r="L15">
        <v>49152</v>
      </c>
      <c r="M15">
        <v>65536</v>
      </c>
      <c r="N15">
        <v>30.170200000000001</v>
      </c>
      <c r="O15">
        <v>477</v>
      </c>
      <c r="P15">
        <v>0.247034</v>
      </c>
      <c r="Q15">
        <v>3.2745999999999997E-2</v>
      </c>
    </row>
    <row r="16" spans="1:39" x14ac:dyDescent="0.25">
      <c r="B16" t="s">
        <v>48</v>
      </c>
      <c r="C16" t="s">
        <v>71</v>
      </c>
      <c r="D16">
        <v>2560</v>
      </c>
      <c r="E16">
        <v>1440</v>
      </c>
      <c r="F16" t="s">
        <v>1</v>
      </c>
      <c r="G16" t="s">
        <v>2</v>
      </c>
      <c r="H16">
        <v>256</v>
      </c>
      <c r="I16">
        <v>1665</v>
      </c>
      <c r="J16">
        <v>38</v>
      </c>
      <c r="K16">
        <v>8589410304</v>
      </c>
      <c r="L16">
        <v>49152</v>
      </c>
      <c r="M16">
        <v>65536</v>
      </c>
      <c r="N16">
        <v>30.170200000000001</v>
      </c>
      <c r="O16">
        <v>477</v>
      </c>
      <c r="P16">
        <v>0.247034</v>
      </c>
      <c r="Q16">
        <v>3.2745999999999997E-2</v>
      </c>
    </row>
    <row r="17" spans="2:17" x14ac:dyDescent="0.25">
      <c r="B17" t="s">
        <v>48</v>
      </c>
      <c r="C17" t="s">
        <v>71</v>
      </c>
      <c r="D17">
        <v>3840</v>
      </c>
      <c r="E17">
        <v>2160</v>
      </c>
      <c r="F17" t="s">
        <v>1</v>
      </c>
      <c r="G17" t="s">
        <v>2</v>
      </c>
      <c r="H17">
        <v>256</v>
      </c>
      <c r="I17">
        <v>1665</v>
      </c>
      <c r="J17">
        <v>38</v>
      </c>
      <c r="K17">
        <v>8589410304</v>
      </c>
      <c r="L17">
        <v>49152</v>
      </c>
      <c r="M17">
        <v>65536</v>
      </c>
      <c r="N17">
        <v>30.281700000000001</v>
      </c>
      <c r="O17">
        <v>253</v>
      </c>
      <c r="P17">
        <v>0.45955499999999999</v>
      </c>
      <c r="Q17">
        <v>6.15285E-2</v>
      </c>
    </row>
    <row r="18" spans="2:17" x14ac:dyDescent="0.25">
      <c r="B18" t="s">
        <v>48</v>
      </c>
      <c r="C18" t="s">
        <v>71</v>
      </c>
      <c r="D18">
        <v>3840</v>
      </c>
      <c r="E18">
        <v>2160</v>
      </c>
      <c r="F18" t="s">
        <v>1</v>
      </c>
      <c r="G18" t="s">
        <v>2</v>
      </c>
      <c r="H18">
        <v>256</v>
      </c>
      <c r="I18">
        <v>1665</v>
      </c>
      <c r="J18">
        <v>38</v>
      </c>
      <c r="K18">
        <v>8589410304</v>
      </c>
      <c r="L18">
        <v>49152</v>
      </c>
      <c r="M18">
        <v>65536</v>
      </c>
      <c r="N18">
        <v>30.281700000000001</v>
      </c>
      <c r="O18">
        <v>253</v>
      </c>
      <c r="P18">
        <v>0.45955499999999999</v>
      </c>
      <c r="Q18">
        <v>6.15285E-2</v>
      </c>
    </row>
    <row r="19" spans="2:17" x14ac:dyDescent="0.25">
      <c r="B19" t="s">
        <v>48</v>
      </c>
      <c r="C19" t="s">
        <v>71</v>
      </c>
      <c r="D19">
        <v>3840</v>
      </c>
      <c r="E19">
        <v>2160</v>
      </c>
      <c r="F19" t="s">
        <v>1</v>
      </c>
      <c r="G19" t="s">
        <v>2</v>
      </c>
      <c r="H19">
        <v>256</v>
      </c>
      <c r="I19">
        <v>1665</v>
      </c>
      <c r="J19">
        <v>38</v>
      </c>
      <c r="K19">
        <v>8589410304</v>
      </c>
      <c r="L19">
        <v>49152</v>
      </c>
      <c r="M19">
        <v>65536</v>
      </c>
      <c r="N19">
        <v>30.281700000000001</v>
      </c>
      <c r="O19">
        <v>253</v>
      </c>
      <c r="P19">
        <v>0.45955499999999999</v>
      </c>
      <c r="Q19">
        <v>6.15285E-2</v>
      </c>
    </row>
    <row r="52" spans="2:17" x14ac:dyDescent="0.25">
      <c r="B52" t="s">
        <v>69</v>
      </c>
      <c r="C52" t="s">
        <v>71</v>
      </c>
      <c r="D52">
        <v>1024</v>
      </c>
      <c r="E52">
        <v>576</v>
      </c>
      <c r="F52" t="s">
        <v>1</v>
      </c>
      <c r="G52" t="s">
        <v>2</v>
      </c>
      <c r="H52">
        <v>256</v>
      </c>
      <c r="I52">
        <v>1665</v>
      </c>
      <c r="J52">
        <v>38</v>
      </c>
      <c r="K52">
        <v>8589410304</v>
      </c>
      <c r="L52">
        <v>49152</v>
      </c>
      <c r="M52">
        <v>65536</v>
      </c>
      <c r="N52">
        <v>25.008800000000001</v>
      </c>
      <c r="O52">
        <v>3484</v>
      </c>
      <c r="P52">
        <v>1.5697300000000001E-2</v>
      </c>
      <c r="Q52">
        <v>2.7217999999999999E-3</v>
      </c>
    </row>
    <row r="53" spans="2:17" x14ac:dyDescent="0.25">
      <c r="B53" t="s">
        <v>69</v>
      </c>
      <c r="C53" t="s">
        <v>71</v>
      </c>
      <c r="D53">
        <v>1280</v>
      </c>
      <c r="E53">
        <v>720</v>
      </c>
      <c r="F53" t="s">
        <v>1</v>
      </c>
      <c r="G53" t="s">
        <v>2</v>
      </c>
      <c r="H53">
        <v>256</v>
      </c>
      <c r="I53">
        <v>1665</v>
      </c>
      <c r="J53">
        <v>38</v>
      </c>
      <c r="K53">
        <v>8589410304</v>
      </c>
      <c r="L53">
        <v>49152</v>
      </c>
      <c r="M53">
        <v>65536</v>
      </c>
      <c r="N53">
        <v>25.017900000000001</v>
      </c>
      <c r="O53">
        <v>2579</v>
      </c>
      <c r="P53">
        <v>9.6659999999999996E-2</v>
      </c>
      <c r="Q53">
        <v>3.5704999999999999E-3</v>
      </c>
    </row>
    <row r="54" spans="2:17" x14ac:dyDescent="0.25">
      <c r="B54" t="s">
        <v>69</v>
      </c>
      <c r="C54" t="s">
        <v>71</v>
      </c>
      <c r="D54">
        <v>1600</v>
      </c>
      <c r="E54">
        <v>900</v>
      </c>
      <c r="F54" t="s">
        <v>1</v>
      </c>
      <c r="G54" t="s">
        <v>2</v>
      </c>
      <c r="H54">
        <v>256</v>
      </c>
      <c r="I54">
        <v>1665</v>
      </c>
      <c r="J54">
        <v>38</v>
      </c>
      <c r="K54">
        <v>8589410304</v>
      </c>
      <c r="L54">
        <v>49152</v>
      </c>
      <c r="M54">
        <v>65536</v>
      </c>
      <c r="N54">
        <v>25.023700000000002</v>
      </c>
      <c r="O54">
        <v>1880</v>
      </c>
      <c r="P54">
        <v>7.8234399999999996E-2</v>
      </c>
      <c r="Q54">
        <v>5.2529999999999999E-3</v>
      </c>
    </row>
    <row r="55" spans="2:17" x14ac:dyDescent="0.25">
      <c r="B55" t="s">
        <v>69</v>
      </c>
      <c r="C55" t="s">
        <v>71</v>
      </c>
      <c r="D55">
        <v>1920</v>
      </c>
      <c r="E55">
        <v>1080</v>
      </c>
      <c r="F55" t="s">
        <v>1</v>
      </c>
      <c r="G55" t="s">
        <v>2</v>
      </c>
      <c r="H55">
        <v>256</v>
      </c>
      <c r="I55">
        <v>1665</v>
      </c>
      <c r="J55">
        <v>38</v>
      </c>
      <c r="K55">
        <v>8589410304</v>
      </c>
      <c r="L55">
        <v>49152</v>
      </c>
      <c r="M55">
        <v>65536</v>
      </c>
      <c r="N55">
        <v>25.029299999999999</v>
      </c>
      <c r="O55">
        <v>1456</v>
      </c>
      <c r="P55">
        <v>4.3044899999999997E-2</v>
      </c>
      <c r="Q55">
        <v>6.6245999999999996E-3</v>
      </c>
    </row>
    <row r="56" spans="2:17" x14ac:dyDescent="0.25">
      <c r="B56" t="s">
        <v>69</v>
      </c>
      <c r="C56" t="s">
        <v>71</v>
      </c>
      <c r="D56">
        <v>2560</v>
      </c>
      <c r="E56">
        <v>1440</v>
      </c>
      <c r="F56" t="s">
        <v>1</v>
      </c>
      <c r="G56" t="s">
        <v>2</v>
      </c>
      <c r="H56">
        <v>256</v>
      </c>
      <c r="I56">
        <v>1665</v>
      </c>
      <c r="J56">
        <v>38</v>
      </c>
      <c r="K56">
        <v>8589410304</v>
      </c>
      <c r="L56">
        <v>49152</v>
      </c>
      <c r="M56">
        <v>65536</v>
      </c>
      <c r="N56">
        <v>25.048500000000001</v>
      </c>
      <c r="O56">
        <v>882</v>
      </c>
      <c r="P56">
        <v>7.2085800000000005E-2</v>
      </c>
      <c r="Q56">
        <v>1.1221099999999999E-2</v>
      </c>
    </row>
    <row r="57" spans="2:17" x14ac:dyDescent="0.25">
      <c r="B57" t="s">
        <v>69</v>
      </c>
      <c r="C57" t="s">
        <v>71</v>
      </c>
      <c r="D57">
        <v>3840</v>
      </c>
      <c r="E57">
        <v>2160</v>
      </c>
      <c r="F57" t="s">
        <v>1</v>
      </c>
      <c r="G57" t="s">
        <v>2</v>
      </c>
      <c r="H57">
        <v>256</v>
      </c>
      <c r="I57">
        <v>1665</v>
      </c>
      <c r="J57">
        <v>38</v>
      </c>
      <c r="K57">
        <v>8589410304</v>
      </c>
      <c r="L57">
        <v>49152</v>
      </c>
      <c r="M57">
        <v>65536</v>
      </c>
      <c r="N57">
        <v>25.081900000000001</v>
      </c>
      <c r="O57">
        <v>453</v>
      </c>
      <c r="P57">
        <v>0.145479</v>
      </c>
      <c r="Q57">
        <v>2.1573200000000001E-2</v>
      </c>
    </row>
    <row r="58" spans="2:17" x14ac:dyDescent="0.25">
      <c r="B58" t="s">
        <v>68</v>
      </c>
      <c r="C58" t="s">
        <v>71</v>
      </c>
      <c r="D58">
        <v>1024</v>
      </c>
      <c r="E58">
        <v>576</v>
      </c>
      <c r="F58" t="s">
        <v>1</v>
      </c>
      <c r="G58" t="s">
        <v>2</v>
      </c>
      <c r="H58">
        <v>256</v>
      </c>
      <c r="I58">
        <v>1665</v>
      </c>
      <c r="J58">
        <v>38</v>
      </c>
      <c r="K58">
        <v>8589410304</v>
      </c>
      <c r="L58">
        <v>49152</v>
      </c>
      <c r="M58">
        <v>65536</v>
      </c>
      <c r="N58">
        <v>20.0091</v>
      </c>
      <c r="O58">
        <v>3432</v>
      </c>
      <c r="P58">
        <v>1.04251E-2</v>
      </c>
      <c r="Q58">
        <v>3.7556E-3</v>
      </c>
    </row>
    <row r="59" spans="2:17" x14ac:dyDescent="0.25">
      <c r="B59" t="s">
        <v>68</v>
      </c>
      <c r="C59" t="s">
        <v>71</v>
      </c>
      <c r="D59">
        <v>1280</v>
      </c>
      <c r="E59">
        <v>720</v>
      </c>
      <c r="F59" t="s">
        <v>1</v>
      </c>
      <c r="G59" t="s">
        <v>2</v>
      </c>
      <c r="H59">
        <v>256</v>
      </c>
      <c r="I59">
        <v>1665</v>
      </c>
      <c r="J59">
        <v>38</v>
      </c>
      <c r="K59">
        <v>8589410304</v>
      </c>
      <c r="L59">
        <v>49152</v>
      </c>
      <c r="M59">
        <v>65536</v>
      </c>
      <c r="N59">
        <v>20.023800000000001</v>
      </c>
      <c r="O59">
        <v>2408</v>
      </c>
      <c r="P59">
        <v>1.3851199999999999E-2</v>
      </c>
      <c r="Q59">
        <v>5.6433000000000004E-3</v>
      </c>
    </row>
    <row r="60" spans="2:17" x14ac:dyDescent="0.25">
      <c r="B60" t="s">
        <v>68</v>
      </c>
      <c r="C60" t="s">
        <v>71</v>
      </c>
      <c r="D60">
        <v>1600</v>
      </c>
      <c r="E60">
        <v>900</v>
      </c>
      <c r="F60" t="s">
        <v>1</v>
      </c>
      <c r="G60" t="s">
        <v>2</v>
      </c>
      <c r="H60">
        <v>256</v>
      </c>
      <c r="I60">
        <v>1665</v>
      </c>
      <c r="J60">
        <v>38</v>
      </c>
      <c r="K60">
        <v>8589410304</v>
      </c>
      <c r="L60">
        <v>49152</v>
      </c>
      <c r="M60">
        <v>65536</v>
      </c>
      <c r="N60">
        <v>20.021999999999998</v>
      </c>
      <c r="O60">
        <v>1785</v>
      </c>
      <c r="P60">
        <v>1.89299E-2</v>
      </c>
      <c r="Q60">
        <v>7.4292999999999998E-3</v>
      </c>
    </row>
    <row r="61" spans="2:17" x14ac:dyDescent="0.25">
      <c r="B61" t="s">
        <v>68</v>
      </c>
      <c r="C61" t="s">
        <v>71</v>
      </c>
      <c r="D61">
        <v>1920</v>
      </c>
      <c r="E61">
        <v>1080</v>
      </c>
      <c r="F61" t="s">
        <v>1</v>
      </c>
      <c r="G61" t="s">
        <v>2</v>
      </c>
      <c r="H61">
        <v>256</v>
      </c>
      <c r="I61">
        <v>1665</v>
      </c>
      <c r="J61">
        <v>38</v>
      </c>
      <c r="K61">
        <v>8589410304</v>
      </c>
      <c r="L61">
        <v>49152</v>
      </c>
      <c r="M61">
        <v>65536</v>
      </c>
      <c r="N61">
        <v>20.033300000000001</v>
      </c>
      <c r="O61">
        <v>1410</v>
      </c>
      <c r="P61">
        <v>2.3959299999999999E-2</v>
      </c>
      <c r="Q61">
        <v>9.6208000000000005E-3</v>
      </c>
    </row>
    <row r="62" spans="2:17" x14ac:dyDescent="0.25">
      <c r="B62" t="s">
        <v>68</v>
      </c>
      <c r="C62" t="s">
        <v>71</v>
      </c>
      <c r="D62">
        <v>2560</v>
      </c>
      <c r="E62">
        <v>1440</v>
      </c>
      <c r="F62" t="s">
        <v>1</v>
      </c>
      <c r="G62" t="s">
        <v>2</v>
      </c>
      <c r="H62">
        <v>256</v>
      </c>
      <c r="I62">
        <v>1665</v>
      </c>
      <c r="J62">
        <v>38</v>
      </c>
      <c r="K62">
        <v>8589410304</v>
      </c>
      <c r="L62">
        <v>49152</v>
      </c>
      <c r="M62">
        <v>65536</v>
      </c>
      <c r="N62">
        <v>20.062100000000001</v>
      </c>
      <c r="O62">
        <v>913</v>
      </c>
      <c r="P62">
        <v>3.6383100000000002E-2</v>
      </c>
      <c r="Q62">
        <v>1.5543E-2</v>
      </c>
    </row>
    <row r="63" spans="2:17" x14ac:dyDescent="0.25">
      <c r="B63" t="s">
        <v>68</v>
      </c>
      <c r="C63" t="s">
        <v>71</v>
      </c>
      <c r="D63">
        <v>3840</v>
      </c>
      <c r="E63">
        <v>2160</v>
      </c>
      <c r="F63" t="s">
        <v>1</v>
      </c>
      <c r="G63" t="s">
        <v>2</v>
      </c>
      <c r="H63">
        <v>256</v>
      </c>
      <c r="I63">
        <v>1665</v>
      </c>
      <c r="J63">
        <v>38</v>
      </c>
      <c r="K63">
        <v>8589410304</v>
      </c>
      <c r="L63">
        <v>49152</v>
      </c>
      <c r="M63">
        <v>65536</v>
      </c>
      <c r="N63">
        <v>20.067799999999998</v>
      </c>
      <c r="O63">
        <v>467</v>
      </c>
      <c r="P63">
        <v>6.9384399999999999E-2</v>
      </c>
      <c r="Q63">
        <v>3.11875E-2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Graphs</vt:lpstr>
      <vt:lpstr>Raw Data</vt:lpstr>
      <vt:lpstr>Mandelbulb Optimisations</vt:lpstr>
      <vt:lpstr>Mandelbulb Features</vt:lpstr>
      <vt:lpstr>Sierpinski Optimisations</vt:lpstr>
      <vt:lpstr>Sierpinski Features</vt:lpstr>
      <vt:lpstr>Stationary Optimisations</vt:lpstr>
      <vt:lpstr>Planet Optimisations</vt:lpstr>
      <vt:lpstr>Devices</vt:lpstr>
      <vt:lpstr>Resolutions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Baarda</dc:creator>
  <cp:lastModifiedBy>Solomon Baarda</cp:lastModifiedBy>
  <dcterms:created xsi:type="dcterms:W3CDTF">2015-06-05T18:17:20Z</dcterms:created>
  <dcterms:modified xsi:type="dcterms:W3CDTF">2022-03-14T18:25:49Z</dcterms:modified>
</cp:coreProperties>
</file>