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46A3CF1F-EA97-4194-990C-740279602AF6}" xr6:coauthVersionLast="47" xr6:coauthVersionMax="47" xr10:uidLastSave="{00000000-0000-0000-0000-000000000000}"/>
  <bookViews>
    <workbookView xWindow="-120" yWindow="-120" windowWidth="38640" windowHeight="21240" tabRatio="801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Planet Optimisations OpenCL C" sheetId="23" r:id="rId7"/>
    <sheet name="Devices Mandelbulb" sheetId="12" r:id="rId8"/>
    <sheet name="Devices Sierpinski" sheetId="14" r:id="rId9"/>
    <sheet name="Devices Planet" sheetId="15" r:id="rId10"/>
    <sheet name="Devices Trivial" sheetId="20" r:id="rId11"/>
    <sheet name="Resolutions Mandelbulb" sheetId="13" r:id="rId12"/>
    <sheet name="Resolutions Sierpinski" sheetId="21" r:id="rId13"/>
    <sheet name="Resolutions Planet" sheetId="22" r:id="rId14"/>
    <sheet name="Resolutions Trivial" sheetId="19" r:id="rId15"/>
    <sheet name="Resolutions 970 ME NO GUI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23" l="1"/>
  <c r="AD6" i="23"/>
  <c r="AB6" i="23"/>
  <c r="AA6" i="23"/>
  <c r="Z6" i="23"/>
  <c r="Y6" i="23"/>
  <c r="X6" i="23"/>
  <c r="W6" i="23"/>
  <c r="V6" i="23"/>
  <c r="AE5" i="23"/>
  <c r="AD5" i="23"/>
  <c r="AB5" i="23"/>
  <c r="AA5" i="23"/>
  <c r="Z5" i="23"/>
  <c r="Y5" i="23"/>
  <c r="X5" i="23"/>
  <c r="W5" i="23"/>
  <c r="V5" i="23"/>
  <c r="AE4" i="23"/>
  <c r="AD4" i="23"/>
  <c r="AB4" i="23"/>
  <c r="AA4" i="23"/>
  <c r="Z4" i="23"/>
  <c r="Y4" i="23"/>
  <c r="X4" i="23"/>
  <c r="W4" i="23"/>
  <c r="V4" i="23"/>
  <c r="AE3" i="23"/>
  <c r="AD3" i="23"/>
  <c r="AB3" i="23"/>
  <c r="AA3" i="23"/>
  <c r="Z3" i="23"/>
  <c r="Y3" i="23"/>
  <c r="X3" i="23"/>
  <c r="W3" i="23"/>
  <c r="V3" i="23"/>
  <c r="AE2" i="23"/>
  <c r="AD2" i="23"/>
  <c r="AB2" i="23"/>
  <c r="AA2" i="23"/>
  <c r="Z2" i="23"/>
  <c r="Y2" i="23"/>
  <c r="X2" i="23"/>
  <c r="W2" i="23"/>
  <c r="V2" i="23"/>
  <c r="BG79" i="2"/>
  <c r="BG80" i="2"/>
  <c r="BG81" i="2"/>
  <c r="BG82" i="2"/>
  <c r="BG78" i="2"/>
  <c r="AO216" i="2"/>
  <c r="AO217" i="2" s="1"/>
  <c r="AO218" i="2" s="1"/>
  <c r="AO215" i="2"/>
  <c r="AO214" i="2"/>
  <c r="AN216" i="2"/>
  <c r="AN217" i="2"/>
  <c r="AN218" i="2"/>
  <c r="AN215" i="2"/>
  <c r="A79" i="19"/>
  <c r="A78" i="19"/>
  <c r="A77" i="19"/>
  <c r="A76" i="19"/>
  <c r="A75" i="19"/>
  <c r="A74" i="19"/>
  <c r="A73" i="19"/>
  <c r="A72" i="19"/>
  <c r="A71" i="19"/>
  <c r="A70" i="19"/>
  <c r="A69" i="19"/>
  <c r="A68" i="19"/>
  <c r="V24" i="19" s="1"/>
  <c r="AF67" i="19"/>
  <c r="AE67" i="19"/>
  <c r="AC67" i="19"/>
  <c r="AB67" i="19"/>
  <c r="AA67" i="19"/>
  <c r="Z67" i="19"/>
  <c r="Y67" i="19"/>
  <c r="X67" i="19"/>
  <c r="W67" i="19"/>
  <c r="V67" i="19"/>
  <c r="A67" i="19"/>
  <c r="AF66" i="19"/>
  <c r="AE66" i="19"/>
  <c r="AC66" i="19"/>
  <c r="AB66" i="19"/>
  <c r="AA66" i="19"/>
  <c r="Z66" i="19"/>
  <c r="Y66" i="19"/>
  <c r="X66" i="19"/>
  <c r="W66" i="19"/>
  <c r="V66" i="19"/>
  <c r="A66" i="19"/>
  <c r="AF65" i="19"/>
  <c r="AE65" i="19"/>
  <c r="AC65" i="19"/>
  <c r="AB65" i="19"/>
  <c r="AA65" i="19"/>
  <c r="Z65" i="19"/>
  <c r="Y65" i="19"/>
  <c r="X65" i="19"/>
  <c r="W65" i="19"/>
  <c r="V65" i="19"/>
  <c r="A65" i="19"/>
  <c r="V63" i="19" s="1"/>
  <c r="AF64" i="19"/>
  <c r="AE64" i="19"/>
  <c r="AC64" i="19"/>
  <c r="AB64" i="19"/>
  <c r="AA64" i="19"/>
  <c r="Z64" i="19"/>
  <c r="Y64" i="19"/>
  <c r="X64" i="19"/>
  <c r="W64" i="19"/>
  <c r="A64" i="19"/>
  <c r="AF63" i="19"/>
  <c r="AE63" i="19"/>
  <c r="AC63" i="19"/>
  <c r="AB63" i="19"/>
  <c r="AA63" i="19"/>
  <c r="Z63" i="19"/>
  <c r="Y63" i="19"/>
  <c r="X63" i="19"/>
  <c r="W63" i="19"/>
  <c r="A63" i="19"/>
  <c r="AF62" i="19"/>
  <c r="AE62" i="19"/>
  <c r="AC62" i="19"/>
  <c r="AB62" i="19"/>
  <c r="AA62" i="19"/>
  <c r="Z62" i="19"/>
  <c r="Y62" i="19"/>
  <c r="X62" i="19"/>
  <c r="W62" i="19"/>
  <c r="A62" i="19"/>
  <c r="V62" i="19" s="1"/>
  <c r="A79" i="22"/>
  <c r="A78" i="22"/>
  <c r="A77" i="22"/>
  <c r="V67" i="22" s="1"/>
  <c r="A76" i="22"/>
  <c r="A75" i="22"/>
  <c r="A74" i="22"/>
  <c r="A73" i="22"/>
  <c r="A72" i="22"/>
  <c r="A71" i="22"/>
  <c r="A70" i="22"/>
  <c r="A69" i="22"/>
  <c r="A68" i="22"/>
  <c r="AF67" i="22"/>
  <c r="AE67" i="22"/>
  <c r="AC67" i="22"/>
  <c r="AB67" i="22"/>
  <c r="AA67" i="22"/>
  <c r="Z67" i="22"/>
  <c r="Y67" i="22"/>
  <c r="X67" i="22"/>
  <c r="W67" i="22"/>
  <c r="A67" i="22"/>
  <c r="AF66" i="22"/>
  <c r="AE66" i="22"/>
  <c r="AC66" i="22"/>
  <c r="AB66" i="22"/>
  <c r="AA66" i="22"/>
  <c r="Z66" i="22"/>
  <c r="Y66" i="22"/>
  <c r="X66" i="22"/>
  <c r="W66" i="22"/>
  <c r="V66" i="22"/>
  <c r="A66" i="22"/>
  <c r="AF65" i="22"/>
  <c r="AE65" i="22"/>
  <c r="AC65" i="22"/>
  <c r="AB65" i="22"/>
  <c r="AA65" i="22"/>
  <c r="Z65" i="22"/>
  <c r="Y65" i="22"/>
  <c r="X65" i="22"/>
  <c r="W65" i="22"/>
  <c r="V65" i="22"/>
  <c r="A65" i="22"/>
  <c r="AF64" i="22"/>
  <c r="AE64" i="22"/>
  <c r="AC64" i="22"/>
  <c r="AB64" i="22"/>
  <c r="AA64" i="22"/>
  <c r="Z64" i="22"/>
  <c r="Y64" i="22"/>
  <c r="X64" i="22"/>
  <c r="W64" i="22"/>
  <c r="V64" i="22"/>
  <c r="A64" i="22"/>
  <c r="AF63" i="22"/>
  <c r="AE63" i="22"/>
  <c r="AC63" i="22"/>
  <c r="AB63" i="22"/>
  <c r="AA63" i="22"/>
  <c r="Z63" i="22"/>
  <c r="Y63" i="22"/>
  <c r="X63" i="22"/>
  <c r="W63" i="22"/>
  <c r="V63" i="22"/>
  <c r="A63" i="22"/>
  <c r="AF62" i="22"/>
  <c r="AE62" i="22"/>
  <c r="AC62" i="22"/>
  <c r="AB62" i="22"/>
  <c r="AA62" i="22"/>
  <c r="Z62" i="22"/>
  <c r="Y62" i="22"/>
  <c r="X62" i="22"/>
  <c r="W62" i="22"/>
  <c r="V62" i="22"/>
  <c r="A62" i="22"/>
  <c r="A79" i="21"/>
  <c r="A78" i="21"/>
  <c r="A77" i="21"/>
  <c r="A76" i="21"/>
  <c r="A75" i="21"/>
  <c r="A74" i="21"/>
  <c r="V66" i="21" s="1"/>
  <c r="A73" i="21"/>
  <c r="A72" i="21"/>
  <c r="A71" i="21"/>
  <c r="A70" i="21"/>
  <c r="A69" i="21"/>
  <c r="A68" i="21"/>
  <c r="V24" i="21" s="1"/>
  <c r="AF67" i="21"/>
  <c r="AE67" i="21"/>
  <c r="AC67" i="21"/>
  <c r="AB67" i="21"/>
  <c r="AA67" i="21"/>
  <c r="Z67" i="21"/>
  <c r="Y67" i="21"/>
  <c r="X67" i="21"/>
  <c r="W67" i="21"/>
  <c r="V67" i="21"/>
  <c r="A67" i="21"/>
  <c r="AF66" i="21"/>
  <c r="AE66" i="21"/>
  <c r="AC66" i="21"/>
  <c r="AB66" i="21"/>
  <c r="AA66" i="21"/>
  <c r="Z66" i="21"/>
  <c r="Y66" i="21"/>
  <c r="X66" i="21"/>
  <c r="W66" i="21"/>
  <c r="A66" i="21"/>
  <c r="AF65" i="21"/>
  <c r="AE65" i="21"/>
  <c r="AC65" i="21"/>
  <c r="AB65" i="21"/>
  <c r="AA65" i="21"/>
  <c r="Z65" i="21"/>
  <c r="Y65" i="21"/>
  <c r="X65" i="21"/>
  <c r="W65" i="21"/>
  <c r="V65" i="21"/>
  <c r="A65" i="21"/>
  <c r="AF64" i="21"/>
  <c r="AE64" i="21"/>
  <c r="AC64" i="21"/>
  <c r="AB64" i="21"/>
  <c r="AA64" i="21"/>
  <c r="Z64" i="21"/>
  <c r="Y64" i="21"/>
  <c r="X64" i="21"/>
  <c r="W64" i="21"/>
  <c r="A64" i="21"/>
  <c r="AF63" i="21"/>
  <c r="AE63" i="21"/>
  <c r="AC63" i="21"/>
  <c r="AB63" i="21"/>
  <c r="AA63" i="21"/>
  <c r="Z63" i="21"/>
  <c r="Y63" i="21"/>
  <c r="X63" i="21"/>
  <c r="W63" i="21"/>
  <c r="V63" i="21"/>
  <c r="A63" i="21"/>
  <c r="AF62" i="21"/>
  <c r="AE62" i="21"/>
  <c r="AC62" i="21"/>
  <c r="AB62" i="21"/>
  <c r="AA62" i="21"/>
  <c r="Z62" i="21"/>
  <c r="Y62" i="21"/>
  <c r="X62" i="21"/>
  <c r="W62" i="21"/>
  <c r="A62" i="21"/>
  <c r="V22" i="21" s="1"/>
  <c r="V5" i="20"/>
  <c r="W5" i="20"/>
  <c r="X5" i="20"/>
  <c r="Y5" i="20"/>
  <c r="Z5" i="20"/>
  <c r="AA5" i="20"/>
  <c r="AB5" i="20"/>
  <c r="AC5" i="20"/>
  <c r="AE5" i="20"/>
  <c r="AF5" i="20"/>
  <c r="V5" i="15"/>
  <c r="W5" i="15"/>
  <c r="X5" i="15"/>
  <c r="Y5" i="15"/>
  <c r="Z5" i="15"/>
  <c r="AA5" i="15"/>
  <c r="AB5" i="15"/>
  <c r="AC5" i="15"/>
  <c r="AE5" i="15"/>
  <c r="AF5" i="15"/>
  <c r="V5" i="14"/>
  <c r="W5" i="14"/>
  <c r="X5" i="14"/>
  <c r="Y5" i="14"/>
  <c r="Z5" i="14"/>
  <c r="AA5" i="14"/>
  <c r="AB5" i="14"/>
  <c r="AC5" i="14"/>
  <c r="AE5" i="14"/>
  <c r="AF5" i="14"/>
  <c r="V5" i="12"/>
  <c r="W5" i="12"/>
  <c r="X5" i="12"/>
  <c r="Y5" i="12"/>
  <c r="Z5" i="12"/>
  <c r="AA5" i="12"/>
  <c r="AB5" i="12"/>
  <c r="AC5" i="12"/>
  <c r="AE5" i="12"/>
  <c r="AF5" i="12"/>
  <c r="W63" i="13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P215" i="2"/>
  <c r="AP216" i="2"/>
  <c r="AP217" i="2"/>
  <c r="AP218" i="2"/>
  <c r="AP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Y26" i="13"/>
  <c r="Z26" i="13"/>
  <c r="AA26" i="13"/>
  <c r="AB26" i="13"/>
  <c r="AC26" i="13"/>
  <c r="AE26" i="13"/>
  <c r="AF26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C6" i="23" l="1"/>
  <c r="G111" i="2" s="1"/>
  <c r="AC5" i="23"/>
  <c r="F111" i="2" s="1"/>
  <c r="AC3" i="23"/>
  <c r="D111" i="2" s="1"/>
  <c r="AC4" i="23"/>
  <c r="E111" i="2" s="1"/>
  <c r="AC2" i="23"/>
  <c r="AG2" i="23" s="1"/>
  <c r="AG5" i="23"/>
  <c r="AF4" i="23"/>
  <c r="AH3" i="23"/>
  <c r="D108" i="2" s="1"/>
  <c r="AG3" i="23"/>
  <c r="AF3" i="23"/>
  <c r="AG6" i="23"/>
  <c r="AF6" i="23"/>
  <c r="AD64" i="19"/>
  <c r="AH64" i="19" s="1"/>
  <c r="AI64" i="22"/>
  <c r="AI65" i="19"/>
  <c r="AD67" i="19"/>
  <c r="AH67" i="19" s="1"/>
  <c r="AI67" i="19"/>
  <c r="AD66" i="19"/>
  <c r="AH66" i="19" s="1"/>
  <c r="AI65" i="21"/>
  <c r="AD63" i="19"/>
  <c r="AH63" i="19" s="1"/>
  <c r="AI66" i="19"/>
  <c r="AD65" i="19"/>
  <c r="AH65" i="19" s="1"/>
  <c r="AI67" i="22"/>
  <c r="AD62" i="19"/>
  <c r="AH62" i="19" s="1"/>
  <c r="V27" i="22"/>
  <c r="AD66" i="22"/>
  <c r="AH66" i="22" s="1"/>
  <c r="AD65" i="22"/>
  <c r="AH65" i="22" s="1"/>
  <c r="AD64" i="22"/>
  <c r="AH64" i="22" s="1"/>
  <c r="AI62" i="22"/>
  <c r="V26" i="21"/>
  <c r="AD63" i="22"/>
  <c r="AH63" i="22" s="1"/>
  <c r="V62" i="21"/>
  <c r="AI64" i="19"/>
  <c r="AI62" i="21"/>
  <c r="AI63" i="19"/>
  <c r="AI62" i="19"/>
  <c r="V64" i="19"/>
  <c r="AI65" i="22"/>
  <c r="AI66" i="22"/>
  <c r="AD67" i="22"/>
  <c r="AH67" i="22" s="1"/>
  <c r="AI63" i="22"/>
  <c r="AI67" i="21"/>
  <c r="AD62" i="22"/>
  <c r="AH62" i="22" s="1"/>
  <c r="AD66" i="21"/>
  <c r="AH66" i="21" s="1"/>
  <c r="AI64" i="21"/>
  <c r="AI63" i="21"/>
  <c r="AD64" i="21"/>
  <c r="AH64" i="21" s="1"/>
  <c r="AI66" i="21"/>
  <c r="AD67" i="21"/>
  <c r="AH67" i="21" s="1"/>
  <c r="AD65" i="21"/>
  <c r="AH65" i="21" s="1"/>
  <c r="AD63" i="21"/>
  <c r="AH63" i="21" s="1"/>
  <c r="AD62" i="21"/>
  <c r="AH62" i="21" s="1"/>
  <c r="V64" i="21"/>
  <c r="AD5" i="20"/>
  <c r="AH5" i="20" s="1"/>
  <c r="V26" i="13"/>
  <c r="V27" i="13"/>
  <c r="AD5" i="15"/>
  <c r="AH5" i="15" s="1"/>
  <c r="AD5" i="14"/>
  <c r="AH5" i="14" s="1"/>
  <c r="AD5" i="12"/>
  <c r="AH5" i="12" s="1"/>
  <c r="AI65" i="13"/>
  <c r="AD67" i="13"/>
  <c r="AH67" i="13" s="1"/>
  <c r="AD63" i="13"/>
  <c r="AH63" i="13" s="1"/>
  <c r="AI62" i="13"/>
  <c r="BH77" i="2" s="1"/>
  <c r="BH78" i="2" s="1"/>
  <c r="AI67" i="13"/>
  <c r="V64" i="13"/>
  <c r="V65" i="13"/>
  <c r="V63" i="13"/>
  <c r="AD66" i="13"/>
  <c r="AH66" i="13" s="1"/>
  <c r="AD64" i="13"/>
  <c r="AH64" i="13" s="1"/>
  <c r="AI63" i="13"/>
  <c r="AI64" i="13"/>
  <c r="AD65" i="13"/>
  <c r="AH65" i="13" s="1"/>
  <c r="AI66" i="13"/>
  <c r="AD62" i="13"/>
  <c r="AH62" i="13" s="1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H45" i="22" s="1"/>
  <c r="AD7" i="22"/>
  <c r="AH7" i="22" s="1"/>
  <c r="AD2" i="13"/>
  <c r="AD7" i="13"/>
  <c r="AH7" i="13" s="1"/>
  <c r="AD2" i="22"/>
  <c r="AH2" i="22" s="1"/>
  <c r="AD26" i="22"/>
  <c r="AH26" i="22" s="1"/>
  <c r="AD6" i="22"/>
  <c r="AH6" i="22" s="1"/>
  <c r="AD3" i="22"/>
  <c r="AH3" i="22" s="1"/>
  <c r="AD44" i="22"/>
  <c r="AH44" i="22" s="1"/>
  <c r="AD27" i="22"/>
  <c r="AH27" i="22" s="1"/>
  <c r="AD6" i="21"/>
  <c r="AH6" i="21" s="1"/>
  <c r="AD24" i="21"/>
  <c r="AH24" i="21" s="1"/>
  <c r="AD44" i="21"/>
  <c r="AH44" i="21" s="1"/>
  <c r="AD4" i="22"/>
  <c r="AH4" i="22" s="1"/>
  <c r="AD5" i="22"/>
  <c r="AH5" i="22" s="1"/>
  <c r="AD24" i="22"/>
  <c r="AH24" i="22" s="1"/>
  <c r="AD25" i="22"/>
  <c r="AH25" i="22" s="1"/>
  <c r="AD43" i="22"/>
  <c r="AH43" i="22" s="1"/>
  <c r="AD47" i="22"/>
  <c r="AH47" i="22" s="1"/>
  <c r="AD22" i="22"/>
  <c r="AH22" i="22" s="1"/>
  <c r="AD23" i="22"/>
  <c r="AH23" i="22" s="1"/>
  <c r="AD42" i="22"/>
  <c r="AH42" i="22" s="1"/>
  <c r="AD46" i="22"/>
  <c r="AH46" i="22" s="1"/>
  <c r="AD5" i="21"/>
  <c r="AH5" i="21" s="1"/>
  <c r="AD22" i="21"/>
  <c r="AH22" i="21" s="1"/>
  <c r="AD26" i="21"/>
  <c r="AH26" i="21" s="1"/>
  <c r="AD43" i="21"/>
  <c r="AH43" i="21" s="1"/>
  <c r="AD46" i="21"/>
  <c r="AH46" i="21" s="1"/>
  <c r="AD3" i="21"/>
  <c r="AH3" i="21" s="1"/>
  <c r="AD23" i="21"/>
  <c r="AH23" i="21" s="1"/>
  <c r="AD27" i="21"/>
  <c r="AH27" i="21" s="1"/>
  <c r="AD47" i="21"/>
  <c r="AH47" i="21" s="1"/>
  <c r="AD2" i="21"/>
  <c r="AH2" i="21" s="1"/>
  <c r="AD4" i="21"/>
  <c r="AH4" i="21" s="1"/>
  <c r="AD7" i="21"/>
  <c r="AH7" i="21" s="1"/>
  <c r="AD25" i="21"/>
  <c r="AH25" i="21" s="1"/>
  <c r="AD42" i="21"/>
  <c r="AH42" i="21" s="1"/>
  <c r="AD45" i="21"/>
  <c r="AH45" i="21" s="1"/>
  <c r="AD3" i="20"/>
  <c r="AH3" i="20" s="1"/>
  <c r="AD2" i="20"/>
  <c r="AH2" i="20" s="1"/>
  <c r="AD4" i="20"/>
  <c r="AH4" i="20" s="1"/>
  <c r="AD3" i="19"/>
  <c r="AH3" i="19" s="1"/>
  <c r="AD6" i="19"/>
  <c r="AH6" i="19" s="1"/>
  <c r="AD24" i="19"/>
  <c r="AH24" i="19" s="1"/>
  <c r="AD44" i="19"/>
  <c r="AH44" i="19" s="1"/>
  <c r="AD2" i="19"/>
  <c r="AH2" i="19" s="1"/>
  <c r="AD4" i="19"/>
  <c r="AH4" i="19" s="1"/>
  <c r="AD22" i="19"/>
  <c r="AH22" i="19" s="1"/>
  <c r="AD26" i="19"/>
  <c r="AH26" i="19" s="1"/>
  <c r="AD43" i="19"/>
  <c r="AH43" i="19" s="1"/>
  <c r="AD46" i="19"/>
  <c r="AH46" i="19" s="1"/>
  <c r="AD5" i="19"/>
  <c r="AH5" i="19" s="1"/>
  <c r="AD23" i="19"/>
  <c r="AH23" i="19" s="1"/>
  <c r="AD27" i="19"/>
  <c r="AH27" i="19" s="1"/>
  <c r="AD47" i="19"/>
  <c r="AH47" i="19" s="1"/>
  <c r="AD7" i="19"/>
  <c r="AH7" i="19" s="1"/>
  <c r="AD25" i="19"/>
  <c r="AH25" i="19" s="1"/>
  <c r="AD42" i="19"/>
  <c r="AH42" i="19" s="1"/>
  <c r="AD45" i="19"/>
  <c r="AH45" i="19" s="1"/>
  <c r="AD43" i="13"/>
  <c r="AH43" i="13" s="1"/>
  <c r="AD46" i="13"/>
  <c r="AH46" i="13" s="1"/>
  <c r="AD45" i="13"/>
  <c r="AH45" i="13" s="1"/>
  <c r="AD47" i="13"/>
  <c r="AH47" i="13" s="1"/>
  <c r="AD44" i="13"/>
  <c r="AH44" i="13" s="1"/>
  <c r="AD26" i="13"/>
  <c r="AH26" i="13" s="1"/>
  <c r="AD25" i="13"/>
  <c r="AH25" i="13" s="1"/>
  <c r="AD24" i="13"/>
  <c r="AH24" i="13" s="1"/>
  <c r="AD27" i="13"/>
  <c r="AH27" i="13" s="1"/>
  <c r="AD23" i="13"/>
  <c r="AH23" i="13" s="1"/>
  <c r="AD42" i="13"/>
  <c r="AH42" i="13" s="1"/>
  <c r="AD22" i="13"/>
  <c r="AH22" i="13" s="1"/>
  <c r="AD4" i="18"/>
  <c r="AH4" i="18" s="1"/>
  <c r="AD2" i="18"/>
  <c r="AH2" i="18" s="1"/>
  <c r="AD5" i="18"/>
  <c r="AH5" i="18" s="1"/>
  <c r="AD7" i="18"/>
  <c r="AH7" i="18" s="1"/>
  <c r="AD3" i="18"/>
  <c r="AH3" i="18" s="1"/>
  <c r="AD6" i="18"/>
  <c r="AH6" i="18" s="1"/>
  <c r="AD4" i="12"/>
  <c r="AH4" i="12" s="1"/>
  <c r="AD4" i="15"/>
  <c r="AH4" i="15" s="1"/>
  <c r="AD4" i="14"/>
  <c r="AH4" i="14" s="1"/>
  <c r="AD4" i="13"/>
  <c r="AH4" i="13" s="1"/>
  <c r="AD6" i="13"/>
  <c r="AH6" i="13" s="1"/>
  <c r="AD3" i="13"/>
  <c r="AH3" i="13" s="1"/>
  <c r="AD5" i="13"/>
  <c r="AH5" i="13" s="1"/>
  <c r="AD2" i="15"/>
  <c r="AH2" i="15" s="1"/>
  <c r="AD3" i="15"/>
  <c r="AH3" i="15" s="1"/>
  <c r="AD2" i="14"/>
  <c r="AH2" i="14" s="1"/>
  <c r="AD3" i="14"/>
  <c r="AH3" i="14" s="1"/>
  <c r="AC4" i="10"/>
  <c r="AG4" i="10" s="1"/>
  <c r="AC4" i="11"/>
  <c r="AC5" i="11"/>
  <c r="AC6" i="11"/>
  <c r="AC3" i="11"/>
  <c r="AC4" i="7"/>
  <c r="AG4" i="7" s="1"/>
  <c r="AC6" i="10"/>
  <c r="AG6" i="10" s="1"/>
  <c r="AC3" i="7"/>
  <c r="AG3" i="7" s="1"/>
  <c r="AC5" i="7"/>
  <c r="AG5" i="7" s="1"/>
  <c r="AC6" i="7"/>
  <c r="AG6" i="7" s="1"/>
  <c r="AC3" i="10"/>
  <c r="AG3" i="10" s="1"/>
  <c r="AC5" i="10"/>
  <c r="AG5" i="10" s="1"/>
  <c r="AC2" i="7"/>
  <c r="AC2" i="9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F5" i="23" l="1"/>
  <c r="AG4" i="23"/>
  <c r="AG6" i="11"/>
  <c r="G110" i="2"/>
  <c r="AG5" i="11"/>
  <c r="F110" i="2"/>
  <c r="AG4" i="11"/>
  <c r="E110" i="2"/>
  <c r="AG3" i="11"/>
  <c r="D110" i="2"/>
  <c r="AH4" i="23"/>
  <c r="E108" i="2" s="1"/>
  <c r="AH5" i="23"/>
  <c r="F108" i="2" s="1"/>
  <c r="AH2" i="23"/>
  <c r="AH6" i="23"/>
  <c r="G108" i="2" s="1"/>
  <c r="AF2" i="23"/>
  <c r="BH79" i="2"/>
  <c r="BH80" i="2" s="1"/>
  <c r="BH81" i="2" s="1"/>
  <c r="BH82" i="2" s="1"/>
  <c r="AH2" i="9"/>
  <c r="AG2" i="9"/>
  <c r="AF2" i="9"/>
  <c r="AF5" i="10"/>
  <c r="AF3" i="10"/>
  <c r="AF6" i="10"/>
  <c r="AF4" i="10"/>
  <c r="AF3" i="7"/>
  <c r="AF6" i="7"/>
  <c r="AF5" i="7"/>
  <c r="AF4" i="7"/>
  <c r="AH2" i="7"/>
  <c r="AG2" i="7"/>
  <c r="AF2" i="7"/>
  <c r="AF4" i="11"/>
  <c r="AF3" i="11"/>
  <c r="AF6" i="11"/>
  <c r="AF5" i="11"/>
  <c r="AG5" i="12"/>
  <c r="AG4" i="12"/>
  <c r="AG3" i="14"/>
  <c r="AG4" i="14"/>
  <c r="AG5" i="14"/>
  <c r="AG2" i="14"/>
  <c r="AG3" i="15"/>
  <c r="AG4" i="15"/>
  <c r="AG5" i="15"/>
  <c r="AG2" i="15"/>
  <c r="AG3" i="20"/>
  <c r="AG5" i="20"/>
  <c r="AG4" i="20"/>
  <c r="AG2" i="20"/>
  <c r="AG7" i="18"/>
  <c r="AG3" i="18"/>
  <c r="AG4" i="18"/>
  <c r="AG5" i="18"/>
  <c r="AG6" i="18"/>
  <c r="AG2" i="18"/>
  <c r="AG66" i="19"/>
  <c r="AG67" i="19"/>
  <c r="AG64" i="19"/>
  <c r="AG63" i="19"/>
  <c r="AG65" i="19"/>
  <c r="AG46" i="19"/>
  <c r="AG47" i="19"/>
  <c r="AG43" i="19"/>
  <c r="AG45" i="19"/>
  <c r="AG44" i="19"/>
  <c r="AG24" i="19"/>
  <c r="AG25" i="19"/>
  <c r="AG26" i="19"/>
  <c r="AG27" i="19"/>
  <c r="AG23" i="19"/>
  <c r="AG3" i="19"/>
  <c r="AG4" i="19"/>
  <c r="AG5" i="19"/>
  <c r="AG6" i="19"/>
  <c r="AG7" i="19"/>
  <c r="AG62" i="19"/>
  <c r="AG42" i="19"/>
  <c r="AG2" i="19"/>
  <c r="AG22" i="19"/>
  <c r="AG64" i="22"/>
  <c r="AG65" i="22"/>
  <c r="AG66" i="22"/>
  <c r="AG67" i="22"/>
  <c r="AG63" i="22"/>
  <c r="AG44" i="22"/>
  <c r="AG45" i="22"/>
  <c r="AG46" i="22"/>
  <c r="AG47" i="22"/>
  <c r="AG43" i="22"/>
  <c r="AG23" i="22"/>
  <c r="AG24" i="22"/>
  <c r="AG25" i="22"/>
  <c r="AG26" i="22"/>
  <c r="AG27" i="22"/>
  <c r="AG7" i="22"/>
  <c r="AG5" i="22"/>
  <c r="AG3" i="22"/>
  <c r="AG6" i="22"/>
  <c r="AG4" i="22"/>
  <c r="AG62" i="22"/>
  <c r="AG42" i="22"/>
  <c r="AG22" i="22"/>
  <c r="AG2" i="22"/>
  <c r="AG63" i="21"/>
  <c r="AG64" i="21"/>
  <c r="AG65" i="21"/>
  <c r="AG66" i="21"/>
  <c r="AG67" i="21"/>
  <c r="AG45" i="21"/>
  <c r="AG46" i="21"/>
  <c r="AG47" i="21"/>
  <c r="AG44" i="21"/>
  <c r="AG43" i="21"/>
  <c r="AG24" i="21"/>
  <c r="AG25" i="21"/>
  <c r="AG26" i="21"/>
  <c r="AG27" i="21"/>
  <c r="AG23" i="21"/>
  <c r="AG3" i="21"/>
  <c r="AG4" i="21"/>
  <c r="AG5" i="21"/>
  <c r="AG6" i="21"/>
  <c r="AG7" i="21"/>
  <c r="AG62" i="21"/>
  <c r="AG42" i="21"/>
  <c r="AG22" i="21"/>
  <c r="AG2" i="21"/>
  <c r="AG63" i="13"/>
  <c r="AG66" i="13"/>
  <c r="AG65" i="13"/>
  <c r="AG64" i="13"/>
  <c r="AG67" i="13"/>
  <c r="AG62" i="13"/>
  <c r="AG46" i="13"/>
  <c r="AG43" i="13"/>
  <c r="AG45" i="13"/>
  <c r="AG47" i="13"/>
  <c r="AG44" i="13"/>
  <c r="AG42" i="13"/>
  <c r="AG24" i="13"/>
  <c r="AG26" i="13"/>
  <c r="AG27" i="13"/>
  <c r="AG23" i="13"/>
  <c r="AG25" i="13"/>
  <c r="AG22" i="13"/>
  <c r="AG7" i="13"/>
  <c r="AG5" i="13"/>
  <c r="AG4" i="13"/>
  <c r="AG6" i="13"/>
  <c r="AG3" i="13"/>
  <c r="AG2" i="13"/>
  <c r="AH2" i="13"/>
  <c r="AH6" i="7"/>
  <c r="G103" i="2" s="1"/>
  <c r="AH5" i="7"/>
  <c r="F103" i="2" s="1"/>
  <c r="AH4" i="7"/>
  <c r="E103" i="2" s="1"/>
  <c r="AH3" i="7"/>
  <c r="AD3" i="12"/>
  <c r="AH3" i="12" s="1"/>
  <c r="AC2" i="11"/>
  <c r="AG2" i="11" s="1"/>
  <c r="AC2" i="10"/>
  <c r="AG2" i="10" s="1"/>
  <c r="AD2" i="12"/>
  <c r="AH2" i="12" s="1"/>
  <c r="AC7" i="9"/>
  <c r="AH7" i="9" s="1"/>
  <c r="AC5" i="9"/>
  <c r="AH5" i="9" s="1"/>
  <c r="AC3" i="9"/>
  <c r="AH3" i="9" s="1"/>
  <c r="AC4" i="9"/>
  <c r="AH4" i="9" s="1"/>
  <c r="AC6" i="9"/>
  <c r="AH6" i="9" s="1"/>
  <c r="AC3" i="8"/>
  <c r="AG3" i="8" s="1"/>
  <c r="AC6" i="8"/>
  <c r="AG6" i="8" s="1"/>
  <c r="AC4" i="8"/>
  <c r="AG4" i="8" s="1"/>
  <c r="AC5" i="8"/>
  <c r="AG5" i="8" s="1"/>
  <c r="AC2" i="8"/>
  <c r="AG2" i="8" s="1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I5" i="23" l="1"/>
  <c r="AG7" i="9"/>
  <c r="AF4" i="8"/>
  <c r="AF5" i="8"/>
  <c r="AF3" i="8"/>
  <c r="AF6" i="8"/>
  <c r="AF2" i="8"/>
  <c r="AG4" i="9"/>
  <c r="AG6" i="9"/>
  <c r="AG3" i="9"/>
  <c r="AG5" i="9"/>
  <c r="AF6" i="9"/>
  <c r="AF7" i="9"/>
  <c r="AF3" i="9"/>
  <c r="AF4" i="9"/>
  <c r="AF5" i="9"/>
  <c r="AF2" i="10"/>
  <c r="AF2" i="11"/>
  <c r="AG3" i="12"/>
  <c r="AG2" i="12"/>
  <c r="AI5" i="7"/>
  <c r="AH5" i="8"/>
  <c r="F101" i="2" s="1"/>
  <c r="D103" i="2"/>
  <c r="AH2" i="11"/>
  <c r="AH3" i="11"/>
  <c r="AH4" i="11"/>
  <c r="AH6" i="11"/>
  <c r="AH5" i="11"/>
  <c r="AH2" i="10"/>
  <c r="AH6" i="10"/>
  <c r="G102" i="2" s="1"/>
  <c r="AH3" i="10"/>
  <c r="AH5" i="10"/>
  <c r="F102" i="2" s="1"/>
  <c r="AH4" i="10"/>
  <c r="E102" i="2" s="1"/>
  <c r="AH4" i="8"/>
  <c r="E101" i="2" s="1"/>
  <c r="AH6" i="8"/>
  <c r="G101" i="2" s="1"/>
  <c r="AH3" i="8"/>
  <c r="AH2" i="8"/>
  <c r="D107" i="2" l="1"/>
  <c r="F104" i="2"/>
  <c r="F107" i="2"/>
  <c r="G104" i="2"/>
  <c r="G107" i="2"/>
  <c r="E104" i="2"/>
  <c r="E107" i="2"/>
  <c r="AI7" i="9"/>
  <c r="AJ7" i="9" s="1"/>
  <c r="AI5" i="11"/>
  <c r="AI5" i="10"/>
  <c r="AI5" i="8"/>
  <c r="AI6" i="8" s="1"/>
  <c r="D104" i="2"/>
  <c r="D102" i="2"/>
  <c r="D101" i="2"/>
</calcChain>
</file>

<file path=xl/sharedStrings.xml><?xml version="1.0" encoding="utf-8"?>
<sst xmlns="http://schemas.openxmlformats.org/spreadsheetml/2006/main" count="2776" uniqueCount="99">
  <si>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</si>
  <si>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</si>
  <si>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</si>
  <si>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</si>
  <si>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</si>
  <si>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</si>
  <si>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</si>
  <si>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</si>
  <si>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</si>
  <si>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</si>
  <si>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</si>
  <si>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</si>
  <si>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</si>
  <si>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</si>
  <si>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</si>
  <si>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</si>
  <si>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</si>
  <si>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</si>
  <si>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</si>
  <si>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</si>
  <si>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</si>
  <si>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</si>
  <si>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</si>
  <si>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</si>
  <si>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</si>
  <si>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</si>
  <si>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</si>
  <si>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</si>
  <si>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</si>
  <si>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</si>
  <si>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</si>
  <si>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</si>
  <si>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</si>
  <si>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</si>
  <si>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</si>
  <si>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</si>
  <si>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</si>
  <si>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</si>
  <si>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</si>
  <si>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</si>
  <si>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</si>
  <si>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</si>
  <si>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</si>
  <si>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</si>
  <si>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</si>
  <si>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</si>
  <si>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</si>
  <si>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</si>
  <si>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</si>
  <si>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</si>
  <si>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</si>
  <si>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</si>
  <si>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</si>
  <si>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</si>
  <si>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</si>
  <si>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</si>
  <si>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</si>
  <si>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</si>
  <si>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</si>
  <si>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</si>
  <si>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</si>
  <si>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</si>
  <si>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</si>
  <si>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</si>
  <si>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</si>
  <si>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</si>
  <si>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</si>
  <si>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</si>
  <si>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</si>
  <si>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</si>
  <si>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</si>
  <si>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</si>
  <si>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</si>
  <si>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</si>
  <si>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</si>
  <si>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</si>
  <si>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</si>
  <si>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</si>
  <si>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</si>
  <si>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</si>
  <si>
    <t>NVIDIA GeForce RTX 3080</t>
  </si>
  <si>
    <t>Phong + Glow + Soft Shadows</t>
  </si>
  <si>
    <t>expected total</t>
  </si>
  <si>
    <t>diff</t>
  </si>
  <si>
    <t>Upper dif %</t>
  </si>
  <si>
    <t>Lower dif %</t>
  </si>
  <si>
    <t>GTX 970</t>
  </si>
  <si>
    <t>RTX 3080</t>
  </si>
  <si>
    <t>GTX 1660 Ti</t>
  </si>
  <si>
    <t>RTX 3060 Ti</t>
  </si>
  <si>
    <t>Number pixels</t>
  </si>
  <si>
    <t>Increase in pixels</t>
  </si>
  <si>
    <t>TIME</t>
  </si>
  <si>
    <t>Increase In pixels</t>
  </si>
  <si>
    <t>Predicted frame time</t>
  </si>
  <si>
    <t>Mean FPS % Decrease</t>
  </si>
  <si>
    <t>C</t>
  </si>
  <si>
    <t>OpenCL C</t>
  </si>
  <si>
    <t>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</si>
</sst>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7140DC-AEAA-41B2-9CA2-57D60483E4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238542-CC76-41F9-AE16-E3B89C1DDB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585E39-E95D-43E2-B859-88E24D9122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E78C99-B719-40D1-9742-56E243C50B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9FA1B9-A9E7-4FA9-9176-AE35F6C890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36850F-2773-436E-BF61-83025CAA69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1-4224-8580-853BAA375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9CBC01-6B0B-45E4-AD24-30941AC362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B75-44A2-B430-D99C415EDF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11C5B5-1990-4E46-9A4C-179C811870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75-44A2-B430-D99C415EDF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CC6CAF-CC90-47FF-9C2A-75CE7F15D2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75-44A2-B430-D99C415EDF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503035-CD49-4E80-9B01-349ABA62FC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75-44A2-B430-D99C415EDF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10EF15-2569-4CF7-AB62-B7E09F80AA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75-44A2-B430-D99C415EDF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E0D466-5058-4FB6-9D13-BD2B741797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75-44A2-B430-D99C415E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Mandelbulb'!$AD$62:$AD$67</c:f>
              <c:numCache>
                <c:formatCode>General</c:formatCode>
                <c:ptCount val="6"/>
                <c:pt idx="0">
                  <c:v>81.705150976909408</c:v>
                </c:pt>
                <c:pt idx="1">
                  <c:v>60.064226874273615</c:v>
                </c:pt>
                <c:pt idx="2">
                  <c:v>45.422680503853442</c:v>
                </c:pt>
                <c:pt idx="3">
                  <c:v>35.22024571026941</c:v>
                </c:pt>
                <c:pt idx="4">
                  <c:v>22.253030700981551</c:v>
                </c:pt>
                <c:pt idx="5">
                  <c:v>13.079505497479653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B75-44A2-B430-D99C415ED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7139BA-D13A-4C5A-AFD0-1056059B44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E6-4FAB-8A0C-A5F34CCB2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A9A02D-7DDA-448F-8D6E-C5559619F7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6-4FAB-8A0C-A5F34CCB2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921954-F667-43F8-88B3-65386CF7D0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E6-4FAB-8A0C-A5F34CCB2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13DD27-7552-4242-AA63-B2A78C2FC5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E6-4FAB-8A0C-A5F34CCB2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03ED03-DA42-48E1-86E1-FA1D7E39E3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E6-4FAB-8A0C-A5F34CCB2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EDEB78-B625-4189-B4CB-5BC99B8ADA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E6-4FAB-8A0C-A5F34CCB2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Sierpinski'!$AI$42:$AI$47</c:f>
              <c:numCache>
                <c:formatCode>General</c:formatCode>
                <c:ptCount val="6"/>
                <c:pt idx="0">
                  <c:v>2.3496151439299125E-2</c:v>
                </c:pt>
                <c:pt idx="1">
                  <c:v>3.2888495188101483E-2</c:v>
                </c:pt>
                <c:pt idx="2">
                  <c:v>4.7751078680203049E-2</c:v>
                </c:pt>
                <c:pt idx="3">
                  <c:v>6.5926246719160114E-2</c:v>
                </c:pt>
                <c:pt idx="4">
                  <c:v>0.10935449275362319</c:v>
                </c:pt>
                <c:pt idx="5">
                  <c:v>0.22582692307692306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E6-4FAB-8A0C-A5F34CCB2F2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Sierpinski'!$AI$22:$AI$27</c:f>
              <c:numCache>
                <c:formatCode>General</c:formatCode>
                <c:ptCount val="6"/>
                <c:pt idx="0">
                  <c:v>1.6480259112867806E-2</c:v>
                </c:pt>
                <c:pt idx="1">
                  <c:v>2.0536597374179431E-2</c:v>
                </c:pt>
                <c:pt idx="2">
                  <c:v>2.564329122567429E-2</c:v>
                </c:pt>
                <c:pt idx="3">
                  <c:v>3.2020622070728588E-2</c:v>
                </c:pt>
                <c:pt idx="4">
                  <c:v>5.2543545010467547E-2</c:v>
                </c:pt>
                <c:pt idx="5">
                  <c:v>0.10607383966244727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6-4FAB-8A0C-A5F34CCB2F2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Sierpinski'!$AI$2:$AI$7</c:f>
              <c:numCache>
                <c:formatCode>General</c:formatCode>
                <c:ptCount val="6"/>
                <c:pt idx="0">
                  <c:v>7.3129824561403503E-3</c:v>
                </c:pt>
                <c:pt idx="1">
                  <c:v>9.7444747435397987E-3</c:v>
                </c:pt>
                <c:pt idx="2">
                  <c:v>1.3533549666486389E-2</c:v>
                </c:pt>
                <c:pt idx="3">
                  <c:v>1.7470653944612523E-2</c:v>
                </c:pt>
                <c:pt idx="4">
                  <c:v>2.7702286135693217E-2</c:v>
                </c:pt>
                <c:pt idx="5">
                  <c:v>5.5801927353595265E-2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6-4FAB-8A0C-A5F34CCB2F2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Sierpinski'!$AI$62:$AI$67</c:f>
              <c:numCache>
                <c:formatCode>General</c:formatCode>
                <c:ptCount val="6"/>
                <c:pt idx="0">
                  <c:v>5.6984732244587917E-3</c:v>
                </c:pt>
                <c:pt idx="1">
                  <c:v>7.3586210278540612E-3</c:v>
                </c:pt>
                <c:pt idx="2">
                  <c:v>1.074452397995705E-2</c:v>
                </c:pt>
                <c:pt idx="3">
                  <c:v>1.3885883441258092E-2</c:v>
                </c:pt>
                <c:pt idx="4">
                  <c:v>2.2553469510363473E-2</c:v>
                </c:pt>
                <c:pt idx="5">
                  <c:v>4.7753269841269839E-2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E6-4FAB-8A0C-A5F34CCB2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C-488A-B25B-3B3E1B6B569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Sierpinski'!$AD$22:$AD$27</c:f>
              <c:numCache>
                <c:formatCode>General</c:formatCode>
                <c:ptCount val="6"/>
                <c:pt idx="0">
                  <c:v>60.678657607949788</c:v>
                </c:pt>
                <c:pt idx="1">
                  <c:v>48.693558225828362</c:v>
                </c:pt>
                <c:pt idx="2">
                  <c:v>38.996554350199439</c:v>
                </c:pt>
                <c:pt idx="3">
                  <c:v>31.229874228900208</c:v>
                </c:pt>
                <c:pt idx="4">
                  <c:v>19.031833497355066</c:v>
                </c:pt>
                <c:pt idx="5">
                  <c:v>9.4273951351458845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C-488A-B25B-3B3E1B6B569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C-488A-B25B-3B3E1B6B569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409793-9DDF-4A7A-9E9D-B9E02FC9AF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7C-488A-B25B-3B3E1B6B5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61BDE1-A6BE-4E94-895F-4EBF6549C1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7C-488A-B25B-3B3E1B6B56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E44FFF-2F12-4725-A753-C1277AA29B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7C-488A-B25B-3B3E1B6B56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2E1E67-F012-4540-A59B-E4F0EB95C0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7C-488A-B25B-3B3E1B6B56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17BB5D-AB2E-4924-9712-C6B2A0A867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7C-488A-B25B-3B3E1B6B56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CBD1B8-241C-4A8C-B193-5D5814FC69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7C-488A-B25B-3B3E1B6B5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Sierpinski'!$AD$62:$AD$67</c:f>
              <c:numCache>
                <c:formatCode>General</c:formatCode>
                <c:ptCount val="6"/>
                <c:pt idx="0">
                  <c:v>175.4856012497934</c:v>
                </c:pt>
                <c:pt idx="1">
                  <c:v>135.89502655657515</c:v>
                </c:pt>
                <c:pt idx="2">
                  <c:v>93.070665751727176</c:v>
                </c:pt>
                <c:pt idx="3">
                  <c:v>72.015583612690747</c:v>
                </c:pt>
                <c:pt idx="4">
                  <c:v>44.339076058364022</c:v>
                </c:pt>
                <c:pt idx="5">
                  <c:v>20.940974373565709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7C-488A-B25B-3B3E1B6B5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E1D3C1-F6A8-43E6-AB36-141076F2E1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B-4BF9-BE69-9410CCE822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B09EF7-CB08-4CF7-BF8C-665B7D7E61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8B-4BF9-BE69-9410CCE822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0146C9-ED74-4C83-8A86-953B89956E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B-4BF9-BE69-9410CCE822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CA45AD-A716-4D57-833F-BB22B23CB3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B-4BF9-BE69-9410CCE822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D9570E-54D4-4961-A491-1E93D22385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B-4BF9-BE69-9410CCE822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E5B90B-649B-4E2C-8B80-44C2261A78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8B-4BF9-BE69-9410CCE82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Planet'!$AI$42:$AI$47</c:f>
              <c:numCache>
                <c:formatCode>General</c:formatCode>
                <c:ptCount val="6"/>
                <c:pt idx="0">
                  <c:v>1.08994557329463E-2</c:v>
                </c:pt>
                <c:pt idx="1">
                  <c:v>1.4778269419862343E-2</c:v>
                </c:pt>
                <c:pt idx="2">
                  <c:v>2.1854186299383835E-2</c:v>
                </c:pt>
                <c:pt idx="3">
                  <c:v>2.9168148864185599E-2</c:v>
                </c:pt>
                <c:pt idx="4">
                  <c:v>4.5193946188340807E-2</c:v>
                </c:pt>
                <c:pt idx="5">
                  <c:v>8.6723120567375883E-2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D8B-4BF9-BE69-9410CCE8223E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Planet'!$AI$22:$AI$27</c:f>
              <c:numCache>
                <c:formatCode>General</c:formatCode>
                <c:ptCount val="6"/>
                <c:pt idx="0">
                  <c:v>1.066869781488719E-2</c:v>
                </c:pt>
                <c:pt idx="1">
                  <c:v>1.2040721442885772E-2</c:v>
                </c:pt>
                <c:pt idx="2">
                  <c:v>1.4525561729886447E-2</c:v>
                </c:pt>
                <c:pt idx="3">
                  <c:v>1.9350048247024767E-2</c:v>
                </c:pt>
                <c:pt idx="4">
                  <c:v>2.9918976651763539E-2</c:v>
                </c:pt>
                <c:pt idx="5">
                  <c:v>5.7762655205348623E-2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8B-4BF9-BE69-9410CCE8223E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Planet'!$AI$2:$AI$7</c:f>
              <c:numCache>
                <c:formatCode>General</c:formatCode>
                <c:ptCount val="6"/>
                <c:pt idx="0">
                  <c:v>5.7258630555025742E-3</c:v>
                </c:pt>
                <c:pt idx="1">
                  <c:v>8.2443788606726149E-3</c:v>
                </c:pt>
                <c:pt idx="2">
                  <c:v>1.1034202792064659E-2</c:v>
                </c:pt>
                <c:pt idx="3">
                  <c:v>1.4202339319470698E-2</c:v>
                </c:pt>
                <c:pt idx="4">
                  <c:v>2.1744922298518252E-2</c:v>
                </c:pt>
                <c:pt idx="5">
                  <c:v>4.2660509554140129E-2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8B-4BF9-BE69-9410CCE8223E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Planet'!$AI$62:$AI$67</c:f>
              <c:numCache>
                <c:formatCode>General</c:formatCode>
                <c:ptCount val="6"/>
                <c:pt idx="0">
                  <c:v>4.2569392241684993E-3</c:v>
                </c:pt>
                <c:pt idx="1">
                  <c:v>6.2960364894620946E-3</c:v>
                </c:pt>
                <c:pt idx="2">
                  <c:v>8.553012391397238E-3</c:v>
                </c:pt>
                <c:pt idx="3">
                  <c:v>1.0490467877094971E-2</c:v>
                </c:pt>
                <c:pt idx="4">
                  <c:v>1.6681598667776854E-2</c:v>
                </c:pt>
                <c:pt idx="5">
                  <c:v>3.3069247666117518E-2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B-4BF9-BE69-9410CCE82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Planet'!$AD$42:$AD$47</c:f>
              <c:numCache>
                <c:formatCode>General</c:formatCode>
                <c:ptCount val="6"/>
                <c:pt idx="0">
                  <c:v>91.747700481708719</c:v>
                </c:pt>
                <c:pt idx="1">
                  <c:v>67.666921720616116</c:v>
                </c:pt>
                <c:pt idx="2">
                  <c:v>45.757823526387455</c:v>
                </c:pt>
                <c:pt idx="3">
                  <c:v>34.283972035944316</c:v>
                </c:pt>
                <c:pt idx="4">
                  <c:v>22.126857341304294</c:v>
                </c:pt>
                <c:pt idx="5">
                  <c:v>11.530950379294667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7C-4128-B6E0-C01D779FED4A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Planet'!$AD$22:$AD$27</c:f>
              <c:numCache>
                <c:formatCode>General</c:formatCode>
                <c:ptCount val="6"/>
                <c:pt idx="0">
                  <c:v>93.732151510055104</c:v>
                </c:pt>
                <c:pt idx="1">
                  <c:v>83.051501917341284</c:v>
                </c:pt>
                <c:pt idx="2">
                  <c:v>68.84415340320318</c:v>
                </c:pt>
                <c:pt idx="3">
                  <c:v>51.679457706456027</c:v>
                </c:pt>
                <c:pt idx="4">
                  <c:v>33.423603074373744</c:v>
                </c:pt>
                <c:pt idx="5">
                  <c:v>17.312223554214377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7C-4128-B6E0-C01D779FED4A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Planet'!$AD$2:$AD$7</c:f>
              <c:numCache>
                <c:formatCode>General</c:formatCode>
                <c:ptCount val="6"/>
                <c:pt idx="0">
                  <c:v>174.64616081570384</c:v>
                </c:pt>
                <c:pt idx="1">
                  <c:v>121.2947654274121</c:v>
                </c:pt>
                <c:pt idx="2">
                  <c:v>90.627299393043472</c:v>
                </c:pt>
                <c:pt idx="3">
                  <c:v>70.410935656849844</c:v>
                </c:pt>
                <c:pt idx="4">
                  <c:v>45.987747680668527</c:v>
                </c:pt>
                <c:pt idx="5">
                  <c:v>23.440882691073053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7C-4128-B6E0-C01D779FED4A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A057E1-3171-4FDF-B527-C786710AA9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C-4128-B6E0-C01D779FE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02A827-EE50-41E0-9C8B-FC7E62D5DE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C-4128-B6E0-C01D779FE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EEFD90-A137-4B6E-9B40-72EF360D80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C-4128-B6E0-C01D779FE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AC4F23-04D7-47F8-9739-498A07BC48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C-4128-B6E0-C01D779FE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62BBB0-1679-4888-AAB2-AA47E7B56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C-4128-B6E0-C01D779FE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1B9767-BDAA-42A2-BFFD-2DB8D177D2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C-4128-B6E0-C01D779FE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Planet'!$AD$62:$AD$67</c:f>
              <c:numCache>
                <c:formatCode>General</c:formatCode>
                <c:ptCount val="6"/>
                <c:pt idx="0">
                  <c:v>234.91056539463008</c:v>
                </c:pt>
                <c:pt idx="1">
                  <c:v>158.83008328711824</c:v>
                </c:pt>
                <c:pt idx="2">
                  <c:v>116.91787106561621</c:v>
                </c:pt>
                <c:pt idx="3">
                  <c:v>95.324632963550982</c:v>
                </c:pt>
                <c:pt idx="4">
                  <c:v>59.946292913260059</c:v>
                </c:pt>
                <c:pt idx="5">
                  <c:v>30.239575151405454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7C-4128-B6E0-C01D779F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Trivial</a:t>
            </a:r>
            <a:r>
              <a:rPr lang="en-GB"/>
              <a:t>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86-4DDA-82C3-30569047D8D8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Trivial'!$AD$22:$AD$27</c:f>
              <c:numCache>
                <c:formatCode>General</c:formatCode>
                <c:ptCount val="6"/>
                <c:pt idx="0">
                  <c:v>99.322929448959854</c:v>
                </c:pt>
                <c:pt idx="1">
                  <c:v>99.394593538185475</c:v>
                </c:pt>
                <c:pt idx="2">
                  <c:v>99.528182436124695</c:v>
                </c:pt>
                <c:pt idx="3">
                  <c:v>99.545199606839219</c:v>
                </c:pt>
                <c:pt idx="4">
                  <c:v>99.509945997448128</c:v>
                </c:pt>
                <c:pt idx="5">
                  <c:v>54.229513510753208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6-4DDA-82C3-30569047D8D8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Trivial'!$AD$2:$AD$7</c:f>
              <c:numCache>
                <c:formatCode>General</c:formatCode>
                <c:ptCount val="6"/>
                <c:pt idx="0">
                  <c:v>701.94443240816963</c:v>
                </c:pt>
                <c:pt idx="1">
                  <c:v>460.57652889476964</c:v>
                </c:pt>
                <c:pt idx="2">
                  <c:v>306.93514789612556</c:v>
                </c:pt>
                <c:pt idx="3">
                  <c:v>223.91640987245086</c:v>
                </c:pt>
                <c:pt idx="4">
                  <c:v>127.67800619731449</c:v>
                </c:pt>
                <c:pt idx="5">
                  <c:v>56.455345775117692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6-4DDA-82C3-30569047D8D8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32A4DA-2F4B-4FB7-A336-4833C44461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86-4DDA-82C3-30569047D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2A9CA5-5BC8-4E08-8E0C-A8B7DD77C8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86-4DDA-82C3-30569047D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6B7DE5-A68D-48E2-8944-43B0896405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86-4DDA-82C3-30569047D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46D2F1-30A9-48E0-AC98-3D2EA096D8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86-4DDA-82C3-30569047D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497E25-6611-46F7-8F3A-93192793F1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86-4DDA-82C3-30569047D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FA4736-59F0-4039-9B85-EED6B9268D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86-4DDA-82C3-30569047D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Trivial'!$AD$62:$AD$67</c:f>
              <c:numCache>
                <c:formatCode>General</c:formatCode>
                <c:ptCount val="6"/>
                <c:pt idx="0">
                  <c:v>577.41128735685822</c:v>
                </c:pt>
                <c:pt idx="1">
                  <c:v>433.57651745670955</c:v>
                </c:pt>
                <c:pt idx="2">
                  <c:v>308.74086253249499</c:v>
                </c:pt>
                <c:pt idx="3">
                  <c:v>210.96315253951116</c:v>
                </c:pt>
                <c:pt idx="4">
                  <c:v>121.54742771076978</c:v>
                </c:pt>
                <c:pt idx="5">
                  <c:v>58.325544012806304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86-4DDA-82C3-30569047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CCDF17-C97F-4337-8656-B1B6D3D60B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49-4F72-B0CC-4DBD937FAF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D245A7-991C-4C5E-8514-2C86364B3F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49-4F72-B0CC-4DBD937FAF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EA9915-5F56-4BBD-89CA-F490043418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49-4F72-B0CC-4DBD937FAF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E468F9-6ED7-4441-A4B5-8942F14EAD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49-4F72-B0CC-4DBD937FAF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E4761F-3A30-4C1C-B2E0-8B5CAB3743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49-4F72-B0CC-4DBD937FAF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5016D3-A928-411A-BE0B-01AF304B0A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49-4F72-B0CC-4DBD937F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Trivial'!$AI$42:$AI$47</c:f>
              <c:numCache>
                <c:formatCode>General</c:formatCode>
                <c:ptCount val="6"/>
                <c:pt idx="0">
                  <c:v>3.1777201157946766E-3</c:v>
                </c:pt>
                <c:pt idx="1">
                  <c:v>4.7550654975702508E-3</c:v>
                </c:pt>
                <c:pt idx="2">
                  <c:v>6.8039522406105942E-3</c:v>
                </c:pt>
                <c:pt idx="3">
                  <c:v>9.7620121422376423E-3</c:v>
                </c:pt>
                <c:pt idx="4">
                  <c:v>1.8754225645295587E-2</c:v>
                </c:pt>
                <c:pt idx="5">
                  <c:v>3.9278058336961255E-2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49-4F72-B0CC-4DBD937FAF0F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Trivial'!$AI$22:$AI$27</c:f>
              <c:numCache>
                <c:formatCode>General</c:formatCode>
                <c:ptCount val="6"/>
                <c:pt idx="0">
                  <c:v>1.0068168604651163E-2</c:v>
                </c:pt>
                <c:pt idx="1">
                  <c:v>1.0060909395598257E-2</c:v>
                </c:pt>
                <c:pt idx="2">
                  <c:v>1.0047405423501842E-2</c:v>
                </c:pt>
                <c:pt idx="3">
                  <c:v>1.0045687827736249E-2</c:v>
                </c:pt>
                <c:pt idx="4">
                  <c:v>1.0049246735855373E-2</c:v>
                </c:pt>
                <c:pt idx="5">
                  <c:v>1.8440143295803482E-2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9-4F72-B0CC-4DBD937FAF0F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Trivial'!$AI$2:$AI$7</c:f>
              <c:numCache>
                <c:formatCode>General</c:formatCode>
                <c:ptCount val="6"/>
                <c:pt idx="0">
                  <c:v>1.4246141914243658E-3</c:v>
                </c:pt>
                <c:pt idx="1">
                  <c:v>2.1711918373254215E-3</c:v>
                </c:pt>
                <c:pt idx="2">
                  <c:v>3.2580172288982192E-3</c:v>
                </c:pt>
                <c:pt idx="3">
                  <c:v>4.4659522746440441E-3</c:v>
                </c:pt>
                <c:pt idx="4">
                  <c:v>7.8322025052192067E-3</c:v>
                </c:pt>
                <c:pt idx="5">
                  <c:v>1.7713114431773494E-2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49-4F72-B0CC-4DBD937FAF0F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Trivial'!$AI$62:$AI$67</c:f>
              <c:numCache>
                <c:formatCode>General</c:formatCode>
                <c:ptCount val="6"/>
                <c:pt idx="0">
                  <c:v>1.7318677724115373E-3</c:v>
                </c:pt>
                <c:pt idx="1">
                  <c:v>2.3063979706877112E-3</c:v>
                </c:pt>
                <c:pt idx="2">
                  <c:v>3.2389622539671114E-3</c:v>
                </c:pt>
                <c:pt idx="3">
                  <c:v>4.7401642796967144E-3</c:v>
                </c:pt>
                <c:pt idx="4">
                  <c:v>8.2272411587316092E-3</c:v>
                </c:pt>
                <c:pt idx="5">
                  <c:v>1.7145146555005712E-2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49-4F72-B0CC-4DBD937FA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Computational Cost of Features in </a:t>
            </a:r>
            <a:r>
              <a:rPr lang="en-GB" baseline="0"/>
              <a:t>Mandelbulb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'Mandelbulb Features'!$V$3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'Mandelbulb Features'!$AH$3</c:f>
              <c:numCache>
                <c:formatCode>General</c:formatCode>
                <c:ptCount val="1"/>
                <c:pt idx="0">
                  <c:v>15.109587038894324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A-4588-96E8-060F929614D2}"/>
            </c:ext>
          </c:extLst>
        </c:ser>
        <c:ser>
          <c:idx val="1"/>
          <c:order val="1"/>
          <c:tx>
            <c:strRef>
              <c:f>'Mandelbulb Features'!$V$4</c:f>
              <c:strCache>
                <c:ptCount val="1"/>
                <c:pt idx="0">
                  <c:v>Glow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'Mandelbulb Features'!$AH$4</c:f>
              <c:numCache>
                <c:formatCode>General</c:formatCode>
                <c:ptCount val="1"/>
                <c:pt idx="0">
                  <c:v>2.5702405012441542E-2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A-4588-96E8-060F929614D2}"/>
            </c:ext>
          </c:extLst>
        </c:ser>
        <c:ser>
          <c:idx val="2"/>
          <c:order val="2"/>
          <c:tx>
            <c:strRef>
              <c:f>'Mandelbulb Features'!$V$5</c:f>
              <c:strCache>
                <c:ptCount val="1"/>
                <c:pt idx="0">
                  <c:v>Hard Shadows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'Mandelbulb Features'!$AH$5</c:f>
              <c:numCache>
                <c:formatCode>General</c:formatCode>
                <c:ptCount val="1"/>
                <c:pt idx="0">
                  <c:v>55.811130140834322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A-4588-96E8-060F929614D2}"/>
            </c:ext>
          </c:extLst>
        </c:ser>
        <c:ser>
          <c:idx val="3"/>
          <c:order val="3"/>
          <c:tx>
            <c:strRef>
              <c:f>'Mandelbulb Features'!$V$6</c:f>
              <c:strCache>
                <c:ptCount val="1"/>
                <c:pt idx="0">
                  <c:v>Soft Shadows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'Mandelbulb Features'!$AH$6</c:f>
              <c:numCache>
                <c:formatCode>General</c:formatCode>
                <c:ptCount val="1"/>
                <c:pt idx="0">
                  <c:v>55.794505069682984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A-4588-96E8-060F929614D2}"/>
            </c:ext>
          </c:extLst>
        </c:ser>
        <c:ser>
          <c:idx val="4"/>
          <c:order val="4"/>
          <c:tx>
            <c:strRef>
              <c:f>'Mandelbulb Features'!$V$7</c:f>
              <c:strCache>
                <c:ptCount val="1"/>
                <c:pt idx="0">
                  <c:v>Phong + Glow + Soft Shadows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'Mandelbulb Features'!$AH$7</c:f>
              <c:numCache>
                <c:formatCode>General</c:formatCode>
                <c:ptCount val="1"/>
                <c:pt idx="0">
                  <c:v>59.344462943733355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A-4588-96E8-060F9296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</a:t>
                </a:r>
                <a:r>
                  <a:rPr lang="en-GB" baseline="0"/>
                  <a:t> Decrease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106.98848803868702</c:v>
                </c:pt>
                <c:pt idx="1">
                  <c:v>94.048604318711909</c:v>
                </c:pt>
                <c:pt idx="2">
                  <c:v>106.75776662752214</c:v>
                </c:pt>
                <c:pt idx="3">
                  <c:v>47.600687353925395</c:v>
                </c:pt>
                <c:pt idx="4">
                  <c:v>48.0531275378058</c:v>
                </c:pt>
                <c:pt idx="5">
                  <c:v>45.208569736479248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62.641206262123212</c:v>
                </c:pt>
                <c:pt idx="1">
                  <c:v>53.176378679734384</c:v>
                </c:pt>
                <c:pt idx="2">
                  <c:v>62.625105965585043</c:v>
                </c:pt>
                <c:pt idx="3">
                  <c:v>27.680441113381171</c:v>
                </c:pt>
                <c:pt idx="4">
                  <c:v>27.690855258492302</c:v>
                </c:pt>
                <c:pt idx="5">
                  <c:v>25.467118824389921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36.326781192898842</c:v>
                </c:pt>
                <c:pt idx="1">
                  <c:v>29.1785082779428</c:v>
                </c:pt>
                <c:pt idx="2">
                  <c:v>36.123122049192467</c:v>
                </c:pt>
                <c:pt idx="3">
                  <c:v>17.664349104064215</c:v>
                </c:pt>
                <c:pt idx="4">
                  <c:v>17.69413563262728</c:v>
                </c:pt>
                <c:pt idx="5">
                  <c:v>15.804779365280062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6E-4F25-B4EE-6C1C5F5B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5EBCE1-CE4A-4DF6-AFAB-AF95463D98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98-42B4-8F9E-562D44837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89ECD2-B03A-4EEB-99E5-679EE9DDF7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98-42B4-8F9E-562D44837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BC44F7-DE0E-4D8C-9785-060141C21B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98-42B4-8F9E-562D44837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66A066-830F-4C51-9B22-4F499CC843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98-42B4-8F9E-562D44837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85404B-8AA8-4799-90CE-22856E88AB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98-42B4-8F9E-562D44837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6E8A6E-8344-46B3-BDC5-688E9C77D6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98-42B4-8F9E-562D44837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398-42B4-8F9E-562D448379C8}"/>
            </c:ext>
          </c:extLst>
        </c:ser>
        <c:ser>
          <c:idx val="0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Graphs!$BF$77:$BF$82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Graphs!$BH$77:$BH$82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1.9123641304347828E-2</c:v>
                </c:pt>
                <c:pt idx="2">
                  <c:v>2.9880689538043483E-2</c:v>
                </c:pt>
                <c:pt idx="3">
                  <c:v>4.3028192934782612E-2</c:v>
                </c:pt>
                <c:pt idx="4">
                  <c:v>7.64945652173913E-2</c:v>
                </c:pt>
                <c:pt idx="5">
                  <c:v>0.17211277173913042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98-42B4-8F9E-562D44837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74701-04A3-4206-B98F-07AA8B6B219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C7-45D2-BFDA-161E1D097A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61FF4A-8927-440D-86A1-6E3DEA137475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FC7-45D2-BFDA-161E1D097A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DA596-F5F1-4027-840C-2FFF1FEE508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FC7-45D2-BFDA-161E1D097A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193DC-7DBD-43EA-8ECC-C8522780072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C7-45D2-BFDA-161E1D097A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6EDEF1-AC76-4796-A63F-E34B102E145B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FC7-45D2-BFDA-161E1D097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7FC7-45D2-BFDA-161E1D097A8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Graphs!$AO$214:$AO$218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11.0680609375</c:v>
                </c:pt>
                <c:pt idx="2">
                  <c:v>17.293845214843749</c:v>
                </c:pt>
                <c:pt idx="3">
                  <c:v>24.903137109374999</c:v>
                </c:pt>
                <c:pt idx="4">
                  <c:v>44.272243749999994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C7-45D2-BFDA-161E1D097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Planet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Graphs!$D$107:$D$108</c:f>
              <c:numCache>
                <c:formatCode>General</c:formatCode>
                <c:ptCount val="2"/>
                <c:pt idx="0">
                  <c:v>13.7</c:v>
                </c:pt>
                <c:pt idx="1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6-4CB9-9044-0B9B91011950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Graphs!$E$107:$E$108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6-4CB9-9044-0B9B91011950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Graphs!$F$107:$F$108</c:f>
              <c:numCache>
                <c:formatCode>General</c:formatCode>
                <c:ptCount val="2"/>
                <c:pt idx="0">
                  <c:v>-19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6-4CB9-9044-0B9B91011950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Graphs!$G$107:$G$108</c:f>
              <c:numCache>
                <c:formatCode>General</c:formatCode>
                <c:ptCount val="2"/>
                <c:pt idx="0">
                  <c:v>16.600000000000001</c:v>
                </c:pt>
                <c:pt idx="1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6-4CB9-9044-0B9B9101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Function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Performance for Planet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Graphs!$D$110:$D$111</c:f>
              <c:numCache>
                <c:formatCode>General</c:formatCode>
                <c:ptCount val="2"/>
                <c:pt idx="0">
                  <c:v>68.418030672447216</c:v>
                </c:pt>
                <c:pt idx="1">
                  <c:v>166.88266905657485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004-9EAB-2389FCBB2FF5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Graphs!$E$110:$E$111</c:f>
              <c:numCache>
                <c:formatCode>General</c:formatCode>
                <c:ptCount val="2"/>
                <c:pt idx="0">
                  <c:v>71.879721266414194</c:v>
                </c:pt>
                <c:pt idx="1">
                  <c:v>166.66777722989991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4004-9EAB-2389FCBB2FF5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Graphs!$F$110:$F$111</c:f>
              <c:numCache>
                <c:formatCode>General</c:formatCode>
                <c:ptCount val="2"/>
                <c:pt idx="0">
                  <c:v>48.738875364169687</c:v>
                </c:pt>
                <c:pt idx="1">
                  <c:v>162.11029896790444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F-4004-9EAB-2389FCBB2FF5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Graphs!$G$110:$G$111</c:f>
              <c:numCache>
                <c:formatCode>General</c:formatCode>
                <c:ptCount val="2"/>
                <c:pt idx="0">
                  <c:v>70.190207309830114</c:v>
                </c:pt>
                <c:pt idx="1">
                  <c:v>180.33761867714651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F-4004-9EAB-2389FCBB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Function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C8EE97-0A6B-4B7E-BD43-0A6389572E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52A-41B2-8BB8-E2ACDA8416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29B3C7-8F14-42AB-AC88-77C75CBC36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2A-41B2-8BB8-E2ACDA8416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0A0F42-5D13-4137-99C3-E354646C13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2A-41B2-8BB8-E2ACDA8416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095796-0682-437A-A45B-2DE03641BB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2A-41B2-8BB8-E2ACDA841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Graphs!$AN$3:$AN$6</c15:f>
                <c15:dlblRangeCache>
                  <c:ptCount val="4"/>
                  <c:pt idx="0">
                    <c:v>RTX 3060 Ti</c:v>
                  </c:pt>
                  <c:pt idx="1">
                    <c:v>GTX 1660 Ti</c:v>
                  </c:pt>
                  <c:pt idx="2">
                    <c:v>GTX 970</c:v>
                  </c:pt>
                  <c:pt idx="3">
                    <c:v>RTX 3080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Graphs!$AP$214:$AP$218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DEFEA0-FA7E-4D02-9C9D-75FF36CEFD9A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D7B94-DB3D-4888-8FC2-2484D00E421E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7D5B4-2311-42FF-A86A-912C0FAE123D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42A51A-5B4C-476A-B544-5F3A188D0660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D0CF7-3FB5-470C-A882-542EA556149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558509</xdr:colOff>
      <xdr:row>1</xdr:row>
      <xdr:rowOff>58881</xdr:rowOff>
    </xdr:from>
    <xdr:to>
      <xdr:col>26</xdr:col>
      <xdr:colOff>228599</xdr:colOff>
      <xdr:row>23</xdr:row>
      <xdr:rowOff>163655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62427</xdr:colOff>
      <xdr:row>120</xdr:row>
      <xdr:rowOff>45084</xdr:rowOff>
    </xdr:from>
    <xdr:to>
      <xdr:col>12</xdr:col>
      <xdr:colOff>349907</xdr:colOff>
      <xdr:row>142</xdr:row>
      <xdr:rowOff>149858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340277</xdr:colOff>
      <xdr:row>1</xdr:row>
      <xdr:rowOff>42904</xdr:rowOff>
    </xdr:from>
    <xdr:to>
      <xdr:col>38</xdr:col>
      <xdr:colOff>1033562</xdr:colOff>
      <xdr:row>23</xdr:row>
      <xdr:rowOff>141237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345926</xdr:colOff>
      <xdr:row>2</xdr:row>
      <xdr:rowOff>103254</xdr:rowOff>
    </xdr:from>
    <xdr:to>
      <xdr:col>54</xdr:col>
      <xdr:colOff>492620</xdr:colOff>
      <xdr:row>32</xdr:row>
      <xdr:rowOff>123629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24</xdr:row>
      <xdr:rowOff>56030</xdr:rowOff>
    </xdr:from>
    <xdr:to>
      <xdr:col>40</xdr:col>
      <xdr:colOff>367223</xdr:colOff>
      <xdr:row>49</xdr:row>
      <xdr:rowOff>98334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67235</xdr:colOff>
      <xdr:row>2</xdr:row>
      <xdr:rowOff>32017</xdr:rowOff>
    </xdr:from>
    <xdr:to>
      <xdr:col>78</xdr:col>
      <xdr:colOff>160520</xdr:colOff>
      <xdr:row>32</xdr:row>
      <xdr:rowOff>52392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E19DC-97D0-4309-A5A3-2DC22D62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449036</xdr:colOff>
      <xdr:row>35</xdr:row>
      <xdr:rowOff>176893</xdr:rowOff>
    </xdr:from>
    <xdr:to>
      <xdr:col>71</xdr:col>
      <xdr:colOff>535189</xdr:colOff>
      <xdr:row>67</xdr:row>
      <xdr:rowOff>169762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49D1A0-DD6B-4A07-B5EE-955BBCCA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136071</xdr:colOff>
      <xdr:row>3</xdr:row>
      <xdr:rowOff>108857</xdr:rowOff>
    </xdr:from>
    <xdr:to>
      <xdr:col>88</xdr:col>
      <xdr:colOff>229356</xdr:colOff>
      <xdr:row>33</xdr:row>
      <xdr:rowOff>129232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962C89-FE0E-4F35-9742-A5214260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72</xdr:col>
      <xdr:colOff>149678</xdr:colOff>
      <xdr:row>36</xdr:row>
      <xdr:rowOff>27214</xdr:rowOff>
    </xdr:from>
    <xdr:to>
      <xdr:col>88</xdr:col>
      <xdr:colOff>235832</xdr:colOff>
      <xdr:row>68</xdr:row>
      <xdr:rowOff>20083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EEEA14-97B9-4800-B8A0-28A1B1EA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503465</xdr:colOff>
      <xdr:row>36</xdr:row>
      <xdr:rowOff>122464</xdr:rowOff>
    </xdr:from>
    <xdr:to>
      <xdr:col>104</xdr:col>
      <xdr:colOff>589618</xdr:colOff>
      <xdr:row>68</xdr:row>
      <xdr:rowOff>115333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35523-1135-4EC2-83FC-62E044E4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517072</xdr:colOff>
      <xdr:row>4</xdr:row>
      <xdr:rowOff>54429</xdr:rowOff>
    </xdr:from>
    <xdr:to>
      <xdr:col>104</xdr:col>
      <xdr:colOff>610356</xdr:colOff>
      <xdr:row>34</xdr:row>
      <xdr:rowOff>74804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5CDFCE-209F-4BB0-A015-70488DB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282411</xdr:colOff>
      <xdr:row>50</xdr:row>
      <xdr:rowOff>104774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5209E6-1616-409C-B853-1D406CEF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503465</xdr:colOff>
      <xdr:row>51</xdr:row>
      <xdr:rowOff>27214</xdr:rowOff>
    </xdr:from>
    <xdr:to>
      <xdr:col>40</xdr:col>
      <xdr:colOff>578316</xdr:colOff>
      <xdr:row>73</xdr:row>
      <xdr:rowOff>125547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E02AFA4-C8B1-4722-822A-79F59F5B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481852</xdr:colOff>
      <xdr:row>71</xdr:row>
      <xdr:rowOff>27214</xdr:rowOff>
    </xdr:from>
    <xdr:to>
      <xdr:col>55</xdr:col>
      <xdr:colOff>217714</xdr:colOff>
      <xdr:row>97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D99C1A-4133-4A5D-AB63-0F670331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136071</xdr:colOff>
      <xdr:row>245</xdr:row>
      <xdr:rowOff>176893</xdr:rowOff>
    </xdr:from>
    <xdr:to>
      <xdr:col>46</xdr:col>
      <xdr:colOff>129267</xdr:colOff>
      <xdr:row>284</xdr:row>
      <xdr:rowOff>100693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36E0B1D-A358-42B3-BF3D-6AD2C98D3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67235</xdr:colOff>
      <xdr:row>108</xdr:row>
      <xdr:rowOff>179295</xdr:rowOff>
    </xdr:from>
    <xdr:to>
      <xdr:col>27</xdr:col>
      <xdr:colOff>354716</xdr:colOff>
      <xdr:row>131</xdr:row>
      <xdr:rowOff>93569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53E4015-9F31-4685-A0FE-A4E431D3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56029</xdr:colOff>
      <xdr:row>109</xdr:row>
      <xdr:rowOff>67235</xdr:rowOff>
    </xdr:from>
    <xdr:to>
      <xdr:col>38</xdr:col>
      <xdr:colOff>1553744</xdr:colOff>
      <xdr:row>131</xdr:row>
      <xdr:rowOff>172009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113144-3958-44A1-B9F6-D265A8261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3:BH218"/>
  <sheetViews>
    <sheetView tabSelected="1" topLeftCell="A79" zoomScale="85" zoomScaleNormal="85" workbookViewId="0">
      <selection activeCell="AH141" sqref="AH141"/>
    </sheetView>
  </sheetViews>
  <sheetFormatPr defaultRowHeight="15" x14ac:dyDescent="0.25"/>
  <cols>
    <col min="39" max="40" width="29.140625" bestFit="1" customWidth="1"/>
    <col min="41" max="41" width="20.7109375" bestFit="1" customWidth="1"/>
    <col min="44" max="44" width="12" customWidth="1"/>
    <col min="45" max="45" width="13.42578125" bestFit="1" customWidth="1"/>
    <col min="46" max="46" width="13.5703125" customWidth="1"/>
    <col min="47" max="47" width="10.42578125" bestFit="1" customWidth="1"/>
    <col min="58" max="58" width="14.5703125" bestFit="1" customWidth="1"/>
    <col min="59" max="59" width="17.85546875" bestFit="1" customWidth="1"/>
    <col min="60" max="60" width="20.7109375" bestFit="1" customWidth="1"/>
  </cols>
  <sheetData>
    <row r="3" spans="40:40" x14ac:dyDescent="0.25">
      <c r="AN3" t="s">
        <v>89</v>
      </c>
    </row>
    <row r="4" spans="40:40" x14ac:dyDescent="0.25">
      <c r="AN4" t="s">
        <v>88</v>
      </c>
    </row>
    <row r="5" spans="40:40" x14ac:dyDescent="0.25">
      <c r="AN5" t="s">
        <v>86</v>
      </c>
    </row>
    <row r="6" spans="40:40" x14ac:dyDescent="0.25">
      <c r="AN6" t="s">
        <v>87</v>
      </c>
    </row>
    <row r="76" spans="58:60" x14ac:dyDescent="0.25">
      <c r="BF76" t="s">
        <v>90</v>
      </c>
      <c r="BG76" t="s">
        <v>91</v>
      </c>
      <c r="BH76" t="s">
        <v>94</v>
      </c>
    </row>
    <row r="77" spans="58:60" x14ac:dyDescent="0.25">
      <c r="BF77">
        <v>589824</v>
      </c>
      <c r="BH77">
        <f ca="1">'Resolutions Mandelbulb'!AI62</f>
        <v>1.223913043478261E-2</v>
      </c>
    </row>
    <row r="78" spans="58:60" x14ac:dyDescent="0.25">
      <c r="BF78">
        <v>921600</v>
      </c>
      <c r="BG78">
        <f t="shared" ref="BG78:BG82" si="0">BF78/BF77</f>
        <v>1.5625</v>
      </c>
      <c r="BH78">
        <f t="shared" ref="BH78:BH82" ca="1" si="1">BG78*BH77</f>
        <v>1.9123641304347828E-2</v>
      </c>
    </row>
    <row r="79" spans="58:60" x14ac:dyDescent="0.25">
      <c r="BF79">
        <v>1440000</v>
      </c>
      <c r="BG79">
        <f t="shared" si="0"/>
        <v>1.5625</v>
      </c>
      <c r="BH79">
        <f t="shared" ca="1" si="1"/>
        <v>2.9880689538043483E-2</v>
      </c>
    </row>
    <row r="80" spans="58:60" x14ac:dyDescent="0.25">
      <c r="BF80">
        <v>2073600</v>
      </c>
      <c r="BG80">
        <f t="shared" si="0"/>
        <v>1.44</v>
      </c>
      <c r="BH80">
        <f t="shared" ca="1" si="1"/>
        <v>4.3028192934782612E-2</v>
      </c>
    </row>
    <row r="81" spans="58:60" x14ac:dyDescent="0.25">
      <c r="BF81">
        <v>3686400</v>
      </c>
      <c r="BG81">
        <f t="shared" si="0"/>
        <v>1.7777777777777777</v>
      </c>
      <c r="BH81">
        <f t="shared" ca="1" si="1"/>
        <v>7.64945652173913E-2</v>
      </c>
    </row>
    <row r="82" spans="58:60" x14ac:dyDescent="0.25">
      <c r="BF82">
        <v>8294400</v>
      </c>
      <c r="BG82">
        <f t="shared" si="0"/>
        <v>2.25</v>
      </c>
      <c r="BH82">
        <f t="shared" ca="1" si="1"/>
        <v>0.17211277173913042</v>
      </c>
    </row>
    <row r="100" spans="3:7" x14ac:dyDescent="0.25">
      <c r="D100" t="s">
        <v>25</v>
      </c>
      <c r="E100" t="s">
        <v>24</v>
      </c>
      <c r="F100" t="s">
        <v>49</v>
      </c>
      <c r="G100" t="s">
        <v>27</v>
      </c>
    </row>
    <row r="101" spans="3:7" x14ac:dyDescent="0.25">
      <c r="C101" t="s">
        <v>63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65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64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66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106" spans="3:7" x14ac:dyDescent="0.25">
      <c r="C106" t="s">
        <v>98</v>
      </c>
    </row>
    <row r="107" spans="3:7" x14ac:dyDescent="0.25">
      <c r="C107" t="s">
        <v>96</v>
      </c>
      <c r="D107">
        <f ca="1">'Planet Optimisations'!$AH$3</f>
        <v>13.7</v>
      </c>
      <c r="E107">
        <f ca="1">'Planet Optimisations'!$AH$4</f>
        <v>19.399999999999999</v>
      </c>
      <c r="F107">
        <f ca="1">'Planet Optimisations'!$AH$5</f>
        <v>-19</v>
      </c>
      <c r="G107">
        <f ca="1">'Planet Optimisations'!$AH$6</f>
        <v>16.600000000000001</v>
      </c>
    </row>
    <row r="108" spans="3:7" x14ac:dyDescent="0.25">
      <c r="C108" t="s">
        <v>97</v>
      </c>
      <c r="D108">
        <f ca="1">'Planet Optimisations OpenCL C'!$AH$3</f>
        <v>5.2</v>
      </c>
      <c r="E108">
        <f ca="1">'Planet Optimisations OpenCL C'!$AH$4</f>
        <v>5.0999999999999996</v>
      </c>
      <c r="F108">
        <f ca="1">'Planet Optimisations OpenCL C'!$AH$5</f>
        <v>2.2000000000000002</v>
      </c>
      <c r="G108">
        <f ca="1">'Planet Optimisations OpenCL C'!$AH$6</f>
        <v>13.7</v>
      </c>
    </row>
    <row r="110" spans="3:7" x14ac:dyDescent="0.25">
      <c r="C110" t="s">
        <v>96</v>
      </c>
      <c r="D110">
        <f ca="1">'Planet Optimisations'!AC3</f>
        <v>68.418030672447216</v>
      </c>
      <c r="E110">
        <f ca="1">'Planet Optimisations'!AC4</f>
        <v>71.879721266414194</v>
      </c>
      <c r="F110">
        <f ca="1">'Planet Optimisations'!AC5</f>
        <v>48.738875364169687</v>
      </c>
      <c r="G110">
        <f ca="1">'Planet Optimisations'!AC6</f>
        <v>70.190207309830114</v>
      </c>
    </row>
    <row r="111" spans="3:7" x14ac:dyDescent="0.25">
      <c r="C111" t="s">
        <v>97</v>
      </c>
      <c r="D111">
        <f ca="1">'Planet Optimisations OpenCL C'!AC3</f>
        <v>166.88266905657485</v>
      </c>
      <c r="E111">
        <f ca="1">'Planet Optimisations OpenCL C'!AC4</f>
        <v>166.66777722989991</v>
      </c>
      <c r="F111">
        <f ca="1">'Planet Optimisations OpenCL C'!AC5</f>
        <v>162.11029896790444</v>
      </c>
      <c r="G111">
        <f ca="1">'Planet Optimisations OpenCL C'!AC6</f>
        <v>180.33761867714651</v>
      </c>
    </row>
    <row r="213" spans="35:42" x14ac:dyDescent="0.25">
      <c r="AK213" t="s">
        <v>78</v>
      </c>
      <c r="AL213" t="s">
        <v>92</v>
      </c>
      <c r="AN213" t="s">
        <v>93</v>
      </c>
      <c r="AO213" t="s">
        <v>94</v>
      </c>
      <c r="AP213" t="s">
        <v>77</v>
      </c>
    </row>
    <row r="214" spans="35:42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O214">
        <f>AL214</f>
        <v>7.0835590000000002</v>
      </c>
      <c r="AP214">
        <f>1/AL214</f>
        <v>0.14117197301525969</v>
      </c>
    </row>
    <row r="215" spans="35:42" x14ac:dyDescent="0.25">
      <c r="AI215">
        <v>1280</v>
      </c>
      <c r="AJ215">
        <v>720</v>
      </c>
      <c r="AK215">
        <f t="shared" ref="AK215:AK218" si="2">AI215*AJ215</f>
        <v>921600</v>
      </c>
      <c r="AL215">
        <v>11.286609</v>
      </c>
      <c r="AN215">
        <f>AK215/AK214</f>
        <v>1.5625</v>
      </c>
      <c r="AO215">
        <f>AN215*AO214</f>
        <v>11.0680609375</v>
      </c>
      <c r="AP215">
        <f>1/AL215</f>
        <v>8.8600570818037544E-2</v>
      </c>
    </row>
    <row r="216" spans="35:42" x14ac:dyDescent="0.25">
      <c r="AI216">
        <v>1600</v>
      </c>
      <c r="AJ216">
        <v>900</v>
      </c>
      <c r="AK216">
        <f t="shared" si="2"/>
        <v>1440000</v>
      </c>
      <c r="AL216">
        <v>17.260062000000001</v>
      </c>
      <c r="AN216">
        <f t="shared" ref="AN216:AN218" si="3">AK216/AK215</f>
        <v>1.5625</v>
      </c>
      <c r="AO216">
        <f t="shared" ref="AO216:AO218" si="4">AN216*AO215</f>
        <v>17.293845214843749</v>
      </c>
      <c r="AP216">
        <f>1/AL216</f>
        <v>5.7937219460741214E-2</v>
      </c>
    </row>
    <row r="217" spans="35:42" x14ac:dyDescent="0.25">
      <c r="AI217">
        <v>1920</v>
      </c>
      <c r="AJ217">
        <v>1080</v>
      </c>
      <c r="AK217">
        <f t="shared" si="2"/>
        <v>2073600</v>
      </c>
      <c r="AL217">
        <v>24.863882</v>
      </c>
      <c r="AN217">
        <f t="shared" si="3"/>
        <v>1.44</v>
      </c>
      <c r="AO217">
        <f t="shared" si="4"/>
        <v>24.903137109374999</v>
      </c>
      <c r="AP217">
        <f>1/AL217</f>
        <v>4.021898109072429E-2</v>
      </c>
    </row>
    <row r="218" spans="35:42" x14ac:dyDescent="0.25">
      <c r="AI218">
        <v>2560</v>
      </c>
      <c r="AJ218">
        <v>1440</v>
      </c>
      <c r="AK218">
        <f t="shared" si="2"/>
        <v>3686400</v>
      </c>
      <c r="AL218">
        <v>44.197316999999998</v>
      </c>
      <c r="AN218">
        <f t="shared" si="3"/>
        <v>1.7777777777777777</v>
      </c>
      <c r="AO218">
        <f t="shared" si="4"/>
        <v>44.272243749999994</v>
      </c>
      <c r="AP218">
        <f>1/AL218</f>
        <v>2.2625807806387885E-2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50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(AE2-AD2)/(AD2+AE2)/2*100</f>
        <v>9.6026589050564883</v>
      </c>
      <c r="AH2">
        <f ca="1">(AD2-AF2)/(AF2+AD2)/2*100</f>
        <v>12.204030620952912</v>
      </c>
    </row>
    <row r="3" spans="1:39" ht="15.75" x14ac:dyDescent="0.25">
      <c r="B3" t="s">
        <v>50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:AG5" ca="1" si="4">(AE3-AD3)/(AD3+AE3)/2*100</f>
        <v>9.7317430937124847</v>
      </c>
      <c r="AH3">
        <f t="shared" ref="AH3:AH5" ca="1" si="5">(AD3-AF3)/(AF3+AD3)/2*100</f>
        <v>13.717880856762795</v>
      </c>
    </row>
    <row r="4" spans="1:39" ht="15.75" x14ac:dyDescent="0.25">
      <c r="B4" t="s">
        <v>50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ca="1" si="4"/>
        <v>8.6901021882490657</v>
      </c>
      <c r="AH4">
        <f t="shared" ca="1" si="5"/>
        <v>12.406011397360217</v>
      </c>
    </row>
    <row r="5" spans="1:39" ht="15.75" x14ac:dyDescent="0.25">
      <c r="B5" t="s">
        <v>50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60.082200000000007</v>
      </c>
      <c r="AC5" s="4">
        <f ca="1">SUM(OFFSET($O$2,(ROW()-ROW($AC$2))*$S$2,,$S$2,))</f>
        <v>5647</v>
      </c>
      <c r="AD5" s="4">
        <f t="shared" ref="AD5" ca="1" si="11">AC5/AB5</f>
        <v>93.987903239228913</v>
      </c>
      <c r="AE5" s="4">
        <f ca="1">1/MAX(OFFSET($Q$2,(ROW()-ROW($AE$2))*$S$2,,$S$2,))</f>
        <v>133.41516129893</v>
      </c>
      <c r="AF5" s="4">
        <f ca="1">1/MIN(OFFSET($P$2,(ROW()-ROW($AF$2))*$S$2,,$S$2,))</f>
        <v>48.659669406206056</v>
      </c>
      <c r="AG5">
        <f t="shared" ca="1" si="4"/>
        <v>8.6690252261497296</v>
      </c>
      <c r="AH5">
        <f t="shared" ca="1" si="5"/>
        <v>15.888189680482959</v>
      </c>
    </row>
    <row r="6" spans="1:39" ht="15.75" x14ac:dyDescent="0.25">
      <c r="B6" t="s">
        <v>50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50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50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50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50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  <row r="11" spans="1:39" x14ac:dyDescent="0.25">
      <c r="B11" t="s">
        <v>50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20.022500000000001</v>
      </c>
      <c r="O11">
        <v>1892</v>
      </c>
      <c r="P11">
        <v>2.05509E-2</v>
      </c>
      <c r="Q11">
        <v>7.3220999999999998E-3</v>
      </c>
    </row>
    <row r="12" spans="1:39" x14ac:dyDescent="0.25">
      <c r="B12" t="s">
        <v>50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20.025200000000002</v>
      </c>
      <c r="O12">
        <v>1885</v>
      </c>
      <c r="P12">
        <v>2.3583900000000001E-2</v>
      </c>
      <c r="Q12">
        <v>7.4954000000000002E-3</v>
      </c>
    </row>
    <row r="13" spans="1:39" x14ac:dyDescent="0.25">
      <c r="B13" t="s">
        <v>50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20.034500000000001</v>
      </c>
      <c r="O13">
        <v>1870</v>
      </c>
      <c r="P13">
        <v>2.3384700000000001E-2</v>
      </c>
      <c r="Q13">
        <v>7.4507000000000002E-3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72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(AE2-AD2)/(AD2+AE2)/2*100</f>
        <v>1.6691023499858921</v>
      </c>
      <c r="AH2">
        <f ca="1">(AD2-AF2)/(AF2+AD2)/2*100</f>
        <v>21.284865342597701</v>
      </c>
    </row>
    <row r="3" spans="1:39" ht="15.75" x14ac:dyDescent="0.25">
      <c r="B3" t="s">
        <v>72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5" ca="1" si="4">(AE3-AD3)/(AD3+AE3)/2*100</f>
        <v>5.4455885192049767</v>
      </c>
      <c r="AH3">
        <f t="shared" ref="AH3:AH5" ca="1" si="5">(AD3-AF3)/(AF3+AD3)/2*100</f>
        <v>17.18005794592494</v>
      </c>
    </row>
    <row r="4" spans="1:39" ht="15.75" x14ac:dyDescent="0.25">
      <c r="B4" t="s">
        <v>72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1.2972865643244629</v>
      </c>
      <c r="AH4">
        <f t="shared" ca="1" si="5"/>
        <v>21.562661675519095</v>
      </c>
    </row>
    <row r="5" spans="1:39" ht="15.75" x14ac:dyDescent="0.25">
      <c r="B5" t="s">
        <v>72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6">L5/1000</f>
        <v>49.152000000000001</v>
      </c>
      <c r="AA5" s="3">
        <f t="shared" ref="AA5" si="7">M5/1000</f>
        <v>65.536000000000001</v>
      </c>
      <c r="AB5" s="4">
        <f ca="1">SUM(OFFSET($N$2,(ROW()-ROW($AB$2))*$S$2,,$S$2,))</f>
        <v>90.020999999999987</v>
      </c>
      <c r="AC5" s="4">
        <f ca="1">SUM(OFFSET($O$2,(ROW()-ROW($AC$2))*$S$2,,$S$2,))</f>
        <v>19800</v>
      </c>
      <c r="AD5" s="4">
        <f t="shared" ref="AD5" ca="1" si="8">AC5/AB5</f>
        <v>219.9486786416503</v>
      </c>
      <c r="AE5" s="4">
        <f ca="1">1/MAX(OFFSET($Q$2,(ROW()-ROW($AE$2))*$S$2,,$S$2,))</f>
        <v>262.07511072673429</v>
      </c>
      <c r="AF5" s="4">
        <f ca="1">1/MIN(OFFSET($P$2,(ROW()-ROW($AF$2))*$S$2,,$S$2,))</f>
        <v>63.043752364140708</v>
      </c>
      <c r="AG5">
        <f t="shared" ca="1" si="4"/>
        <v>4.3697461633879078</v>
      </c>
      <c r="AH5">
        <f t="shared" ca="1" si="5"/>
        <v>27.722459876373652</v>
      </c>
    </row>
    <row r="6" spans="1:39" ht="15.75" x14ac:dyDescent="0.25">
      <c r="B6" t="s">
        <v>72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72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72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72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72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  <row r="11" spans="1:39" x14ac:dyDescent="0.25">
      <c r="B11" t="s">
        <v>72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30.009799999999998</v>
      </c>
      <c r="O11">
        <v>6190</v>
      </c>
      <c r="P11">
        <v>5.7997899999999998E-2</v>
      </c>
      <c r="Q11">
        <v>3.7847000000000002E-3</v>
      </c>
    </row>
    <row r="12" spans="1:39" x14ac:dyDescent="0.25">
      <c r="B12" t="s">
        <v>72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30.0063</v>
      </c>
      <c r="O12">
        <v>6641</v>
      </c>
      <c r="P12">
        <v>1.8744400000000001E-2</v>
      </c>
      <c r="Q12">
        <v>3.8157E-3</v>
      </c>
    </row>
    <row r="13" spans="1:39" x14ac:dyDescent="0.25">
      <c r="B13" t="s">
        <v>72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30.004899999999999</v>
      </c>
      <c r="O13">
        <v>6969</v>
      </c>
      <c r="P13">
        <v>1.5862000000000001E-2</v>
      </c>
      <c r="Q13">
        <v>3.6857999999999999E-3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L1" zoomScale="70" zoomScaleNormal="70" workbookViewId="0">
      <selection activeCell="AI65" sqref="AI6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3" width="14.85546875" bestFit="1" customWidth="1"/>
    <col min="34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t="shared" ref="V2:V7" ca="1" si="0">INDEX(OFFSET($A$2,(ROW()-ROW($V$2))*$S$2,,$S$2,),1)</f>
        <v>1024x576</v>
      </c>
      <c r="W2">
        <f t="shared" ref="W2:W7" ca="1" si="1">INDEX(OFFSET($D$2,(ROW()-ROW($W$2))*$S$2,,$S$2,),1) * INDEX(OFFSET($E$2,(ROW()-ROW($W$2))*$S$2,,$S$2,),1)</f>
        <v>589824</v>
      </c>
      <c r="X2">
        <f t="shared" ref="X2:X7" ca="1" si="2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t="shared" ref="AB2:AB7" ca="1" si="3">SUM(OFFSET($N$2,(ROW()-ROW($AB$2))*$S$2,,$S$2,))</f>
        <v>90.100499999999997</v>
      </c>
      <c r="AC2" s="4">
        <f t="shared" ref="AC2:AC7" ca="1" si="4">SUM(OFFSET($O$2,(ROW()-ROW($AC$2))*$S$2,,$S$2,))</f>
        <v>5440</v>
      </c>
      <c r="AD2" s="4">
        <f t="shared" ref="AD2:AD7" ca="1" si="5">AC2/AB2</f>
        <v>60.377023434942096</v>
      </c>
      <c r="AE2" s="4">
        <f t="shared" ref="AE2:AE7" ca="1" si="6">1/MAX(OFFSET($Q$2,(ROW()-ROW($AE$2))*$S$2,,$S$2,))</f>
        <v>105.18786552783271</v>
      </c>
      <c r="AF2" s="4">
        <f t="shared" ref="AF2:AF7" ca="1" si="7">1/MIN(OFFSET($P$2,(ROW()-ROW($AF$2))*$S$2,,$S$2,))</f>
        <v>37.434956762624935</v>
      </c>
      <c r="AG2">
        <f t="shared" ref="AG2:AG7" ca="1" si="8">(AE2-AD2)/(AD2+AE2)/2*100</f>
        <v>13.53271287578545</v>
      </c>
      <c r="AH2">
        <f t="shared" ref="AH2:AH7" ca="1" si="9">(AD2-AF2)/(AF2+AD2)/2*100</f>
        <v>11.727636341671682</v>
      </c>
      <c r="AI2">
        <f t="shared" ref="AI2:AI7" ca="1" si="10">AB2/AC2</f>
        <v>1.6562591911764707E-2</v>
      </c>
    </row>
    <row r="3" spans="1:39" ht="15.75" x14ac:dyDescent="0.25">
      <c r="A3" t="str">
        <f t="shared" ref="A3:A19" si="11">_xlfn.CONCAT(D3,"x",E3)</f>
        <v>1024x576</v>
      </c>
      <c r="B3" t="s">
        <v>33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ca="1" si="0"/>
        <v>1280x720</v>
      </c>
      <c r="W3">
        <f t="shared" ca="1" si="1"/>
        <v>921600</v>
      </c>
      <c r="X3">
        <f t="shared" ca="1" si="2"/>
        <v>38</v>
      </c>
      <c r="Y3" s="3">
        <f t="shared" ref="Y3:Y7" si="12">K3/1000000000</f>
        <v>8.5894103039999994</v>
      </c>
      <c r="Z3" s="3">
        <f t="shared" ref="Z3:Z7" si="13">L3/1000</f>
        <v>49.152000000000001</v>
      </c>
      <c r="AA3" s="3">
        <f t="shared" ref="AA3:AA7" si="14">M3/1000</f>
        <v>65.536000000000001</v>
      </c>
      <c r="AB3" s="4">
        <f t="shared" ca="1" si="3"/>
        <v>90.164699999999996</v>
      </c>
      <c r="AC3" s="4">
        <f t="shared" ca="1" si="4"/>
        <v>4032</v>
      </c>
      <c r="AD3" s="4">
        <f t="shared" ca="1" si="5"/>
        <v>44.718165756665307</v>
      </c>
      <c r="AE3" s="4">
        <f t="shared" ca="1" si="6"/>
        <v>79.888156580786898</v>
      </c>
      <c r="AF3" s="4">
        <f t="shared" ca="1" si="7"/>
        <v>28.766547956712099</v>
      </c>
      <c r="AG3">
        <f t="shared" ca="1" si="8"/>
        <v>14.112442356205687</v>
      </c>
      <c r="AH3">
        <f t="shared" ca="1" si="9"/>
        <v>10.853697996410187</v>
      </c>
      <c r="AI3">
        <f t="shared" ca="1" si="10"/>
        <v>2.2362276785714286E-2</v>
      </c>
    </row>
    <row r="4" spans="1:39" ht="15.75" x14ac:dyDescent="0.25">
      <c r="A4" t="str">
        <f t="shared" si="11"/>
        <v>1024x576</v>
      </c>
      <c r="B4" t="s">
        <v>33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0"/>
        <v>1600x900</v>
      </c>
      <c r="W4">
        <f t="shared" ca="1" si="1"/>
        <v>1440000</v>
      </c>
      <c r="X4">
        <f t="shared" ca="1" si="2"/>
        <v>38</v>
      </c>
      <c r="Y4" s="3">
        <f t="shared" si="12"/>
        <v>8.5894103039999994</v>
      </c>
      <c r="Z4" s="3">
        <f t="shared" si="13"/>
        <v>49.152000000000001</v>
      </c>
      <c r="AA4" s="3">
        <f t="shared" si="14"/>
        <v>65.536000000000001</v>
      </c>
      <c r="AB4" s="4">
        <f t="shared" ca="1" si="3"/>
        <v>90.209500000000006</v>
      </c>
      <c r="AC4" s="4">
        <f t="shared" ca="1" si="4"/>
        <v>2945</v>
      </c>
      <c r="AD4" s="4">
        <f t="shared" ca="1" si="5"/>
        <v>32.646229055698122</v>
      </c>
      <c r="AE4" s="4">
        <f t="shared" ca="1" si="6"/>
        <v>57.127840681877913</v>
      </c>
      <c r="AF4" s="4">
        <f t="shared" ca="1" si="7"/>
        <v>19.869023397761953</v>
      </c>
      <c r="AG4">
        <f t="shared" ca="1" si="8"/>
        <v>13.635124094152943</v>
      </c>
      <c r="AH4">
        <f t="shared" ca="1" si="9"/>
        <v>12.165233014217677</v>
      </c>
      <c r="AI4">
        <f t="shared" ca="1" si="10"/>
        <v>3.0631409168081495E-2</v>
      </c>
    </row>
    <row r="5" spans="1:39" ht="15.75" x14ac:dyDescent="0.25">
      <c r="A5" t="str">
        <f t="shared" si="11"/>
        <v>1280x720</v>
      </c>
      <c r="B5" t="s">
        <v>33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0"/>
        <v>1920x1080</v>
      </c>
      <c r="W5">
        <f t="shared" ca="1" si="1"/>
        <v>2073600</v>
      </c>
      <c r="X5">
        <f t="shared" ca="1" si="2"/>
        <v>38</v>
      </c>
      <c r="Y5" s="3">
        <f t="shared" si="12"/>
        <v>8.5894103039999994</v>
      </c>
      <c r="Z5" s="3">
        <f t="shared" si="13"/>
        <v>49.152000000000001</v>
      </c>
      <c r="AA5" s="3">
        <f t="shared" si="14"/>
        <v>65.536000000000001</v>
      </c>
      <c r="AB5" s="4">
        <f t="shared" ca="1" si="3"/>
        <v>90.26339999999999</v>
      </c>
      <c r="AC5" s="4">
        <f t="shared" ca="1" si="4"/>
        <v>2297</v>
      </c>
      <c r="AD5" s="4">
        <f t="shared" ca="1" si="5"/>
        <v>25.44774515473603</v>
      </c>
      <c r="AE5" s="4">
        <f t="shared" ca="1" si="6"/>
        <v>44.85491677170193</v>
      </c>
      <c r="AF5" s="4">
        <f t="shared" ca="1" si="7"/>
        <v>15.759547133653568</v>
      </c>
      <c r="AG5">
        <f t="shared" ca="1" si="8"/>
        <v>13.802586619887045</v>
      </c>
      <c r="AH5">
        <f t="shared" ca="1" si="9"/>
        <v>11.75544118900063</v>
      </c>
      <c r="AI5">
        <f t="shared" ca="1" si="10"/>
        <v>3.929621245102307E-2</v>
      </c>
    </row>
    <row r="6" spans="1:39" ht="15.75" x14ac:dyDescent="0.25">
      <c r="A6" t="str">
        <f t="shared" si="11"/>
        <v>1280x720</v>
      </c>
      <c r="B6" t="s">
        <v>33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0"/>
        <v>2560x1440</v>
      </c>
      <c r="W6">
        <f t="shared" ca="1" si="1"/>
        <v>3686400</v>
      </c>
      <c r="X6">
        <f t="shared" ca="1" si="2"/>
        <v>38</v>
      </c>
      <c r="Y6" s="3">
        <f t="shared" si="12"/>
        <v>8.5894103039999994</v>
      </c>
      <c r="Z6" s="3">
        <f t="shared" si="13"/>
        <v>49.152000000000001</v>
      </c>
      <c r="AA6" s="3">
        <f t="shared" si="14"/>
        <v>65.536000000000001</v>
      </c>
      <c r="AB6" s="4">
        <f t="shared" ca="1" si="3"/>
        <v>90.409900000000007</v>
      </c>
      <c r="AC6" s="4">
        <f t="shared" ca="1" si="4"/>
        <v>1512</v>
      </c>
      <c r="AD6" s="4">
        <f t="shared" ca="1" si="5"/>
        <v>16.723832235186631</v>
      </c>
      <c r="AE6" s="4">
        <f t="shared" ca="1" si="6"/>
        <v>30.090934804980652</v>
      </c>
      <c r="AF6" s="4">
        <f t="shared" ca="1" si="7"/>
        <v>10.100775436530263</v>
      </c>
      <c r="AG6">
        <f t="shared" ca="1" si="8"/>
        <v>14.276587725327126</v>
      </c>
      <c r="AH6">
        <f t="shared" ca="1" si="9"/>
        <v>12.345114008208833</v>
      </c>
      <c r="AI6">
        <f t="shared" ca="1" si="10"/>
        <v>5.9794907407407415E-2</v>
      </c>
    </row>
    <row r="7" spans="1:39" ht="15.75" x14ac:dyDescent="0.25">
      <c r="A7" t="str">
        <f t="shared" si="11"/>
        <v>1280x720</v>
      </c>
      <c r="B7" t="s">
        <v>33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0"/>
        <v>3840x2160</v>
      </c>
      <c r="W7">
        <f t="shared" ca="1" si="1"/>
        <v>8294400</v>
      </c>
      <c r="X7">
        <f t="shared" ca="1" si="2"/>
        <v>38</v>
      </c>
      <c r="Y7" s="3">
        <f t="shared" si="12"/>
        <v>8.5894103039999994</v>
      </c>
      <c r="Z7" s="3">
        <f t="shared" si="13"/>
        <v>49.152000000000001</v>
      </c>
      <c r="AA7" s="3">
        <f t="shared" si="14"/>
        <v>65.536000000000001</v>
      </c>
      <c r="AB7" s="4">
        <f t="shared" ca="1" si="3"/>
        <v>90.706500000000005</v>
      </c>
      <c r="AC7" s="4">
        <f t="shared" ca="1" si="4"/>
        <v>824</v>
      </c>
      <c r="AD7" s="4">
        <f t="shared" ca="1" si="5"/>
        <v>9.0842442382850184</v>
      </c>
      <c r="AE7" s="4">
        <f t="shared" ca="1" si="6"/>
        <v>16.073320056770967</v>
      </c>
      <c r="AF7" s="4">
        <f t="shared" ca="1" si="7"/>
        <v>5.4873297555943328</v>
      </c>
      <c r="AG7">
        <f t="shared" ca="1" si="8"/>
        <v>13.89060510094663</v>
      </c>
      <c r="AH7">
        <f t="shared" ca="1" si="9"/>
        <v>12.342230441960266</v>
      </c>
      <c r="AI7">
        <f t="shared" ca="1" si="10"/>
        <v>0.11008070388349515</v>
      </c>
    </row>
    <row r="8" spans="1:39" ht="15.75" x14ac:dyDescent="0.25">
      <c r="A8" t="str">
        <f t="shared" si="11"/>
        <v>1600x900</v>
      </c>
      <c r="B8" t="s">
        <v>33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11"/>
        <v>1600x900</v>
      </c>
      <c r="B9" t="s">
        <v>33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11"/>
        <v>1600x900</v>
      </c>
      <c r="B10" t="s">
        <v>33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11"/>
        <v>1920x1080</v>
      </c>
      <c r="B11" t="s">
        <v>33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11"/>
        <v>1920x1080</v>
      </c>
      <c r="B12" t="s">
        <v>33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11"/>
        <v>1920x1080</v>
      </c>
      <c r="B13" t="s">
        <v>33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11"/>
        <v>2560x1440</v>
      </c>
      <c r="B14" t="s">
        <v>33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11"/>
        <v>2560x1440</v>
      </c>
      <c r="B15" t="s">
        <v>33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11"/>
        <v>2560x1440</v>
      </c>
      <c r="B16" t="s">
        <v>33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11"/>
        <v>3840x2160</v>
      </c>
      <c r="B17" t="s">
        <v>33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11"/>
        <v>3840x2160</v>
      </c>
      <c r="B18" t="s">
        <v>33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11"/>
        <v>3840x2160</v>
      </c>
      <c r="B19" t="s">
        <v>33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t="shared" ref="V22:V27" ca="1" si="15">INDEX(OFFSET($A$2,(ROW()-ROW($V$2))*$S$2,,$S$2,),1)</f>
        <v>1024x576</v>
      </c>
      <c r="W22">
        <f t="shared" ref="W22:W27" ca="1" si="16">INDEX(OFFSET($D$22,(ROW()-ROW($W$22))*$S$2,,$S$2,),1) * INDEX(OFFSET($E$22,(ROW()-ROW($W$22))*$S$2,,$S$2,),1)</f>
        <v>589824</v>
      </c>
      <c r="X22">
        <f t="shared" ref="X22:X27" ca="1" si="17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t="shared" ref="AB22:AB27" ca="1" si="18">SUM(OFFSET($N$22,(ROW()-ROW($AB$22))*$S$2,,$S$2,))</f>
        <v>90.293000000000006</v>
      </c>
      <c r="AC22" s="4">
        <f t="shared" ref="AC22:AC27" ca="1" si="19">SUM(OFFSET($O$22,(ROW()-ROW($AC$22))*$S$2,,$S$2,))</f>
        <v>2486</v>
      </c>
      <c r="AD22" s="4">
        <f t="shared" ref="AD22:AD27" ca="1" si="20">AC22/AB22</f>
        <v>27.532588351256464</v>
      </c>
      <c r="AE22" s="4">
        <f t="shared" ref="AE22:AE27" ca="1" si="21">1/MAX(OFFSET($Q$22,(ROW()-ROW($AE$22))*$S$2,,$S$2,))</f>
        <v>54.00151204233719</v>
      </c>
      <c r="AF22" s="4">
        <f t="shared" ref="AF22:AF27" ca="1" si="22">1/MIN(OFFSET($P$22,(ROW()-ROW($AF$22))*$S$2,,$S$2,))</f>
        <v>14.367465162488847</v>
      </c>
      <c r="AG22">
        <f t="shared" ref="AG22:AG27" ca="1" si="23">(AE22-AD22)/(AD22+AE22)/2*100</f>
        <v>16.231811943288736</v>
      </c>
      <c r="AH22">
        <f t="shared" ref="AH22:AH27" ca="1" si="24">(AD22-AF22)/(AF22+AD22)/2*100</f>
        <v>15.710150804996942</v>
      </c>
      <c r="AI22">
        <f t="shared" ref="AI22:AI27" ca="1" si="25">AB22/AC22</f>
        <v>3.6320595333869672E-2</v>
      </c>
    </row>
    <row r="23" spans="1:35" ht="15.75" x14ac:dyDescent="0.25">
      <c r="A23" t="str">
        <f t="shared" ref="A23:A39" si="26">_xlfn.CONCAT(D23,"x",E23)</f>
        <v>1024x576</v>
      </c>
      <c r="B23" t="s">
        <v>33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t="shared" ca="1" si="15"/>
        <v>1280x720</v>
      </c>
      <c r="W23">
        <f t="shared" ca="1" si="16"/>
        <v>921600</v>
      </c>
      <c r="X23">
        <f t="shared" ca="1" si="17"/>
        <v>24</v>
      </c>
      <c r="Y23" s="3">
        <f t="shared" ref="Y23:Y27" si="27">K23/1000000000</f>
        <v>6.4419921919999998</v>
      </c>
      <c r="Z23" s="3">
        <f t="shared" ref="Z23:Z27" si="28">L23/1000</f>
        <v>49.152000000000001</v>
      </c>
      <c r="AA23" s="3">
        <f t="shared" ref="AA23:AA27" si="29">M23/1000</f>
        <v>65.536000000000001</v>
      </c>
      <c r="AB23" s="4">
        <f t="shared" ca="1" si="18"/>
        <v>90.433899999999994</v>
      </c>
      <c r="AC23" s="4">
        <f t="shared" ca="1" si="19"/>
        <v>1749</v>
      </c>
      <c r="AD23" s="4">
        <f t="shared" ca="1" si="20"/>
        <v>19.340092598019108</v>
      </c>
      <c r="AE23" s="4">
        <f t="shared" ca="1" si="21"/>
        <v>37.66223005596607</v>
      </c>
      <c r="AF23" s="4">
        <f t="shared" ca="1" si="22"/>
        <v>10.129464688179624</v>
      </c>
      <c r="AG23">
        <f t="shared" ca="1" si="23"/>
        <v>16.071395519412238</v>
      </c>
      <c r="AH23">
        <f t="shared" ca="1" si="24"/>
        <v>15.627360500174586</v>
      </c>
      <c r="AI23">
        <f t="shared" ca="1" si="25"/>
        <v>5.1706060606060603E-2</v>
      </c>
    </row>
    <row r="24" spans="1:35" ht="15.75" x14ac:dyDescent="0.25">
      <c r="A24" t="str">
        <f t="shared" si="26"/>
        <v>1024x576</v>
      </c>
      <c r="B24" t="s">
        <v>33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27"/>
        <v>6.4419921919999998</v>
      </c>
      <c r="Z24" s="3">
        <f t="shared" si="28"/>
        <v>49.152000000000001</v>
      </c>
      <c r="AA24" s="3">
        <f t="shared" si="29"/>
        <v>65.536000000000001</v>
      </c>
      <c r="AB24" s="4">
        <f t="shared" ca="1" si="18"/>
        <v>90.6233</v>
      </c>
      <c r="AC24" s="4">
        <f t="shared" ca="1" si="19"/>
        <v>1230</v>
      </c>
      <c r="AD24" s="4">
        <f t="shared" ca="1" si="20"/>
        <v>13.572668397641666</v>
      </c>
      <c r="AE24" s="4">
        <f t="shared" ca="1" si="21"/>
        <v>26.467209773811227</v>
      </c>
      <c r="AF24" s="4">
        <f t="shared" ca="1" si="22"/>
        <v>6.915198915696811</v>
      </c>
      <c r="AG24">
        <f t="shared" ca="1" si="23"/>
        <v>16.102123639031131</v>
      </c>
      <c r="AH24">
        <f t="shared" ca="1" si="24"/>
        <v>16.247346246748087</v>
      </c>
      <c r="AI24">
        <f t="shared" ca="1" si="25"/>
        <v>7.367747967479675E-2</v>
      </c>
    </row>
    <row r="25" spans="1:35" ht="15.75" x14ac:dyDescent="0.25">
      <c r="A25" t="str">
        <f t="shared" si="26"/>
        <v>1280x720</v>
      </c>
      <c r="B25" t="s">
        <v>33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27"/>
        <v>6.4419921919999998</v>
      </c>
      <c r="Z25" s="3">
        <f t="shared" si="28"/>
        <v>49.152000000000001</v>
      </c>
      <c r="AA25" s="3">
        <f t="shared" si="29"/>
        <v>65.536000000000001</v>
      </c>
      <c r="AB25" s="4">
        <f t="shared" ca="1" si="18"/>
        <v>90.8245</v>
      </c>
      <c r="AC25" s="4">
        <f t="shared" ca="1" si="19"/>
        <v>933</v>
      </c>
      <c r="AD25" s="4">
        <f t="shared" ca="1" si="20"/>
        <v>10.272558615791995</v>
      </c>
      <c r="AE25" s="4">
        <f t="shared" ca="1" si="21"/>
        <v>20.157185734356514</v>
      </c>
      <c r="AF25" s="4">
        <f t="shared" ca="1" si="22"/>
        <v>5.2770448548812663</v>
      </c>
      <c r="AG25">
        <f t="shared" ca="1" si="23"/>
        <v>16.241718965536229</v>
      </c>
      <c r="AH25">
        <f t="shared" ca="1" si="24"/>
        <v>16.06315482684921</v>
      </c>
      <c r="AI25">
        <f t="shared" ca="1" si="25"/>
        <v>9.7346730975348336E-2</v>
      </c>
    </row>
    <row r="26" spans="1:35" ht="15.75" x14ac:dyDescent="0.25">
      <c r="A26" t="str">
        <f t="shared" si="26"/>
        <v>1280x720</v>
      </c>
      <c r="B26" t="s">
        <v>33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27"/>
        <v>6.4419921919999998</v>
      </c>
      <c r="Z26" s="3">
        <f t="shared" si="28"/>
        <v>49.152000000000001</v>
      </c>
      <c r="AA26" s="3">
        <f t="shared" si="29"/>
        <v>65.536000000000001</v>
      </c>
      <c r="AB26" s="4">
        <f t="shared" ca="1" si="18"/>
        <v>91.364800000000002</v>
      </c>
      <c r="AC26" s="4">
        <f t="shared" ca="1" si="19"/>
        <v>603</v>
      </c>
      <c r="AD26" s="4">
        <f t="shared" ca="1" si="20"/>
        <v>6.5999159413691046</v>
      </c>
      <c r="AE26" s="4">
        <f t="shared" ca="1" si="21"/>
        <v>13.030657227258573</v>
      </c>
      <c r="AF26" s="4">
        <f t="shared" ca="1" si="22"/>
        <v>3.357496113698248</v>
      </c>
      <c r="AG26">
        <f t="shared" ca="1" si="23"/>
        <v>16.37940275775204</v>
      </c>
      <c r="AH26">
        <f t="shared" ca="1" si="24"/>
        <v>16.28143843871953</v>
      </c>
      <c r="AI26">
        <f t="shared" ca="1" si="25"/>
        <v>0.15151708126036484</v>
      </c>
    </row>
    <row r="27" spans="1:35" ht="15.75" x14ac:dyDescent="0.25">
      <c r="A27" t="str">
        <f t="shared" si="26"/>
        <v>1280x720</v>
      </c>
      <c r="B27" t="s">
        <v>33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27"/>
        <v>6.4419921919999998</v>
      </c>
      <c r="Z27" s="3">
        <f t="shared" si="28"/>
        <v>49.152000000000001</v>
      </c>
      <c r="AA27" s="3">
        <f t="shared" si="29"/>
        <v>65.536000000000001</v>
      </c>
      <c r="AB27" s="4">
        <f t="shared" ca="1" si="18"/>
        <v>92.640900000000002</v>
      </c>
      <c r="AC27" s="4">
        <f t="shared" ca="1" si="19"/>
        <v>330</v>
      </c>
      <c r="AD27" s="4">
        <f t="shared" ca="1" si="20"/>
        <v>3.5621415595055748</v>
      </c>
      <c r="AE27" s="4">
        <f t="shared" ca="1" si="21"/>
        <v>7.0240503483928975</v>
      </c>
      <c r="AF27" s="4">
        <f t="shared" ca="1" si="22"/>
        <v>1.8032866702852619</v>
      </c>
      <c r="AG27">
        <f t="shared" ca="1" si="23"/>
        <v>16.351058147285027</v>
      </c>
      <c r="AH27">
        <f t="shared" ca="1" si="24"/>
        <v>16.390629171540322</v>
      </c>
      <c r="AI27">
        <f t="shared" ca="1" si="25"/>
        <v>0.28072999999999998</v>
      </c>
    </row>
    <row r="28" spans="1:35" ht="15.75" x14ac:dyDescent="0.25">
      <c r="A28" t="str">
        <f t="shared" si="26"/>
        <v>1600x900</v>
      </c>
      <c r="B28" t="s">
        <v>33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26"/>
        <v>1600x900</v>
      </c>
      <c r="B29" t="s">
        <v>33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26"/>
        <v>1600x900</v>
      </c>
      <c r="B30" t="s">
        <v>33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26"/>
        <v>1920x1080</v>
      </c>
      <c r="B31" t="s">
        <v>33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26"/>
        <v>1920x1080</v>
      </c>
      <c r="B32" t="s">
        <v>33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26"/>
        <v>1920x1080</v>
      </c>
      <c r="B33" t="s">
        <v>33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26"/>
        <v>2560x1440</v>
      </c>
      <c r="B34" t="s">
        <v>33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26"/>
        <v>2560x1440</v>
      </c>
      <c r="B35" t="s">
        <v>33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26"/>
        <v>2560x1440</v>
      </c>
      <c r="B36" t="s">
        <v>33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26"/>
        <v>3840x2160</v>
      </c>
      <c r="B37" t="s">
        <v>33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26"/>
        <v>3840x2160</v>
      </c>
      <c r="B38" t="s">
        <v>33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26"/>
        <v>3840x2160</v>
      </c>
      <c r="B39" t="s">
        <v>33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t="shared" ref="V42:V47" ca="1" si="30">INDEX(OFFSET($A$42,(ROW()-ROW($V$42))*$S$2,,$S$2,),1)</f>
        <v>1024x576</v>
      </c>
      <c r="W42">
        <f t="shared" ref="W42:W47" ca="1" si="31">INDEX(OFFSET($D$42,(ROW()-ROW($W$42))*$S$2,,$S$2,),1) * INDEX(OFFSET($E$42,(ROW()-ROW($W$42))*$S$2,,$S$2,),1)</f>
        <v>589824</v>
      </c>
      <c r="X42">
        <f t="shared" ref="X42:X47" ca="1" si="32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t="shared" ref="AB42:AB47" ca="1" si="33">SUM(OFFSET($N$42,(ROW()-ROW($AB$42))*$S$2,,$S$2,))</f>
        <v>90.549700000000001</v>
      </c>
      <c r="AC42" s="4">
        <f t="shared" ref="AC42:AC47" ca="1" si="34">SUM(OFFSET($O$42,(ROW()-ROW($AC$42))*$S$2,,$S$2,))</f>
        <v>1350</v>
      </c>
      <c r="AD42" s="4">
        <f t="shared" ref="AD42:AD47" ca="1" si="35">AC42/AB42</f>
        <v>14.908939510567125</v>
      </c>
      <c r="AE42" s="4">
        <f t="shared" ref="AE42:AE47" ca="1" si="36">1/MAX(OFFSET($Q$42,(ROW()-ROW($AE$42))*$S$2,,$S$2,))</f>
        <v>28.975260922224606</v>
      </c>
      <c r="AF42" s="4">
        <f t="shared" ref="AF42:AF47" ca="1" si="37">1/MIN(OFFSET($P$42,(ROW()-ROW($AF$42))*$S$2,,$S$2,))</f>
        <v>8.0264551963270936</v>
      </c>
      <c r="AG42">
        <f t="shared" ref="AG42:AG47" ca="1" si="38">(AE42-AD42)/(AD42+AE42)/2*100</f>
        <v>16.026635181834894</v>
      </c>
      <c r="AH42">
        <f t="shared" ref="AH42:AH47" ca="1" si="39">(AD42-AF42)/(AF42+AD42)/2*100</f>
        <v>15.004067735034891</v>
      </c>
      <c r="AI42">
        <f t="shared" ref="AI42:AI47" ca="1" si="40">AB42/AC42</f>
        <v>6.7073851851851857E-2</v>
      </c>
    </row>
    <row r="43" spans="1:35" ht="15.75" x14ac:dyDescent="0.25">
      <c r="A43" t="str">
        <f t="shared" ref="A43:A59" si="41">_xlfn.CONCAT(D43,"x",E43)</f>
        <v>1024x576</v>
      </c>
      <c r="B43" t="s">
        <v>33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ca="1" si="30"/>
        <v>1280x720</v>
      </c>
      <c r="W43">
        <f t="shared" ca="1" si="31"/>
        <v>921600</v>
      </c>
      <c r="X43">
        <f t="shared" ca="1" si="32"/>
        <v>13</v>
      </c>
      <c r="Y43" s="3">
        <f t="shared" ref="Y43:Y47" si="42">K43/1000000000</f>
        <v>4.2947051519999997</v>
      </c>
      <c r="Z43" s="3">
        <f t="shared" ref="Z43:Z47" si="43">L43/1000</f>
        <v>49.152000000000001</v>
      </c>
      <c r="AA43" s="3">
        <f t="shared" ref="AA43:AA47" si="44">M43/1000</f>
        <v>65.536000000000001</v>
      </c>
      <c r="AB43" s="4">
        <f t="shared" ca="1" si="33"/>
        <v>90.870699999999999</v>
      </c>
      <c r="AC43" s="4">
        <f t="shared" ca="1" si="34"/>
        <v>947</v>
      </c>
      <c r="AD43" s="4">
        <f t="shared" ca="1" si="35"/>
        <v>10.421400957624405</v>
      </c>
      <c r="AE43" s="4">
        <f t="shared" ca="1" si="36"/>
        <v>20.34881946323884</v>
      </c>
      <c r="AF43" s="4">
        <f t="shared" ca="1" si="37"/>
        <v>5.6285389438609528</v>
      </c>
      <c r="AG43">
        <f t="shared" ca="1" si="38"/>
        <v>16.131536222085867</v>
      </c>
      <c r="AH43">
        <f t="shared" ca="1" si="39"/>
        <v>14.93109021959606</v>
      </c>
      <c r="AI43">
        <f t="shared" ca="1" si="40"/>
        <v>9.5956388595564948E-2</v>
      </c>
    </row>
    <row r="44" spans="1:35" ht="15.75" x14ac:dyDescent="0.25">
      <c r="A44" t="str">
        <f t="shared" si="41"/>
        <v>1024x576</v>
      </c>
      <c r="B44" t="s">
        <v>33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42"/>
        <v>4.2947051519999997</v>
      </c>
      <c r="Z44" s="3">
        <f t="shared" si="43"/>
        <v>49.152000000000001</v>
      </c>
      <c r="AA44" s="3">
        <f t="shared" si="44"/>
        <v>65.536000000000001</v>
      </c>
      <c r="AB44" s="4">
        <f t="shared" ca="1" si="33"/>
        <v>90.989900000000006</v>
      </c>
      <c r="AC44" s="4">
        <f t="shared" ca="1" si="34"/>
        <v>664</v>
      </c>
      <c r="AD44" s="4">
        <f t="shared" ca="1" si="35"/>
        <v>7.2975132404805363</v>
      </c>
      <c r="AE44" s="4">
        <f t="shared" ca="1" si="36"/>
        <v>14.149615201214605</v>
      </c>
      <c r="AF44" s="4">
        <f t="shared" ca="1" si="37"/>
        <v>3.8900969801177148</v>
      </c>
      <c r="AG44">
        <f t="shared" ca="1" si="38"/>
        <v>15.974404171080003</v>
      </c>
      <c r="AH44">
        <f t="shared" ca="1" si="39"/>
        <v>15.228525990694605</v>
      </c>
      <c r="AI44">
        <f t="shared" ca="1" si="40"/>
        <v>0.13703298192771085</v>
      </c>
    </row>
    <row r="45" spans="1:35" ht="15.75" x14ac:dyDescent="0.25">
      <c r="A45" t="str">
        <f t="shared" si="41"/>
        <v>1280x720</v>
      </c>
      <c r="B45" t="s">
        <v>33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42"/>
        <v>4.2947051519999997</v>
      </c>
      <c r="Z45" s="3">
        <f t="shared" si="43"/>
        <v>49.152000000000001</v>
      </c>
      <c r="AA45" s="3">
        <f t="shared" si="44"/>
        <v>65.536000000000001</v>
      </c>
      <c r="AB45" s="4">
        <f t="shared" ca="1" si="33"/>
        <v>91.346800000000002</v>
      </c>
      <c r="AC45" s="4">
        <f t="shared" ca="1" si="34"/>
        <v>501</v>
      </c>
      <c r="AD45" s="4">
        <f t="shared" ca="1" si="35"/>
        <v>5.4845927826700001</v>
      </c>
      <c r="AE45" s="4">
        <f t="shared" ca="1" si="36"/>
        <v>10.584754777693687</v>
      </c>
      <c r="AF45" s="4">
        <f t="shared" ca="1" si="37"/>
        <v>2.9078474077994283</v>
      </c>
      <c r="AG45">
        <f t="shared" ca="1" si="38"/>
        <v>15.869225479955512</v>
      </c>
      <c r="AH45">
        <f t="shared" ca="1" si="39"/>
        <v>15.351586167970307</v>
      </c>
      <c r="AI45">
        <f t="shared" ca="1" si="40"/>
        <v>0.18232894211576847</v>
      </c>
    </row>
    <row r="46" spans="1:35" ht="15.75" x14ac:dyDescent="0.25">
      <c r="A46" t="str">
        <f t="shared" si="41"/>
        <v>1280x720</v>
      </c>
      <c r="B46" t="s">
        <v>33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42"/>
        <v>4.2947051519999997</v>
      </c>
      <c r="Z46" s="3">
        <f t="shared" si="43"/>
        <v>49.152000000000001</v>
      </c>
      <c r="AA46" s="3">
        <f t="shared" si="44"/>
        <v>65.536000000000001</v>
      </c>
      <c r="AB46" s="4">
        <f t="shared" ca="1" si="33"/>
        <v>92.867599999999996</v>
      </c>
      <c r="AC46" s="4">
        <f t="shared" ca="1" si="34"/>
        <v>324</v>
      </c>
      <c r="AD46" s="4">
        <f t="shared" ca="1" si="35"/>
        <v>3.4888378724119069</v>
      </c>
      <c r="AE46" s="4">
        <f t="shared" ca="1" si="36"/>
        <v>6.8131029596119257</v>
      </c>
      <c r="AF46" s="4">
        <f t="shared" ca="1" si="37"/>
        <v>1.8506455051521968</v>
      </c>
      <c r="AG46">
        <f t="shared" ca="1" si="38"/>
        <v>16.134168994964813</v>
      </c>
      <c r="AH46">
        <f t="shared" ca="1" si="39"/>
        <v>15.340363958648192</v>
      </c>
      <c r="AI46">
        <f t="shared" ca="1" si="40"/>
        <v>0.28662839506172838</v>
      </c>
    </row>
    <row r="47" spans="1:35" ht="15.75" x14ac:dyDescent="0.25">
      <c r="A47" t="str">
        <f t="shared" si="41"/>
        <v>1280x720</v>
      </c>
      <c r="B47" t="s">
        <v>33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42"/>
        <v>4.2947051519999997</v>
      </c>
      <c r="Z47" s="3">
        <f t="shared" si="43"/>
        <v>49.152000000000001</v>
      </c>
      <c r="AA47" s="3">
        <f t="shared" si="44"/>
        <v>65.536000000000001</v>
      </c>
      <c r="AB47" s="4">
        <f t="shared" ca="1" si="33"/>
        <v>94.806300000000007</v>
      </c>
      <c r="AC47" s="4">
        <f t="shared" ca="1" si="34"/>
        <v>177</v>
      </c>
      <c r="AD47" s="4">
        <f t="shared" ca="1" si="35"/>
        <v>1.8669645371668337</v>
      </c>
      <c r="AE47" s="4">
        <f t="shared" ca="1" si="36"/>
        <v>3.6581930721139599</v>
      </c>
      <c r="AF47" s="4">
        <f t="shared" ca="1" si="37"/>
        <v>0.98254025958713653</v>
      </c>
      <c r="AG47">
        <f t="shared" ca="1" si="38"/>
        <v>16.209750577416461</v>
      </c>
      <c r="AH47">
        <f t="shared" ca="1" si="39"/>
        <v>15.518911892817203</v>
      </c>
      <c r="AI47">
        <f t="shared" ca="1" si="40"/>
        <v>0.53562881355932213</v>
      </c>
    </row>
    <row r="48" spans="1:35" ht="15.75" x14ac:dyDescent="0.25">
      <c r="A48" t="str">
        <f t="shared" si="41"/>
        <v>1600x900</v>
      </c>
      <c r="B48" t="s">
        <v>33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41"/>
        <v>1600x900</v>
      </c>
      <c r="B49" t="s">
        <v>33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41"/>
        <v>1600x900</v>
      </c>
      <c r="B50" t="s">
        <v>33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41"/>
        <v>1920x1080</v>
      </c>
      <c r="B51" t="s">
        <v>33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41"/>
        <v>1920x1080</v>
      </c>
      <c r="B52" t="s">
        <v>33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41"/>
        <v>1920x1080</v>
      </c>
      <c r="B53" t="s">
        <v>33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41"/>
        <v>2560x1440</v>
      </c>
      <c r="B54" t="s">
        <v>33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41"/>
        <v>2560x1440</v>
      </c>
      <c r="B55" t="s">
        <v>33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41"/>
        <v>2560x1440</v>
      </c>
      <c r="B56" t="s">
        <v>33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41"/>
        <v>3840x2160</v>
      </c>
      <c r="B57" t="s">
        <v>33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41"/>
        <v>3840x2160</v>
      </c>
      <c r="B58" t="s">
        <v>33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41"/>
        <v>3840x2160</v>
      </c>
      <c r="B59" t="s">
        <v>33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33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30.026700000000002</v>
      </c>
      <c r="O62">
        <v>2505</v>
      </c>
      <c r="P62">
        <v>2.02676E-2</v>
      </c>
      <c r="Q62">
        <v>6.7714000000000003E-3</v>
      </c>
      <c r="S62">
        <v>3</v>
      </c>
      <c r="T62">
        <v>1</v>
      </c>
      <c r="V62" s="4" t="str">
        <f t="shared" ref="V62:V67" ca="1" si="45">INDEX(OFFSET($A$62,(ROW()-ROW($V$62))*$S$2,,$S$2,),1)</f>
        <v>1024x576</v>
      </c>
      <c r="W62">
        <f t="shared" ref="W62:W67" ca="1" si="46">INDEX(OFFSET($D$62,(ROW()-ROW($W$62))*$S$2,,$S$2,),1) * INDEX(OFFSET($E$62,(ROW()-ROW($W$62))*$S$2,,$S$2,),1)</f>
        <v>589824</v>
      </c>
      <c r="X62">
        <f t="shared" ref="X62:X67" ca="1" si="47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t="shared" ref="AB62:AB67" ca="1" si="48">SUM(OFFSET($N$62,(ROW()-ROW($AB$62))*$S$2,,$S$2,))</f>
        <v>90.080000000000013</v>
      </c>
      <c r="AC62" s="4">
        <f t="shared" ref="AC62:AC67" ca="1" si="49">SUM(OFFSET($O$62,(ROW()-ROW($AC$62))*$S$2,,$S$2,))</f>
        <v>7360</v>
      </c>
      <c r="AD62" s="4">
        <f t="shared" ref="AD62:AD67" ca="1" si="50">AC62/AB62</f>
        <v>81.705150976909408</v>
      </c>
      <c r="AE62" s="4">
        <f t="shared" ref="AE62:AE67" ca="1" si="51">1/MAX(OFFSET($Q$62,(ROW()-ROW($AE$62))*$S$2,,$S$2,))</f>
        <v>146.3978801586953</v>
      </c>
      <c r="AF62" s="4">
        <f t="shared" ref="AF62:AF67" ca="1" si="52">1/MIN(OFFSET($P$62,(ROW()-ROW($AF$62))*$S$2,,$S$2,))</f>
        <v>49.339833034005011</v>
      </c>
      <c r="AG62">
        <f t="shared" ref="AG62:AG67" ca="1" si="53">(AE62-AD62)/(AD62+AE62)/2*100</f>
        <v>14.180593931548149</v>
      </c>
      <c r="AH62">
        <f t="shared" ref="AH62:AH67" ca="1" si="54">(AD62-AF62)/(AF62+AD62)/2*100</f>
        <v>12.348934294275914</v>
      </c>
      <c r="AI62">
        <f t="shared" ref="AI62:AI67" ca="1" si="55">AB62/AC62</f>
        <v>1.223913043478261E-2</v>
      </c>
    </row>
    <row r="63" spans="1:35" ht="15.75" x14ac:dyDescent="0.25">
      <c r="A63" t="str">
        <f t="shared" ref="A63:A82" si="56">_xlfn.CONCAT(D63,"x",E63)</f>
        <v>1024x576</v>
      </c>
      <c r="B63" t="s">
        <v>33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30.034199999999998</v>
      </c>
      <c r="O63">
        <v>2502</v>
      </c>
      <c r="P63">
        <v>2.06865E-2</v>
      </c>
      <c r="Q63">
        <v>6.7859000000000001E-3</v>
      </c>
      <c r="V63" s="4" t="str">
        <f t="shared" ca="1" si="45"/>
        <v>1280x720</v>
      </c>
      <c r="W63">
        <f t="shared" ca="1" si="46"/>
        <v>921600</v>
      </c>
      <c r="X63">
        <f t="shared" ca="1" si="47"/>
        <v>68</v>
      </c>
      <c r="Y63" s="3">
        <f t="shared" ref="Y63:Y67" si="57">K63/1000000000</f>
        <v>10.736762880000001</v>
      </c>
      <c r="Z63" s="3">
        <f t="shared" ref="Z63:Z67" si="58">L63/1000</f>
        <v>49.152000000000001</v>
      </c>
      <c r="AA63" s="3">
        <f t="shared" ref="AA63:AA67" si="59">M63/1000</f>
        <v>65.536000000000001</v>
      </c>
      <c r="AB63" s="4">
        <f t="shared" ca="1" si="48"/>
        <v>90.0869</v>
      </c>
      <c r="AC63" s="4">
        <f t="shared" ca="1" si="49"/>
        <v>5411</v>
      </c>
      <c r="AD63" s="4">
        <f t="shared" ca="1" si="50"/>
        <v>60.064226874273615</v>
      </c>
      <c r="AE63" s="4">
        <f t="shared" ca="1" si="51"/>
        <v>101.70353419781338</v>
      </c>
      <c r="AF63" s="4">
        <f t="shared" ca="1" si="52"/>
        <v>35.683317692145749</v>
      </c>
      <c r="AG63">
        <f t="shared" ca="1" si="53"/>
        <v>12.870088281986064</v>
      </c>
      <c r="AH63">
        <f t="shared" ca="1" si="54"/>
        <v>12.731871763674842</v>
      </c>
      <c r="AI63">
        <f t="shared" ca="1" si="55"/>
        <v>1.6648844945481425E-2</v>
      </c>
    </row>
    <row r="64" spans="1:35" ht="15.75" x14ac:dyDescent="0.25">
      <c r="A64" t="str">
        <f t="shared" si="56"/>
        <v>1024x576</v>
      </c>
      <c r="B64" t="s">
        <v>33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30.019100000000002</v>
      </c>
      <c r="O64">
        <v>2353</v>
      </c>
      <c r="P64">
        <v>2.21517E-2</v>
      </c>
      <c r="Q64">
        <v>6.8307000000000003E-3</v>
      </c>
      <c r="V64" s="4" t="str">
        <f t="shared" ca="1" si="45"/>
        <v>1600x900</v>
      </c>
      <c r="W64">
        <f t="shared" ca="1" si="46"/>
        <v>1440000</v>
      </c>
      <c r="X64">
        <f t="shared" ca="1" si="47"/>
        <v>68</v>
      </c>
      <c r="Y64" s="3">
        <f t="shared" si="57"/>
        <v>10.736762880000001</v>
      </c>
      <c r="Z64" s="3">
        <f t="shared" si="58"/>
        <v>49.152000000000001</v>
      </c>
      <c r="AA64" s="3">
        <f t="shared" si="59"/>
        <v>65.536000000000001</v>
      </c>
      <c r="AB64" s="4">
        <f t="shared" ca="1" si="48"/>
        <v>90.153199999999998</v>
      </c>
      <c r="AC64" s="4">
        <f t="shared" ca="1" si="49"/>
        <v>4095</v>
      </c>
      <c r="AD64" s="4">
        <f t="shared" ca="1" si="50"/>
        <v>45.422680503853442</v>
      </c>
      <c r="AE64" s="4">
        <f t="shared" ca="1" si="51"/>
        <v>73.53049309548669</v>
      </c>
      <c r="AF64" s="4">
        <f t="shared" ca="1" si="52"/>
        <v>27.548740609323044</v>
      </c>
      <c r="AG64">
        <f t="shared" ca="1" si="53"/>
        <v>11.814654347225071</v>
      </c>
      <c r="AH64">
        <f t="shared" ca="1" si="54"/>
        <v>12.247219268765818</v>
      </c>
      <c r="AI64">
        <f t="shared" ca="1" si="55"/>
        <v>2.2015433455433456E-2</v>
      </c>
    </row>
    <row r="65" spans="1:35" ht="15.75" x14ac:dyDescent="0.25">
      <c r="A65" t="str">
        <f t="shared" si="56"/>
        <v>1280x720</v>
      </c>
      <c r="B65" t="s">
        <v>33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30.029399999999999</v>
      </c>
      <c r="O65">
        <v>1855</v>
      </c>
      <c r="P65">
        <v>3.2205699999999997E-2</v>
      </c>
      <c r="Q65">
        <v>9.8324999999999992E-3</v>
      </c>
      <c r="V65" s="4" t="str">
        <f t="shared" ca="1" si="45"/>
        <v>1920x1080</v>
      </c>
      <c r="W65">
        <f t="shared" ca="1" si="46"/>
        <v>2073600</v>
      </c>
      <c r="X65">
        <f t="shared" ca="1" si="47"/>
        <v>68</v>
      </c>
      <c r="Y65" s="3">
        <f t="shared" si="57"/>
        <v>10.736762880000001</v>
      </c>
      <c r="Z65" s="3">
        <f t="shared" si="58"/>
        <v>49.152000000000001</v>
      </c>
      <c r="AA65" s="3">
        <f t="shared" si="59"/>
        <v>65.536000000000001</v>
      </c>
      <c r="AB65" s="4">
        <f t="shared" ca="1" si="48"/>
        <v>90.203800000000001</v>
      </c>
      <c r="AC65" s="4">
        <f t="shared" ca="1" si="49"/>
        <v>3177</v>
      </c>
      <c r="AD65" s="4">
        <f t="shared" ca="1" si="50"/>
        <v>35.22024571026941</v>
      </c>
      <c r="AE65" s="4">
        <f t="shared" ca="1" si="51"/>
        <v>56.268920424492734</v>
      </c>
      <c r="AF65" s="4">
        <f t="shared" ca="1" si="52"/>
        <v>21.71906390834555</v>
      </c>
      <c r="AG65">
        <f t="shared" ca="1" si="53"/>
        <v>11.503370072921502</v>
      </c>
      <c r="AH65">
        <f t="shared" ca="1" si="54"/>
        <v>11.855765280924629</v>
      </c>
      <c r="AI65">
        <f t="shared" ca="1" si="55"/>
        <v>2.8392760465848287E-2</v>
      </c>
    </row>
    <row r="66" spans="1:35" ht="15.75" x14ac:dyDescent="0.25">
      <c r="A66" t="str">
        <f t="shared" si="56"/>
        <v>1280x720</v>
      </c>
      <c r="B66" t="s">
        <v>33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30.025400000000001</v>
      </c>
      <c r="O66">
        <v>1764</v>
      </c>
      <c r="P66">
        <v>2.8024299999999999E-2</v>
      </c>
      <c r="Q66">
        <v>9.5378000000000008E-3</v>
      </c>
      <c r="V66" s="4" t="str">
        <f t="shared" ca="1" si="45"/>
        <v>2560x1440</v>
      </c>
      <c r="W66">
        <f t="shared" ca="1" si="46"/>
        <v>3686400</v>
      </c>
      <c r="X66">
        <f t="shared" ca="1" si="47"/>
        <v>68</v>
      </c>
      <c r="Y66" s="3">
        <f t="shared" si="57"/>
        <v>10.736762880000001</v>
      </c>
      <c r="Z66" s="3">
        <f t="shared" si="58"/>
        <v>49.152000000000001</v>
      </c>
      <c r="AA66" s="3">
        <f t="shared" si="59"/>
        <v>65.536000000000001</v>
      </c>
      <c r="AB66" s="4">
        <f t="shared" ca="1" si="48"/>
        <v>90.234899999999996</v>
      </c>
      <c r="AC66" s="4">
        <f t="shared" ca="1" si="49"/>
        <v>2008</v>
      </c>
      <c r="AD66" s="4">
        <f t="shared" ca="1" si="50"/>
        <v>22.253030700981551</v>
      </c>
      <c r="AE66" s="4">
        <f t="shared" ca="1" si="51"/>
        <v>37.927921777454124</v>
      </c>
      <c r="AF66" s="4">
        <f t="shared" ca="1" si="52"/>
        <v>12.752450702213698</v>
      </c>
      <c r="AG66">
        <f t="shared" ca="1" si="53"/>
        <v>13.023133093555868</v>
      </c>
      <c r="AH66">
        <f t="shared" ca="1" si="54"/>
        <v>13.570131902114985</v>
      </c>
      <c r="AI66">
        <f t="shared" ca="1" si="55"/>
        <v>4.4937699203187249E-2</v>
      </c>
    </row>
    <row r="67" spans="1:35" ht="15.75" x14ac:dyDescent="0.25">
      <c r="A67" t="str">
        <f t="shared" si="56"/>
        <v>1280x720</v>
      </c>
      <c r="B67" t="s">
        <v>33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30.0321</v>
      </c>
      <c r="O67">
        <v>1792</v>
      </c>
      <c r="P67">
        <v>3.0595799999999999E-2</v>
      </c>
      <c r="Q67">
        <v>9.0851999999999999E-3</v>
      </c>
      <c r="T67" s="4"/>
      <c r="U67" s="4"/>
      <c r="V67" s="4" t="str">
        <f t="shared" ca="1" si="45"/>
        <v>3840x2160</v>
      </c>
      <c r="W67">
        <f t="shared" ca="1" si="46"/>
        <v>8294400</v>
      </c>
      <c r="X67">
        <f t="shared" ca="1" si="47"/>
        <v>68</v>
      </c>
      <c r="Y67" s="3">
        <f t="shared" si="57"/>
        <v>10.736762880000001</v>
      </c>
      <c r="Z67" s="3">
        <f t="shared" si="58"/>
        <v>49.152000000000001</v>
      </c>
      <c r="AA67" s="3">
        <f t="shared" si="59"/>
        <v>65.536000000000001</v>
      </c>
      <c r="AB67" s="4">
        <f t="shared" ca="1" si="48"/>
        <v>90.523300000000006</v>
      </c>
      <c r="AC67" s="4">
        <f t="shared" ca="1" si="49"/>
        <v>1184</v>
      </c>
      <c r="AD67" s="4">
        <f t="shared" ca="1" si="50"/>
        <v>13.079505497479653</v>
      </c>
      <c r="AE67" s="4">
        <f t="shared" ca="1" si="51"/>
        <v>23.114599874718866</v>
      </c>
      <c r="AF67" s="4">
        <f t="shared" ca="1" si="52"/>
        <v>8.2124731041505843</v>
      </c>
      <c r="AG67">
        <f t="shared" ca="1" si="53"/>
        <v>13.862884956050589</v>
      </c>
      <c r="AH67">
        <f t="shared" ca="1" si="54"/>
        <v>11.429262832709263</v>
      </c>
      <c r="AI67">
        <f t="shared" ca="1" si="55"/>
        <v>7.6455489864864876E-2</v>
      </c>
    </row>
    <row r="68" spans="1:35" ht="15.75" x14ac:dyDescent="0.25">
      <c r="A68" t="str">
        <f t="shared" si="56"/>
        <v>1600x900</v>
      </c>
      <c r="B68" t="s">
        <v>33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30.056699999999999</v>
      </c>
      <c r="O68">
        <v>1370</v>
      </c>
      <c r="P68">
        <v>3.62993E-2</v>
      </c>
      <c r="Q68">
        <v>1.24084E-2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56"/>
        <v>1600x900</v>
      </c>
      <c r="B69" t="s">
        <v>33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30.0471</v>
      </c>
      <c r="O69">
        <v>1331</v>
      </c>
      <c r="P69">
        <v>3.7043399999999997E-2</v>
      </c>
      <c r="Q69">
        <v>1.35998E-2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56"/>
        <v>1600x900</v>
      </c>
      <c r="B70" t="s">
        <v>33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30.049399999999999</v>
      </c>
      <c r="O70">
        <v>1394</v>
      </c>
      <c r="P70">
        <v>4.0283699999999999E-2</v>
      </c>
      <c r="Q70">
        <v>1.2477800000000001E-2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56"/>
        <v>1920x1080</v>
      </c>
      <c r="B71" t="s">
        <v>33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30.0687</v>
      </c>
      <c r="O71">
        <v>1072</v>
      </c>
      <c r="P71">
        <v>4.60425E-2</v>
      </c>
      <c r="Q71">
        <v>1.62501E-2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56"/>
        <v>1920x1080</v>
      </c>
      <c r="B72" t="s">
        <v>33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30.0639</v>
      </c>
      <c r="O72">
        <v>1072</v>
      </c>
      <c r="P72">
        <v>5.0369999999999998E-2</v>
      </c>
      <c r="Q72">
        <v>1.5886000000000001E-2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56"/>
        <v>1920x1080</v>
      </c>
      <c r="B73" t="s">
        <v>33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30.071200000000001</v>
      </c>
      <c r="O73">
        <v>1033</v>
      </c>
      <c r="P73">
        <v>6.0531300000000003E-2</v>
      </c>
      <c r="Q73">
        <v>1.7771800000000001E-2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56"/>
        <v>2560x1440</v>
      </c>
      <c r="B74" t="s">
        <v>33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30.082899999999999</v>
      </c>
      <c r="O74">
        <v>649</v>
      </c>
      <c r="P74">
        <v>8.6815299999999998E-2</v>
      </c>
      <c r="Q74">
        <v>2.58403E-2</v>
      </c>
    </row>
    <row r="75" spans="1:35" x14ac:dyDescent="0.25">
      <c r="A75" t="str">
        <f t="shared" si="56"/>
        <v>2560x1440</v>
      </c>
      <c r="B75" t="s">
        <v>33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30.073699999999999</v>
      </c>
      <c r="O75">
        <v>680</v>
      </c>
      <c r="P75">
        <v>8.0355200000000002E-2</v>
      </c>
      <c r="Q75">
        <v>2.44773E-2</v>
      </c>
    </row>
    <row r="76" spans="1:35" x14ac:dyDescent="0.25">
      <c r="A76" t="str">
        <f t="shared" si="56"/>
        <v>2560x1440</v>
      </c>
      <c r="B76" t="s">
        <v>33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30.078299999999999</v>
      </c>
      <c r="O76">
        <v>679</v>
      </c>
      <c r="P76">
        <v>7.8416299999999994E-2</v>
      </c>
      <c r="Q76">
        <v>2.6365800000000002E-2</v>
      </c>
    </row>
    <row r="77" spans="1:35" x14ac:dyDescent="0.25">
      <c r="A77" t="str">
        <f t="shared" si="56"/>
        <v>3840x2160</v>
      </c>
      <c r="B77" t="s">
        <v>33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30.1831</v>
      </c>
      <c r="O77">
        <v>390</v>
      </c>
      <c r="P77">
        <v>0.13001799999999999</v>
      </c>
      <c r="Q77">
        <v>4.2646000000000003E-2</v>
      </c>
    </row>
    <row r="78" spans="1:35" x14ac:dyDescent="0.25">
      <c r="A78" t="str">
        <f t="shared" si="56"/>
        <v>3840x2160</v>
      </c>
      <c r="B78" t="s">
        <v>33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30.201499999999999</v>
      </c>
      <c r="O78">
        <v>386</v>
      </c>
      <c r="P78">
        <v>0.12467</v>
      </c>
      <c r="Q78">
        <v>4.28324E-2</v>
      </c>
    </row>
    <row r="79" spans="1:35" x14ac:dyDescent="0.25">
      <c r="A79" t="str">
        <f t="shared" si="56"/>
        <v>3840x2160</v>
      </c>
      <c r="B79" t="s">
        <v>33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30.1387</v>
      </c>
      <c r="O79">
        <v>408</v>
      </c>
      <c r="P79">
        <v>0.121766</v>
      </c>
      <c r="Q79">
        <v>4.3262700000000001E-2</v>
      </c>
    </row>
    <row r="80" spans="1:35" x14ac:dyDescent="0.25">
      <c r="A80" t="str">
        <f t="shared" si="56"/>
        <v>x</v>
      </c>
    </row>
    <row r="81" spans="1:1" x14ac:dyDescent="0.25">
      <c r="A81" t="str">
        <f t="shared" si="56"/>
        <v>x</v>
      </c>
    </row>
    <row r="82" spans="1:1" x14ac:dyDescent="0.25">
      <c r="A82" t="str">
        <f t="shared" si="56"/>
        <v>x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51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(AE2-AD2)/(AD2+AE2)/2*100</f>
        <v>21.376932326161278</v>
      </c>
      <c r="AH2">
        <f ca="1">(AD2-AF2)/(AF2+AD2)/2*100</f>
        <v>18.119570120502274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51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(AE3-AD3)/(AD3+AE3)/2*100</f>
        <v>21.832376642798085</v>
      </c>
      <c r="AH3">
        <f t="shared" ref="AH3:AH7" ca="1" si="12">(AD3-AF3)/(AF3+AD3)/2*100</f>
        <v>19.404502217060539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51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21.505635760175078</v>
      </c>
      <c r="AH4">
        <f t="shared" ca="1" si="12"/>
        <v>20.180665336706106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51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22.049418625924591</v>
      </c>
      <c r="AH5">
        <f t="shared" ca="1" si="12"/>
        <v>21.259913995294351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51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22.180305901859239</v>
      </c>
      <c r="AH6">
        <f t="shared" ca="1" si="12"/>
        <v>22.137192366545325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51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21.88410783111593</v>
      </c>
      <c r="AH7">
        <f t="shared" ca="1" si="12"/>
        <v>22.561772070785512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51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51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51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51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51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51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51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51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51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51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51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51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51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(AE22-AD22)/(AD22+AE22)/2*100</f>
        <v>14.131612813823532</v>
      </c>
      <c r="AH22">
        <f ca="1">(AD22-AF22)/(AF22+AD22)/2*100</f>
        <v>20.19583743446962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51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(AE23-AD23)/(AD23+AE23)/2*100</f>
        <v>28.055360158466968</v>
      </c>
      <c r="AH23">
        <f t="shared" ref="AH23:AH27" ca="1" si="26">(AD23-AF23)/(AF23+AD23)/2*100</f>
        <v>23.432155945955955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51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26.680605214090043</v>
      </c>
      <c r="AH24">
        <f t="shared" ca="1" si="26"/>
        <v>26.656677595934347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51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25.818024405124362</v>
      </c>
      <c r="AH25">
        <f t="shared" ca="1" si="26"/>
        <v>28.283833854991098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51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26.1269568281033</v>
      </c>
      <c r="AH26">
        <f t="shared" ca="1" si="26"/>
        <v>28.410507510848038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51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26.241610757794849</v>
      </c>
      <c r="AH27">
        <f t="shared" ca="1" si="26"/>
        <v>28.526773426543215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51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51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51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51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51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51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51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51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51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51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51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51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51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(AE42-AD42)/(AD42+AE42)/2*100</f>
        <v>26.973087213088732</v>
      </c>
      <c r="AH42">
        <f ca="1">(AD42-AF42)/(AF42+AD42)/2*100</f>
        <v>28.157531261999026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51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(AE43-AD43)/(AD43+AE43)/2*100</f>
        <v>26.78111337166122</v>
      </c>
      <c r="AH43">
        <f t="shared" ref="AH43:AH47" ca="1" si="39">(AD43-AF43)/(AF43+AD43)/2*100</f>
        <v>28.998204836772668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51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27.176854802798317</v>
      </c>
      <c r="AH44">
        <f t="shared" ca="1" si="39"/>
        <v>29.37942632642665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51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26.917937953122657</v>
      </c>
      <c r="AH45">
        <f t="shared" ca="1" si="39"/>
        <v>29.500815865553541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51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27.112302443708003</v>
      </c>
      <c r="AH46">
        <f t="shared" ca="1" si="39"/>
        <v>29.611564674726736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51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27.039295695907771</v>
      </c>
      <c r="AH47">
        <f t="shared" ca="1" si="39"/>
        <v>29.414941901859525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51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51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51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51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51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51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51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5" x14ac:dyDescent="0.25">
      <c r="A55" t="str">
        <f t="shared" si="27"/>
        <v>2560x1440</v>
      </c>
      <c r="B55" t="s">
        <v>51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5" x14ac:dyDescent="0.25">
      <c r="A56" t="str">
        <f t="shared" si="27"/>
        <v>2560x1440</v>
      </c>
      <c r="B56" t="s">
        <v>51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5" x14ac:dyDescent="0.25">
      <c r="A57" t="str">
        <f t="shared" si="27"/>
        <v>3840x2160</v>
      </c>
      <c r="B57" t="s">
        <v>51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5" x14ac:dyDescent="0.25">
      <c r="A58" t="str">
        <f t="shared" si="27"/>
        <v>3840x2160</v>
      </c>
      <c r="B58" t="s">
        <v>51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5" x14ac:dyDescent="0.25">
      <c r="A59" t="str">
        <f t="shared" si="27"/>
        <v>3840x2160</v>
      </c>
      <c r="B59" t="s">
        <v>51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51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25.007999999999999</v>
      </c>
      <c r="O62">
        <v>4585</v>
      </c>
      <c r="P62">
        <v>1.07604E-2</v>
      </c>
      <c r="Q62">
        <v>2.4283E-3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75.020399999999995</v>
      </c>
      <c r="AC62" s="4">
        <f ca="1">SUM(OFFSET($O$62,(ROW()-ROW($AC$62))*$S$2,,$S$2,))</f>
        <v>13165</v>
      </c>
      <c r="AD62" s="4">
        <f ca="1">AC62/AB62</f>
        <v>175.4856012497934</v>
      </c>
      <c r="AE62" s="4">
        <f ca="1">1/MAX(OFFSET($Q$62,(ROW()-ROW($AE$62))*$S$2,,$S$2,))</f>
        <v>405.465677330414</v>
      </c>
      <c r="AF62" s="4">
        <f ca="1">1/MIN(OFFSET($P$62,(ROW()-ROW($AF$62))*$S$2,,$S$2,))</f>
        <v>92.933348202669052</v>
      </c>
      <c r="AG62">
        <f ca="1">(AE62-AD62)/(AD62+AE62)/2*100</f>
        <v>19.793404762157611</v>
      </c>
      <c r="AH62">
        <f ca="1">(AD62-AF62)/(AF62+AD62)/2*100</f>
        <v>15.377500958020946</v>
      </c>
      <c r="AI62">
        <f t="shared" ref="AI62:AI67" ca="1" si="40">AB62/AC62</f>
        <v>5.6984732244587917E-3</v>
      </c>
    </row>
    <row r="63" spans="1:35" ht="15.75" x14ac:dyDescent="0.25">
      <c r="A63" t="str">
        <f t="shared" ref="A63:A79" si="41">_xlfn.CONCAT(D63,"x",E63)</f>
        <v>1024x576</v>
      </c>
      <c r="B63" t="s">
        <v>51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25.005700000000001</v>
      </c>
      <c r="O63">
        <v>4238</v>
      </c>
      <c r="P63">
        <v>1.35902E-2</v>
      </c>
      <c r="Q63">
        <v>2.4642000000000002E-3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75.028500000000008</v>
      </c>
      <c r="AC63" s="4">
        <f t="shared" ref="AC63:AC67" ca="1" si="48">SUM(OFFSET($O$62,(ROW()-ROW($AC$62))*$S$2,,$S$2,))</f>
        <v>10196</v>
      </c>
      <c r="AD63" s="4">
        <f t="shared" ref="AD63:AD67" ca="1" si="49">AC63/AB63</f>
        <v>135.89502655657515</v>
      </c>
      <c r="AE63" s="4">
        <f t="shared" ref="AE63:AE67" ca="1" si="50">1/MAX(OFFSET($Q$62,(ROW()-ROW($AE$62))*$S$2,,$S$2,))</f>
        <v>323.89713027142579</v>
      </c>
      <c r="AF63" s="4">
        <f t="shared" ref="AF63:AF67" ca="1" si="51">1/MIN(OFFSET($P$62,(ROW()-ROW($AF$62))*$S$2,,$S$2,))</f>
        <v>64.61826758424607</v>
      </c>
      <c r="AG63">
        <f t="shared" ref="AG63:AG67" ca="1" si="52">(AE63-AD63)/(AD63+AE63)/2*100</f>
        <v>20.44424865920217</v>
      </c>
      <c r="AH63">
        <f t="shared" ref="AH63:AH67" ca="1" si="53">(AD63-AF63)/(AF63+AD63)/2*100</f>
        <v>17.773574385115619</v>
      </c>
      <c r="AI63">
        <f t="shared" ca="1" si="40"/>
        <v>7.3586210278540612E-3</v>
      </c>
    </row>
    <row r="64" spans="1:35" ht="15.75" x14ac:dyDescent="0.25">
      <c r="A64" t="str">
        <f t="shared" si="41"/>
        <v>1024x576</v>
      </c>
      <c r="B64" t="s">
        <v>51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25.006699999999999</v>
      </c>
      <c r="O64">
        <v>4342</v>
      </c>
      <c r="P64">
        <v>1.4333E-2</v>
      </c>
      <c r="Q64">
        <v>2.4662999999999998E-3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75.0505</v>
      </c>
      <c r="AC64" s="4">
        <f t="shared" ca="1" si="48"/>
        <v>6985</v>
      </c>
      <c r="AD64" s="4">
        <f t="shared" ca="1" si="49"/>
        <v>93.070665751727176</v>
      </c>
      <c r="AE64" s="4">
        <f t="shared" ca="1" si="50"/>
        <v>232.61764637465402</v>
      </c>
      <c r="AF64" s="4">
        <f t="shared" ca="1" si="51"/>
        <v>43.529360553693465</v>
      </c>
      <c r="AG64">
        <f t="shared" ca="1" si="52"/>
        <v>21.423393997752143</v>
      </c>
      <c r="AH64">
        <f t="shared" ca="1" si="53"/>
        <v>18.133709977209495</v>
      </c>
      <c r="AI64">
        <f t="shared" ca="1" si="40"/>
        <v>1.074452397995705E-2</v>
      </c>
    </row>
    <row r="65" spans="1:35" ht="15.75" x14ac:dyDescent="0.25">
      <c r="A65" t="str">
        <f t="shared" si="41"/>
        <v>1280x720</v>
      </c>
      <c r="B65" t="s">
        <v>51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25.010400000000001</v>
      </c>
      <c r="O65">
        <v>3453</v>
      </c>
      <c r="P65">
        <v>1.54755E-2</v>
      </c>
      <c r="Q65">
        <v>3.0874000000000001E-3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75.05319999999999</v>
      </c>
      <c r="AC65" s="4">
        <f t="shared" ca="1" si="48"/>
        <v>5405</v>
      </c>
      <c r="AD65" s="4">
        <f t="shared" ca="1" si="49"/>
        <v>72.015583612690747</v>
      </c>
      <c r="AE65" s="4">
        <f t="shared" ca="1" si="50"/>
        <v>173.58398861289035</v>
      </c>
      <c r="AF65" s="4">
        <f t="shared" ca="1" si="51"/>
        <v>33.520601761842833</v>
      </c>
      <c r="AG65">
        <f t="shared" ca="1" si="52"/>
        <v>20.677642896484752</v>
      </c>
      <c r="AH65">
        <f t="shared" ca="1" si="53"/>
        <v>18.237811852984102</v>
      </c>
      <c r="AI65">
        <f t="shared" ca="1" si="40"/>
        <v>1.3885883441258092E-2</v>
      </c>
    </row>
    <row r="66" spans="1:35" ht="15.75" x14ac:dyDescent="0.25">
      <c r="A66" t="str">
        <f t="shared" si="41"/>
        <v>1280x720</v>
      </c>
      <c r="B66" t="s">
        <v>51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25.0078</v>
      </c>
      <c r="O66">
        <v>3412</v>
      </c>
      <c r="P66">
        <v>2.8795999999999999E-2</v>
      </c>
      <c r="Q66">
        <v>3.0614000000000001E-3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75.080500000000001</v>
      </c>
      <c r="AC66" s="4">
        <f t="shared" ca="1" si="48"/>
        <v>3329</v>
      </c>
      <c r="AD66" s="4">
        <f t="shared" ca="1" si="49"/>
        <v>44.339076058364022</v>
      </c>
      <c r="AE66" s="4">
        <f t="shared" ca="1" si="50"/>
        <v>106.83190000534158</v>
      </c>
      <c r="AF66" s="4">
        <f t="shared" ca="1" si="51"/>
        <v>20.751666877641945</v>
      </c>
      <c r="AG66">
        <f t="shared" ca="1" si="52"/>
        <v>20.669584061110445</v>
      </c>
      <c r="AH66">
        <f t="shared" ca="1" si="53"/>
        <v>18.118866152681697</v>
      </c>
      <c r="AI66">
        <f t="shared" ca="1" si="40"/>
        <v>2.2553469510363473E-2</v>
      </c>
    </row>
    <row r="67" spans="1:35" ht="15.75" x14ac:dyDescent="0.25">
      <c r="A67" t="str">
        <f t="shared" si="41"/>
        <v>1280x720</v>
      </c>
      <c r="B67" t="s">
        <v>51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25.010300000000001</v>
      </c>
      <c r="O67">
        <v>3331</v>
      </c>
      <c r="P67">
        <v>1.67905E-2</v>
      </c>
      <c r="Q67">
        <v>2.977E-3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75.211399999999998</v>
      </c>
      <c r="AC67" s="4">
        <f t="shared" ca="1" si="48"/>
        <v>1575</v>
      </c>
      <c r="AD67" s="4">
        <f t="shared" ca="1" si="49"/>
        <v>20.940974373565709</v>
      </c>
      <c r="AE67" s="4">
        <f t="shared" ca="1" si="50"/>
        <v>51.674779607064977</v>
      </c>
      <c r="AF67" s="4">
        <f t="shared" ca="1" si="51"/>
        <v>9.0064125657468121</v>
      </c>
      <c r="AG67">
        <f t="shared" ca="1" si="52"/>
        <v>21.161940452823167</v>
      </c>
      <c r="AH67">
        <f t="shared" ca="1" si="53"/>
        <v>19.925881733861999</v>
      </c>
      <c r="AI67">
        <f t="shared" ca="1" si="40"/>
        <v>4.7753269841269839E-2</v>
      </c>
    </row>
    <row r="68" spans="1:35" ht="15.75" x14ac:dyDescent="0.25">
      <c r="A68" t="str">
        <f t="shared" si="41"/>
        <v>1600x900</v>
      </c>
      <c r="B68" t="s">
        <v>51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25.0197</v>
      </c>
      <c r="O68">
        <v>2396</v>
      </c>
      <c r="P68">
        <v>2.42093E-2</v>
      </c>
      <c r="Q68">
        <v>4.2988999999999996E-3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51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25.015000000000001</v>
      </c>
      <c r="O69">
        <v>2367</v>
      </c>
      <c r="P69">
        <v>2.2973E-2</v>
      </c>
      <c r="Q69">
        <v>4.1462000000000001E-3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51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25.015799999999999</v>
      </c>
      <c r="O70">
        <v>2222</v>
      </c>
      <c r="P70">
        <v>2.5186099999999999E-2</v>
      </c>
      <c r="Q70">
        <v>4.2382000000000001E-3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51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25.0138</v>
      </c>
      <c r="O71">
        <v>1828</v>
      </c>
      <c r="P71">
        <v>3.2453999999999997E-2</v>
      </c>
      <c r="Q71">
        <v>5.7609000000000002E-3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51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25.017299999999999</v>
      </c>
      <c r="O72">
        <v>1893</v>
      </c>
      <c r="P72">
        <v>2.9832399999999999E-2</v>
      </c>
      <c r="Q72">
        <v>5.4374000000000002E-3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51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25.022099999999998</v>
      </c>
      <c r="O73">
        <v>1684</v>
      </c>
      <c r="P73">
        <v>3.3936800000000003E-2</v>
      </c>
      <c r="Q73">
        <v>5.7539000000000002E-3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51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25.0242</v>
      </c>
      <c r="O74">
        <v>1092</v>
      </c>
      <c r="P74">
        <v>6.18924E-2</v>
      </c>
      <c r="Q74">
        <v>9.3605000000000008E-3</v>
      </c>
    </row>
    <row r="75" spans="1:35" x14ac:dyDescent="0.25">
      <c r="A75" t="str">
        <f t="shared" si="41"/>
        <v>2560x1440</v>
      </c>
      <c r="B75" t="s">
        <v>51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25.0215</v>
      </c>
      <c r="O75">
        <v>1151</v>
      </c>
      <c r="P75">
        <v>4.81889E-2</v>
      </c>
      <c r="Q75">
        <v>9.2160000000000002E-3</v>
      </c>
    </row>
    <row r="76" spans="1:35" x14ac:dyDescent="0.25">
      <c r="A76" t="str">
        <f t="shared" si="41"/>
        <v>2560x1440</v>
      </c>
      <c r="B76" t="s">
        <v>51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25.034800000000001</v>
      </c>
      <c r="O76">
        <v>1086</v>
      </c>
      <c r="P76">
        <v>5.68192E-2</v>
      </c>
      <c r="Q76">
        <v>9.0810000000000005E-3</v>
      </c>
    </row>
    <row r="77" spans="1:35" x14ac:dyDescent="0.25">
      <c r="A77" t="str">
        <f t="shared" si="41"/>
        <v>3840x2160</v>
      </c>
      <c r="B77" t="s">
        <v>51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25.079899999999999</v>
      </c>
      <c r="O77">
        <v>536</v>
      </c>
      <c r="P77">
        <v>0.11815000000000001</v>
      </c>
      <c r="Q77">
        <v>1.9351799999999999E-2</v>
      </c>
    </row>
    <row r="78" spans="1:35" x14ac:dyDescent="0.25">
      <c r="A78" t="str">
        <f t="shared" si="41"/>
        <v>3840x2160</v>
      </c>
      <c r="B78" t="s">
        <v>51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25.069299999999998</v>
      </c>
      <c r="O78">
        <v>521</v>
      </c>
      <c r="P78">
        <v>0.11103200000000001</v>
      </c>
      <c r="Q78">
        <v>1.8757900000000001E-2</v>
      </c>
    </row>
    <row r="79" spans="1:35" x14ac:dyDescent="0.25">
      <c r="A79" t="str">
        <f t="shared" si="41"/>
        <v>3840x2160</v>
      </c>
      <c r="B79" t="s">
        <v>51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25.062200000000001</v>
      </c>
      <c r="O79">
        <v>518</v>
      </c>
      <c r="P79">
        <v>0.115326</v>
      </c>
      <c r="Q79">
        <v>1.9004799999999999E-2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50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(AE2-AD2)/(AD2+AE2)/2*100</f>
        <v>10.031087979769008</v>
      </c>
      <c r="AH2">
        <f ca="1">(AD2-AF2)/(AF2+AD2)/2*100</f>
        <v>13.387194949041536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50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(AE3-AD3)/(AD3+AE3)/2*100</f>
        <v>10.15081916323418</v>
      </c>
      <c r="AH3">
        <f t="shared" ref="AH3:AH7" ca="1" si="12">(AD3-AF3)/(AF3+AD3)/2*100</f>
        <v>12.024059105317541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50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10.56225768473109</v>
      </c>
      <c r="AH4">
        <f t="shared" ca="1" si="12"/>
        <v>11.999642763670911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50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9.4226729766750044</v>
      </c>
      <c r="AH5">
        <f t="shared" ca="1" si="12"/>
        <v>12.225951665337261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50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8.9380779145948352</v>
      </c>
      <c r="AH6">
        <f t="shared" ca="1" si="12"/>
        <v>11.958944860060793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50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8.1443423728338278</v>
      </c>
      <c r="AH7">
        <f t="shared" ca="1" si="12"/>
        <v>11.65657979061826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50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50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50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50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50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50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50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50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50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50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(AE22-AD22)/(AD22+AE22)/2*100</f>
        <v>6.8800099047240879</v>
      </c>
      <c r="AH22">
        <f ca="1">(AD22-AF22)/(AF22+AD22)/2*100</f>
        <v>7.889153515888454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50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(AE23-AD23)/(AD23+AE23)/2*100</f>
        <v>12.463792578690311</v>
      </c>
      <c r="AH23">
        <f t="shared" ref="AH23:AH27" ca="1" si="26">(AD23-AF23)/(AF23+AD23)/2*100</f>
        <v>10.867134721958054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50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9.7021162179938312</v>
      </c>
      <c r="AH24">
        <f t="shared" ca="1" si="26"/>
        <v>13.731940071524107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50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8.956396083951832</v>
      </c>
      <c r="AH25">
        <f t="shared" ca="1" si="26"/>
        <v>13.478724972404004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50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9.3108263747720788</v>
      </c>
      <c r="AH26">
        <f t="shared" ca="1" si="26"/>
        <v>13.755431582748024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50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9.2851237395446269</v>
      </c>
      <c r="AH27">
        <f t="shared" ca="1" si="26"/>
        <v>13.850138091247121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50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50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50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50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50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50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50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50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50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50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50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50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50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(AE42-AD42)/(AD42+AE42)/2*100</f>
        <v>8.908794096592402</v>
      </c>
      <c r="AH42">
        <f ca="1">(AD42-AF42)/(AF42+AD42)/2*100</f>
        <v>12.174572874217644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50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(AE43-AD43)/(AD43+AE43)/2*100</f>
        <v>9.0347517407710143</v>
      </c>
      <c r="AH43">
        <f t="shared" ref="AH43:AH47" ca="1" si="39">(AD43-AF43)/(AF43+AD43)/2*100</f>
        <v>12.787765370932011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50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10.516310211839023</v>
      </c>
      <c r="AH44">
        <f t="shared" ca="1" si="39"/>
        <v>23.383734251335746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50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9.9228771067520061</v>
      </c>
      <c r="AH45">
        <f t="shared" ca="1" si="39"/>
        <v>23.06989100317406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50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9.8692482824729986</v>
      </c>
      <c r="AH46">
        <f t="shared" ca="1" si="39"/>
        <v>23.409373567504453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50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9.4603157330725463</v>
      </c>
      <c r="AH47">
        <f t="shared" ca="1" si="39"/>
        <v>23.479096696987238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50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50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50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50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50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50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50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5" x14ac:dyDescent="0.25">
      <c r="A55" t="str">
        <f t="shared" si="27"/>
        <v>2560x1440</v>
      </c>
      <c r="B55" t="s">
        <v>50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5" x14ac:dyDescent="0.25">
      <c r="A56" t="str">
        <f t="shared" si="27"/>
        <v>2560x1440</v>
      </c>
      <c r="B56" t="s">
        <v>50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5" x14ac:dyDescent="0.25">
      <c r="A57" t="str">
        <f t="shared" si="27"/>
        <v>3840x2160</v>
      </c>
      <c r="B57" t="s">
        <v>50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5" x14ac:dyDescent="0.25">
      <c r="A58" t="str">
        <f t="shared" si="27"/>
        <v>3840x2160</v>
      </c>
      <c r="B58" t="s">
        <v>50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5" x14ac:dyDescent="0.25">
      <c r="A59" t="str">
        <f t="shared" si="27"/>
        <v>3840x2160</v>
      </c>
      <c r="B59" t="s">
        <v>50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50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20.0076</v>
      </c>
      <c r="O62">
        <v>4685</v>
      </c>
      <c r="P62">
        <v>1.17898E-2</v>
      </c>
      <c r="Q62">
        <v>2.8754000000000002E-3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60.027100000000004</v>
      </c>
      <c r="AC62" s="4">
        <f ca="1">SUM(OFFSET($O$62,(ROW()-ROW($AC$62))*$S$2,,$S$2,))</f>
        <v>14101</v>
      </c>
      <c r="AD62" s="4">
        <f ca="1">AC62/AB62</f>
        <v>234.91056539463008</v>
      </c>
      <c r="AE62" s="4">
        <f ca="1">1/MAX(OFFSET($Q$62,(ROW()-ROW($AE$62))*$S$2,,$S$2,))</f>
        <v>347.16195105016493</v>
      </c>
      <c r="AF62" s="4">
        <f ca="1">1/MIN(OFFSET($P$62,(ROW()-ROW($AF$62))*$S$2,,$S$2,))</f>
        <v>90.484635708856644</v>
      </c>
      <c r="AG62">
        <f ca="1">(AE62-AD62)/(AD62+AE62)/2*100</f>
        <v>9.642388403866601</v>
      </c>
      <c r="AH62">
        <f ca="1">(AD62-AF62)/(AF62+AD62)/2*100</f>
        <v>22.192387778921344</v>
      </c>
      <c r="AI62">
        <f t="shared" ref="AI62:AI67" ca="1" si="40">AB62/AC62</f>
        <v>4.2569392241684993E-3</v>
      </c>
    </row>
    <row r="63" spans="1:35" ht="15.75" x14ac:dyDescent="0.25">
      <c r="A63" t="str">
        <f t="shared" ref="A63:A79" si="41">_xlfn.CONCAT(D63,"x",E63)</f>
        <v>1024x576</v>
      </c>
      <c r="B63" t="s">
        <v>50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20.011700000000001</v>
      </c>
      <c r="O63">
        <v>4738</v>
      </c>
      <c r="P63">
        <v>1.10516E-2</v>
      </c>
      <c r="Q63">
        <v>2.8804999999999998E-3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60.045299999999997</v>
      </c>
      <c r="AC63" s="4">
        <f t="shared" ref="AC63:AC67" ca="1" si="48">SUM(OFFSET($O$62,(ROW()-ROW($AC$62))*$S$2,,$S$2,))</f>
        <v>9537</v>
      </c>
      <c r="AD63" s="4">
        <f t="shared" ref="AD63:AD67" ca="1" si="49">AC63/AB63</f>
        <v>158.83008328711824</v>
      </c>
      <c r="AE63" s="4">
        <f t="shared" ref="AE63:AE67" ca="1" si="50">1/MAX(OFFSET($Q$62,(ROW()-ROW($AE$62))*$S$2,,$S$2,))</f>
        <v>240.32684450853162</v>
      </c>
      <c r="AF63" s="4">
        <f t="shared" ref="AF63:AF67" ca="1" si="51">1/MIN(OFFSET($P$62,(ROW()-ROW($AF$62))*$S$2,,$S$2,))</f>
        <v>70.794455378254781</v>
      </c>
      <c r="AG63">
        <f t="shared" ref="AG63:AG67" ca="1" si="52">(AE63-AD63)/(AD63+AE63)/2*100</f>
        <v>10.208611644482843</v>
      </c>
      <c r="AH63">
        <f t="shared" ref="AH63:AH67" ca="1" si="53">(AD63-AF63)/(AF63+AD63)/2*100</f>
        <v>19.169473005922054</v>
      </c>
      <c r="AI63">
        <f t="shared" ca="1" si="40"/>
        <v>6.2960364894620946E-3</v>
      </c>
    </row>
    <row r="64" spans="1:35" ht="15.75" x14ac:dyDescent="0.25">
      <c r="A64" t="str">
        <f t="shared" si="41"/>
        <v>1024x576</v>
      </c>
      <c r="B64" t="s">
        <v>50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20.0078</v>
      </c>
      <c r="O64">
        <v>4678</v>
      </c>
      <c r="P64">
        <v>1.2583199999999999E-2</v>
      </c>
      <c r="Q64">
        <v>2.8249E-3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60.050700000000006</v>
      </c>
      <c r="AC64" s="4">
        <f t="shared" ca="1" si="48"/>
        <v>7021</v>
      </c>
      <c r="AD64" s="4">
        <f t="shared" ca="1" si="49"/>
        <v>116.91787106561621</v>
      </c>
      <c r="AE64" s="4">
        <f t="shared" ca="1" si="50"/>
        <v>172.2000275520044</v>
      </c>
      <c r="AF64" s="4">
        <f t="shared" ca="1" si="51"/>
        <v>63.671151238085535</v>
      </c>
      <c r="AG64">
        <f t="shared" ca="1" si="52"/>
        <v>9.5604866994939748</v>
      </c>
      <c r="AH64">
        <f t="shared" ca="1" si="53"/>
        <v>14.742512902579467</v>
      </c>
      <c r="AI64">
        <f t="shared" ca="1" si="40"/>
        <v>8.553012391397238E-3</v>
      </c>
    </row>
    <row r="65" spans="1:35" ht="15.75" x14ac:dyDescent="0.25">
      <c r="A65" t="str">
        <f t="shared" si="41"/>
        <v>1280x720</v>
      </c>
      <c r="B65" t="s">
        <v>50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20.0169</v>
      </c>
      <c r="O65">
        <v>3049</v>
      </c>
      <c r="P65">
        <v>1.41254E-2</v>
      </c>
      <c r="Q65">
        <v>4.0594999999999997E-3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60.089399999999998</v>
      </c>
      <c r="AC65" s="4">
        <f t="shared" ca="1" si="48"/>
        <v>5728</v>
      </c>
      <c r="AD65" s="4">
        <f t="shared" ca="1" si="49"/>
        <v>95.324632963550982</v>
      </c>
      <c r="AE65" s="4">
        <f t="shared" ca="1" si="50"/>
        <v>135.53992328440341</v>
      </c>
      <c r="AF65" s="4">
        <f t="shared" ca="1" si="51"/>
        <v>50.617021491987323</v>
      </c>
      <c r="AG65">
        <f t="shared" ca="1" si="52"/>
        <v>8.7097151192104576</v>
      </c>
      <c r="AH65">
        <f t="shared" ca="1" si="53"/>
        <v>15.316946912227863</v>
      </c>
      <c r="AI65">
        <f t="shared" ca="1" si="40"/>
        <v>1.0490467877094971E-2</v>
      </c>
    </row>
    <row r="66" spans="1:35" ht="15.75" x14ac:dyDescent="0.25">
      <c r="A66" t="str">
        <f t="shared" si="41"/>
        <v>1280x720</v>
      </c>
      <c r="B66" t="s">
        <v>50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20.012</v>
      </c>
      <c r="O66">
        <v>3267</v>
      </c>
      <c r="P66">
        <v>1.49287E-2</v>
      </c>
      <c r="Q66">
        <v>3.973E-3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60.1038</v>
      </c>
      <c r="AC66" s="4">
        <f t="shared" ca="1" si="48"/>
        <v>3603</v>
      </c>
      <c r="AD66" s="4">
        <f t="shared" ca="1" si="49"/>
        <v>59.946292913260059</v>
      </c>
      <c r="AE66" s="4">
        <f t="shared" ca="1" si="50"/>
        <v>82.041857755827024</v>
      </c>
      <c r="AF66" s="4">
        <f t="shared" ca="1" si="51"/>
        <v>36.86391317811168</v>
      </c>
      <c r="AG66">
        <f t="shared" ca="1" si="52"/>
        <v>7.780777740412355</v>
      </c>
      <c r="AH66">
        <f t="shared" ca="1" si="53"/>
        <v>11.921459868271889</v>
      </c>
      <c r="AI66">
        <f t="shared" ca="1" si="40"/>
        <v>1.6681598667776854E-2</v>
      </c>
    </row>
    <row r="67" spans="1:35" ht="15.75" x14ac:dyDescent="0.25">
      <c r="A67" t="str">
        <f t="shared" si="41"/>
        <v>1280x720</v>
      </c>
      <c r="B67" t="s">
        <v>50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20.016400000000001</v>
      </c>
      <c r="O67">
        <v>3221</v>
      </c>
      <c r="P67">
        <v>1.4705899999999999E-2</v>
      </c>
      <c r="Q67">
        <v>4.1609999999999998E-3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60.219099999999997</v>
      </c>
      <c r="AC67" s="4">
        <f t="shared" ca="1" si="48"/>
        <v>1821</v>
      </c>
      <c r="AD67" s="4">
        <f t="shared" ca="1" si="49"/>
        <v>30.239575151405454</v>
      </c>
      <c r="AE67" s="4">
        <f t="shared" ca="1" si="50"/>
        <v>41.19820870188564</v>
      </c>
      <c r="AF67" s="4">
        <f t="shared" ca="1" si="51"/>
        <v>19.848949494348012</v>
      </c>
      <c r="AG67">
        <f t="shared" ca="1" si="52"/>
        <v>7.6700542481731322</v>
      </c>
      <c r="AH67">
        <f t="shared" ca="1" si="53"/>
        <v>10.37226164130826</v>
      </c>
      <c r="AI67">
        <f t="shared" ca="1" si="40"/>
        <v>3.3069247666117518E-2</v>
      </c>
    </row>
    <row r="68" spans="1:35" ht="15.75" x14ac:dyDescent="0.25">
      <c r="A68" t="str">
        <f t="shared" si="41"/>
        <v>1600x900</v>
      </c>
      <c r="B68" t="s">
        <v>50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20.0169</v>
      </c>
      <c r="O68">
        <v>2306</v>
      </c>
      <c r="P68">
        <v>2.2711599999999998E-2</v>
      </c>
      <c r="Q68">
        <v>5.6528000000000004E-3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50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20.011900000000001</v>
      </c>
      <c r="O69">
        <v>2270</v>
      </c>
      <c r="P69">
        <v>1.57057E-2</v>
      </c>
      <c r="Q69">
        <v>5.8072000000000002E-3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50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20.021899999999999</v>
      </c>
      <c r="O70">
        <v>2445</v>
      </c>
      <c r="P70">
        <v>1.6194699999999999E-2</v>
      </c>
      <c r="Q70">
        <v>5.7624E-3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50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20.0291</v>
      </c>
      <c r="O71">
        <v>1914</v>
      </c>
      <c r="P71">
        <v>2.0791400000000002E-2</v>
      </c>
      <c r="Q71">
        <v>7.3598999999999999E-3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50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20.028199999999998</v>
      </c>
      <c r="O72">
        <v>1914</v>
      </c>
      <c r="P72">
        <v>1.9756200000000002E-2</v>
      </c>
      <c r="Q72">
        <v>7.3778999999999997E-3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50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20.0321</v>
      </c>
      <c r="O73">
        <v>1900</v>
      </c>
      <c r="P73">
        <v>1.9991600000000002E-2</v>
      </c>
      <c r="Q73">
        <v>7.3717000000000001E-3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50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20.033000000000001</v>
      </c>
      <c r="O74">
        <v>1201</v>
      </c>
      <c r="P74">
        <v>2.7224000000000002E-2</v>
      </c>
      <c r="Q74">
        <v>1.2188900000000001E-2</v>
      </c>
    </row>
    <row r="75" spans="1:35" x14ac:dyDescent="0.25">
      <c r="A75" t="str">
        <f t="shared" si="41"/>
        <v>2560x1440</v>
      </c>
      <c r="B75" t="s">
        <v>50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20.043600000000001</v>
      </c>
      <c r="O75">
        <v>1208</v>
      </c>
      <c r="P75">
        <v>2.71268E-2</v>
      </c>
      <c r="Q75">
        <v>1.1667500000000001E-2</v>
      </c>
    </row>
    <row r="76" spans="1:35" x14ac:dyDescent="0.25">
      <c r="A76" t="str">
        <f t="shared" si="41"/>
        <v>2560x1440</v>
      </c>
      <c r="B76" t="s">
        <v>50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20.027200000000001</v>
      </c>
      <c r="O76">
        <v>1194</v>
      </c>
      <c r="P76">
        <v>2.7192999999999998E-2</v>
      </c>
      <c r="Q76">
        <v>1.20146E-2</v>
      </c>
    </row>
    <row r="77" spans="1:35" x14ac:dyDescent="0.25">
      <c r="A77" t="str">
        <f t="shared" si="41"/>
        <v>3840x2160</v>
      </c>
      <c r="B77" t="s">
        <v>50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20.067</v>
      </c>
      <c r="O77">
        <v>606</v>
      </c>
      <c r="P77">
        <v>5.0380500000000002E-2</v>
      </c>
      <c r="Q77">
        <v>2.42729E-2</v>
      </c>
    </row>
    <row r="78" spans="1:35" x14ac:dyDescent="0.25">
      <c r="A78" t="str">
        <f t="shared" si="41"/>
        <v>3840x2160</v>
      </c>
      <c r="B78" t="s">
        <v>50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20.083300000000001</v>
      </c>
      <c r="O78">
        <v>615</v>
      </c>
      <c r="P78">
        <v>5.28695E-2</v>
      </c>
      <c r="Q78">
        <v>2.3733199999999999E-2</v>
      </c>
    </row>
    <row r="79" spans="1:35" x14ac:dyDescent="0.25">
      <c r="A79" t="str">
        <f t="shared" si="41"/>
        <v>3840x2160</v>
      </c>
      <c r="B79" t="s">
        <v>50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20.0688</v>
      </c>
      <c r="O79">
        <v>600</v>
      </c>
      <c r="P79">
        <v>6.03379E-2</v>
      </c>
      <c r="Q79">
        <v>2.3980499999999998E-2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72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(AE2-AD2)/(AD2+AE2)/2*100</f>
        <v>1.7436745699522422</v>
      </c>
      <c r="AH2">
        <f ca="1">(AD2-AF2)/(AF2+AD2)/2*100</f>
        <v>32.376955262830585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72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(AE3-AD3)/(AD3+AE3)/2*100</f>
        <v>1.9275824166504978</v>
      </c>
      <c r="AH3">
        <f t="shared" ref="AH3:AH7" ca="1" si="12">(AD3-AF3)/(AF3+AD3)/2*100</f>
        <v>27.181119087363893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72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1.34522217518715</v>
      </c>
      <c r="AH4">
        <f t="shared" ca="1" si="12"/>
        <v>25.549253900215696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72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1.6985234467602361</v>
      </c>
      <c r="AH5">
        <f t="shared" ca="1" si="12"/>
        <v>22.569128260741341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72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0.98359107398999479</v>
      </c>
      <c r="AH6">
        <f t="shared" ca="1" si="12"/>
        <v>18.104213677695341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72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1.6195886373810162</v>
      </c>
      <c r="AH7">
        <f t="shared" ca="1" si="12"/>
        <v>12.003387243898427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72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72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72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72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72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72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72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72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72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72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72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72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72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(AE22-AD22)/(AD22+AE22)/2*100</f>
        <v>6.6988585283550091</v>
      </c>
      <c r="AH22">
        <f ca="1">(AD22-AF22)/(AF22+AD22)/2*100</f>
        <v>13.960353089789557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72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(AE23-AD23)/(AD23+AE23)/2*100</f>
        <v>25.314047275859323</v>
      </c>
      <c r="AH23">
        <f t="shared" ref="AH23:AH27" ca="1" si="26">(AD23-AF23)/(AF23+AD23)/2*100</f>
        <v>9.0293954074504157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72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11.180337494581316</v>
      </c>
      <c r="AH24">
        <f t="shared" ca="1" si="26"/>
        <v>12.558865248326043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72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3.3757741464252504</v>
      </c>
      <c r="AH25">
        <f t="shared" ca="1" si="26"/>
        <v>16.031785017694826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72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2.7025776694474208</v>
      </c>
      <c r="AH26">
        <f t="shared" ca="1" si="26"/>
        <v>22.242829504657443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72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0.77657164482739727</v>
      </c>
      <c r="AH27">
        <f t="shared" ca="1" si="26"/>
        <v>21.65790687311388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72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72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72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72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72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72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72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72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72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72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72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72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72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(AE42-AD42)/(AD42+AE42)/2*100</f>
        <v>2.5753964996586127</v>
      </c>
      <c r="AH42">
        <f ca="1">(AD42-AF42)/(AF42+AD42)/2*100</f>
        <v>30.785365518090117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72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(AE43-AD43)/(AD43+AE43)/2*100</f>
        <v>2.2243963960410045</v>
      </c>
      <c r="AH43">
        <f t="shared" ref="AH43:AH47" ca="1" si="39">(AD43-AF43)/(AF43+AD43)/2*100</f>
        <v>25.509129480185379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72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1.4237317875242288</v>
      </c>
      <c r="AH44">
        <f t="shared" ca="1" si="39"/>
        <v>21.976153972831288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72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1.1799156326218589</v>
      </c>
      <c r="AH45">
        <f t="shared" ca="1" si="39"/>
        <v>18.838256072242572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72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4.3024261776720483</v>
      </c>
      <c r="AH46">
        <f t="shared" ca="1" si="39"/>
        <v>10.582666289878548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72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3.8163533507926277</v>
      </c>
      <c r="AH47">
        <f t="shared" ca="1" si="39"/>
        <v>13.09010223570845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72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72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72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72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72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72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72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5" x14ac:dyDescent="0.25">
      <c r="A55" t="str">
        <f t="shared" si="27"/>
        <v>2560x1440</v>
      </c>
      <c r="B55" t="s">
        <v>72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5" x14ac:dyDescent="0.25">
      <c r="A56" t="str">
        <f t="shared" si="27"/>
        <v>2560x1440</v>
      </c>
      <c r="B56" t="s">
        <v>72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5" x14ac:dyDescent="0.25">
      <c r="A57" t="str">
        <f t="shared" si="27"/>
        <v>3840x2160</v>
      </c>
      <c r="B57" t="s">
        <v>72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5" x14ac:dyDescent="0.25">
      <c r="A58" t="str">
        <f t="shared" si="27"/>
        <v>3840x2160</v>
      </c>
      <c r="B58" t="s">
        <v>72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5" x14ac:dyDescent="0.25">
      <c r="A59" t="str">
        <f t="shared" si="27"/>
        <v>3840x2160</v>
      </c>
      <c r="B59" t="s">
        <v>72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72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30.002300000000002</v>
      </c>
      <c r="O62">
        <v>16839</v>
      </c>
      <c r="P62">
        <v>9.8352999999999999E-3</v>
      </c>
      <c r="Q62">
        <v>1.3529E-3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90.006900000000002</v>
      </c>
      <c r="AC62" s="4">
        <f ca="1">SUM(OFFSET($O$62,(ROW()-ROW($AC$62))*$S$2,,$S$2,))</f>
        <v>51971</v>
      </c>
      <c r="AD62" s="4">
        <f ca="1">AC62/AB62</f>
        <v>577.41128735685822</v>
      </c>
      <c r="AE62" s="4">
        <f ca="1">1/MAX(OFFSET($Q$62,(ROW()-ROW($AE$62))*$S$2,,$S$2,))</f>
        <v>729.28821470245043</v>
      </c>
      <c r="AF62" s="4">
        <f ca="1">1/MIN(OFFSET($P$62,(ROW()-ROW($AF$62))*$S$2,,$S$2,))</f>
        <v>109.64311167150923</v>
      </c>
      <c r="AG62">
        <f ca="1">(AE62-AD62)/(AD62+AE62)/2*100</f>
        <v>5.8114710806210601</v>
      </c>
      <c r="AH62">
        <f ca="1">(AD62-AF62)/(AF62+AD62)/2*100</f>
        <v>34.041567621637157</v>
      </c>
      <c r="AI62">
        <f t="shared" ref="AI62:AI67" ca="1" si="40">AB62/AC62</f>
        <v>1.7318677724115373E-3</v>
      </c>
    </row>
    <row r="63" spans="1:35" ht="15.75" x14ac:dyDescent="0.25">
      <c r="A63" t="str">
        <f t="shared" ref="A63:A79" si="41">_xlfn.CONCAT(D63,"x",E63)</f>
        <v>1024x576</v>
      </c>
      <c r="B63" t="s">
        <v>72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30.0015</v>
      </c>
      <c r="O63">
        <v>17631</v>
      </c>
      <c r="P63">
        <v>1.5607899999999999E-2</v>
      </c>
      <c r="Q63">
        <v>1.3129999999999999E-3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90.014099999999999</v>
      </c>
      <c r="AC63" s="4">
        <f t="shared" ref="AC63:AC67" ca="1" si="48">SUM(OFFSET($O$62,(ROW()-ROW($AC$62))*$S$2,,$S$2,))</f>
        <v>39028</v>
      </c>
      <c r="AD63" s="4">
        <f t="shared" ref="AD63:AD67" ca="1" si="49">AC63/AB63</f>
        <v>433.57651745670955</v>
      </c>
      <c r="AE63" s="4">
        <f t="shared" ref="AE63:AE67" ca="1" si="50">1/MAX(OFFSET($Q$62,(ROW()-ROW($AE$62))*$S$2,,$S$2,))</f>
        <v>539.3161471254449</v>
      </c>
      <c r="AF63" s="4">
        <f t="shared" ref="AF63:AF67" ca="1" si="51">1/MIN(OFFSET($P$62,(ROW()-ROW($AF$62))*$S$2,,$S$2,))</f>
        <v>92.105626732737107</v>
      </c>
      <c r="AG63">
        <f t="shared" ref="AG63:AG67" ca="1" si="52">(AE63-AD63)/(AD63+AE63)/2*100</f>
        <v>5.4342906220877527</v>
      </c>
      <c r="AH63">
        <f t="shared" ref="AH63:AH67" ca="1" si="53">(AD63-AF63)/(AF63+AD63)/2*100</f>
        <v>32.47883673607452</v>
      </c>
      <c r="AI63">
        <f t="shared" ca="1" si="40"/>
        <v>2.3063979706877112E-3</v>
      </c>
    </row>
    <row r="64" spans="1:35" ht="15.75" x14ac:dyDescent="0.25">
      <c r="A64" t="str">
        <f t="shared" si="41"/>
        <v>1024x576</v>
      </c>
      <c r="B64" t="s">
        <v>72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30.0031</v>
      </c>
      <c r="O64">
        <v>17501</v>
      </c>
      <c r="P64">
        <v>9.1205000000000001E-3</v>
      </c>
      <c r="Q64">
        <v>1.3711999999999999E-3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90.013999999999996</v>
      </c>
      <c r="AC64" s="4">
        <f t="shared" ca="1" si="48"/>
        <v>27791</v>
      </c>
      <c r="AD64" s="4">
        <f t="shared" ca="1" si="49"/>
        <v>308.74086253249499</v>
      </c>
      <c r="AE64" s="4">
        <f t="shared" ca="1" si="50"/>
        <v>367.48493311774217</v>
      </c>
      <c r="AF64" s="4">
        <f t="shared" ca="1" si="51"/>
        <v>74.564543068480077</v>
      </c>
      <c r="AG64">
        <f t="shared" ca="1" si="52"/>
        <v>4.3435248228560077</v>
      </c>
      <c r="AH64">
        <f t="shared" ca="1" si="53"/>
        <v>30.546962818963596</v>
      </c>
      <c r="AI64">
        <f t="shared" ca="1" si="40"/>
        <v>3.2389622539671114E-3</v>
      </c>
    </row>
    <row r="65" spans="1:35" ht="15.75" x14ac:dyDescent="0.25">
      <c r="A65" t="str">
        <f t="shared" si="41"/>
        <v>1280x720</v>
      </c>
      <c r="B65" t="s">
        <v>72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30.0045</v>
      </c>
      <c r="O65">
        <v>13246</v>
      </c>
      <c r="P65">
        <v>1.08571E-2</v>
      </c>
      <c r="Q65">
        <v>1.8253E-3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90.025199999999998</v>
      </c>
      <c r="AC65" s="4">
        <f t="shared" ca="1" si="48"/>
        <v>18992</v>
      </c>
      <c r="AD65" s="4">
        <f t="shared" ca="1" si="49"/>
        <v>210.96315253951116</v>
      </c>
      <c r="AE65" s="4">
        <f t="shared" ca="1" si="50"/>
        <v>246.37823987385431</v>
      </c>
      <c r="AF65" s="4">
        <f t="shared" ca="1" si="51"/>
        <v>54.073929876927728</v>
      </c>
      <c r="AG65">
        <f t="shared" ca="1" si="52"/>
        <v>3.871843651354153</v>
      </c>
      <c r="AH65">
        <f t="shared" ca="1" si="53"/>
        <v>29.597598425127476</v>
      </c>
      <c r="AI65">
        <f t="shared" ca="1" si="40"/>
        <v>4.7401642796967144E-3</v>
      </c>
    </row>
    <row r="66" spans="1:35" ht="15.75" x14ac:dyDescent="0.25">
      <c r="A66" t="str">
        <f t="shared" si="41"/>
        <v>1280x720</v>
      </c>
      <c r="B66" t="s">
        <v>72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30.006399999999999</v>
      </c>
      <c r="O66">
        <v>12799</v>
      </c>
      <c r="P66">
        <v>1.28015E-2</v>
      </c>
      <c r="Q66">
        <v>1.8542000000000001E-3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90.030699999999996</v>
      </c>
      <c r="AC66" s="4">
        <f t="shared" ca="1" si="48"/>
        <v>10943</v>
      </c>
      <c r="AD66" s="4">
        <f t="shared" ca="1" si="49"/>
        <v>121.54742771076978</v>
      </c>
      <c r="AE66" s="4">
        <f t="shared" ca="1" si="50"/>
        <v>149.72973782322907</v>
      </c>
      <c r="AF66" s="4">
        <f t="shared" ca="1" si="51"/>
        <v>49.345676331839805</v>
      </c>
      <c r="AG66">
        <f t="shared" ca="1" si="52"/>
        <v>5.1943756594816</v>
      </c>
      <c r="AH66">
        <f t="shared" ca="1" si="53"/>
        <v>21.124828817237574</v>
      </c>
      <c r="AI66">
        <f t="shared" ca="1" si="40"/>
        <v>8.2272411587316092E-3</v>
      </c>
    </row>
    <row r="67" spans="1:35" ht="15.75" x14ac:dyDescent="0.25">
      <c r="A67" t="str">
        <f t="shared" si="41"/>
        <v>1280x720</v>
      </c>
      <c r="B67" t="s">
        <v>72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30.0032</v>
      </c>
      <c r="O67">
        <v>12983</v>
      </c>
      <c r="P67">
        <v>1.4116800000000001E-2</v>
      </c>
      <c r="Q67">
        <v>1.8236000000000001E-3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90.080600000000004</v>
      </c>
      <c r="AC67" s="4">
        <f t="shared" ca="1" si="48"/>
        <v>5254</v>
      </c>
      <c r="AD67" s="4">
        <f t="shared" ca="1" si="49"/>
        <v>58.325544012806304</v>
      </c>
      <c r="AE67" s="4">
        <f t="shared" ca="1" si="50"/>
        <v>67.658540875907477</v>
      </c>
      <c r="AF67" s="4">
        <f t="shared" ca="1" si="51"/>
        <v>32.586982803849175</v>
      </c>
      <c r="AG67">
        <f t="shared" ca="1" si="52"/>
        <v>3.7040380423230999</v>
      </c>
      <c r="AH67">
        <f t="shared" ca="1" si="53"/>
        <v>14.155673651478432</v>
      </c>
      <c r="AI67">
        <f t="shared" ca="1" si="40"/>
        <v>1.7145146555005712E-2</v>
      </c>
    </row>
    <row r="68" spans="1:35" ht="15.75" x14ac:dyDescent="0.25">
      <c r="A68" t="str">
        <f t="shared" si="41"/>
        <v>1600x900</v>
      </c>
      <c r="B68" t="s">
        <v>72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30.0047</v>
      </c>
      <c r="O68">
        <v>9254</v>
      </c>
      <c r="P68">
        <v>1.34112E-2</v>
      </c>
      <c r="Q68">
        <v>2.7117E-3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72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30.005800000000001</v>
      </c>
      <c r="O69">
        <v>9184</v>
      </c>
      <c r="P69">
        <v>1.73635E-2</v>
      </c>
      <c r="Q69">
        <v>2.7212E-3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72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30.003499999999999</v>
      </c>
      <c r="O70">
        <v>9353</v>
      </c>
      <c r="P70">
        <v>2.6068899999999999E-2</v>
      </c>
      <c r="Q70">
        <v>2.7106999999999999E-3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72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30.011299999999999</v>
      </c>
      <c r="O71">
        <v>6102</v>
      </c>
      <c r="P71">
        <v>1.8493200000000001E-2</v>
      </c>
      <c r="Q71">
        <v>3.7412000000000001E-3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72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30.008199999999999</v>
      </c>
      <c r="O72">
        <v>6240</v>
      </c>
      <c r="P72">
        <v>1.9293000000000001E-2</v>
      </c>
      <c r="Q72">
        <v>4.0588000000000004E-3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72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30.005700000000001</v>
      </c>
      <c r="O73">
        <v>6650</v>
      </c>
      <c r="P73">
        <v>2.0756699999999999E-2</v>
      </c>
      <c r="Q73">
        <v>3.7282999999999999E-3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72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30.0108</v>
      </c>
      <c r="O74">
        <v>3635</v>
      </c>
      <c r="P74">
        <v>2.35759E-2</v>
      </c>
      <c r="Q74">
        <v>6.5344000000000001E-3</v>
      </c>
    </row>
    <row r="75" spans="1:35" x14ac:dyDescent="0.25">
      <c r="A75" t="str">
        <f t="shared" si="41"/>
        <v>2560x1440</v>
      </c>
      <c r="B75" t="s">
        <v>72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30.009499999999999</v>
      </c>
      <c r="O75">
        <v>3759</v>
      </c>
      <c r="P75">
        <v>2.39119E-2</v>
      </c>
      <c r="Q75">
        <v>6.6787000000000001E-3</v>
      </c>
    </row>
    <row r="76" spans="1:35" x14ac:dyDescent="0.25">
      <c r="A76" t="str">
        <f t="shared" si="41"/>
        <v>2560x1440</v>
      </c>
      <c r="B76" t="s">
        <v>72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30.010400000000001</v>
      </c>
      <c r="O76">
        <v>3549</v>
      </c>
      <c r="P76">
        <v>2.0265200000000001E-2</v>
      </c>
      <c r="Q76">
        <v>6.6287000000000004E-3</v>
      </c>
    </row>
    <row r="77" spans="1:35" x14ac:dyDescent="0.25">
      <c r="A77" t="str">
        <f t="shared" si="41"/>
        <v>3840x2160</v>
      </c>
      <c r="B77" t="s">
        <v>72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30.025400000000001</v>
      </c>
      <c r="O77">
        <v>1737</v>
      </c>
      <c r="P77">
        <v>5.4149799999999998E-2</v>
      </c>
      <c r="Q77">
        <v>1.46193E-2</v>
      </c>
    </row>
    <row r="78" spans="1:35" x14ac:dyDescent="0.25">
      <c r="A78" t="str">
        <f t="shared" si="41"/>
        <v>3840x2160</v>
      </c>
      <c r="B78" t="s">
        <v>72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30.028099999999998</v>
      </c>
      <c r="O78">
        <v>1779</v>
      </c>
      <c r="P78">
        <v>3.0687099999999998E-2</v>
      </c>
      <c r="Q78">
        <v>1.47487E-2</v>
      </c>
    </row>
    <row r="79" spans="1:35" x14ac:dyDescent="0.25">
      <c r="A79" t="str">
        <f t="shared" si="41"/>
        <v>3840x2160</v>
      </c>
      <c r="B79" t="s">
        <v>72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30.027100000000001</v>
      </c>
      <c r="O79">
        <v>1738</v>
      </c>
      <c r="P79">
        <v>4.6871599999999999E-2</v>
      </c>
      <c r="Q79">
        <v>1.4780099999999999E-2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topLeftCell="P1" zoomScale="85" zoomScaleNormal="85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68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(AE2-AD2)/(AD2+AE2)/2*100</f>
        <v>16.403408903550424</v>
      </c>
      <c r="AH2">
        <f ca="1">(AD2-AF2)/(AF2+AD2)/2*100</f>
        <v>15.391884989688585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68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(AE3-AD3)/(AD3+AE3)/2*100</f>
        <v>16.559211478173292</v>
      </c>
      <c r="AH3">
        <f t="shared" ref="AH3:AH7" ca="1" si="12">(AD3-AF3)/(AF3+AD3)/2*100</f>
        <v>15.353126056974967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68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16.613720217101722</v>
      </c>
      <c r="AH4">
        <f t="shared" ca="1" si="12"/>
        <v>15.83384770854879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68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16.804980189853357</v>
      </c>
      <c r="AH5">
        <f t="shared" ca="1" si="12"/>
        <v>15.792364445094007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68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16.848166431314382</v>
      </c>
      <c r="AH6">
        <f t="shared" ca="1" si="12"/>
        <v>16.085170205557013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68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18.260388242425822</v>
      </c>
      <c r="AH7">
        <f t="shared" ca="1" si="12"/>
        <v>28.47941299478261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68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68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68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68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68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68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68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68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68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F10" sqref="AF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(AD2-AC2)/(AC2+AD2)/2*100</f>
        <v>13.027769582890233</v>
      </c>
      <c r="AG2">
        <f ca="1">(AC2-AE2)/(AE2+AC2)/2*100</f>
        <v>8.8578528405614136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(AD3-AC3)/(AC3+AD3)/2*100</f>
        <v>15.079740952829287</v>
      </c>
      <c r="AG3">
        <f t="shared" ref="AG3:AG6" ca="1" si="5">(AC3-AE3)/(AE3+AC3)/2*100</f>
        <v>13.736242523848286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13.224698801860225</v>
      </c>
      <c r="AG4">
        <f t="shared" ca="1" si="5"/>
        <v>9.5117448931761697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75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13.371194737830772</v>
      </c>
      <c r="AG5">
        <f t="shared" ca="1" si="5"/>
        <v>8.5526101225088098</v>
      </c>
      <c r="AH5">
        <f ca="1">ROUND((AC5-$AC$2)/ABS($AC$2)*100, $T$2)</f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75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13.977624679735653</v>
      </c>
      <c r="AG6">
        <f t="shared" ca="1" si="5"/>
        <v>11.65264435709889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75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75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75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75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49</v>
      </c>
      <c r="B11" t="s">
        <v>30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49</v>
      </c>
      <c r="B12" t="s">
        <v>30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49</v>
      </c>
      <c r="B13" t="s">
        <v>30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zoomScale="85" zoomScaleNormal="85" workbookViewId="0">
      <selection activeCell="B2" sqref="B2:B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5" max="35" width="14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95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30.037299999999998</v>
      </c>
      <c r="O2">
        <v>1878</v>
      </c>
      <c r="P2">
        <v>2.75994E-2</v>
      </c>
      <c r="Q2">
        <v>9.3329999999999993E-3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90.116399999999999</v>
      </c>
      <c r="AB2" s="4">
        <f ca="1">SUM(OFFSET($O$2,(ROW()-ROW($AB$2))*$S$2,,$S$2,))</f>
        <v>5645</v>
      </c>
      <c r="AC2" s="4">
        <f ca="1">AB2/AA2</f>
        <v>62.641206262123212</v>
      </c>
      <c r="AD2" s="4">
        <f ca="1">1/MAX(OFFSET($Q$2,(ROW()-ROW($AD$2))*$S$2,,$S$2,))</f>
        <v>106.98848803868702</v>
      </c>
      <c r="AE2" s="4">
        <f ca="1">1/MIN(OFFSET($P$2,(ROW()-ROW($AE$2))*$S$2,,$S$2,))</f>
        <v>36.326781192898842</v>
      </c>
      <c r="AF2">
        <f ca="1">(AD2-AC2)/(AC2+AD2)/2*100</f>
        <v>13.071792046598055</v>
      </c>
      <c r="AG2">
        <f ca="1">(AC2-AE2)/(AE2+AC2)/2*100</f>
        <v>13.294412539804085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30.031600000000001</v>
      </c>
      <c r="O3">
        <v>1879</v>
      </c>
      <c r="P3">
        <v>2.7731700000000001E-2</v>
      </c>
      <c r="Q3">
        <v>8.9000999999999993E-3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90.115200000000002</v>
      </c>
      <c r="AB3" s="4">
        <f t="shared" ref="AB3:AB7" ca="1" si="6">SUM(OFFSET($O$2,(ROW()-ROW($AB$2))*$S$2,,$S$2,))</f>
        <v>4792</v>
      </c>
      <c r="AC3" s="4">
        <f t="shared" ref="AC3:AC6" ca="1" si="7">AB3/AA3</f>
        <v>53.176378679734384</v>
      </c>
      <c r="AD3" s="4">
        <f t="shared" ref="AD3:AD7" ca="1" si="8">1/MAX(OFFSET($Q$2,(ROW()-ROW($AD$2))*$S$2,,$S$2,))</f>
        <v>94.048604318711909</v>
      </c>
      <c r="AE3" s="4">
        <f t="shared" ref="AE3:AE7" ca="1" si="9">1/MIN(OFFSET($P$2,(ROW()-ROW($AE$2))*$S$2,,$S$2,))</f>
        <v>29.1785082779428</v>
      </c>
      <c r="AF3">
        <f t="shared" ref="AF3:AF7" ca="1" si="10">(AD3-AC3)/(AC3+AD3)/2*100</f>
        <v>13.880872935610682</v>
      </c>
      <c r="AG3">
        <f t="shared" ref="AG3:AG7" ca="1" si="11">(AC3-AE3)/(AE3+AC3)/2*100</f>
        <v>14.569791355626702</v>
      </c>
      <c r="AH3">
        <f ca="1">(AC3-$AC$2)/ABS($AC$2)*100*-1</f>
        <v>15.109587038894324</v>
      </c>
    </row>
    <row r="4" spans="1:39" ht="15.75" x14ac:dyDescent="0.25">
      <c r="A4" t="s">
        <v>26</v>
      </c>
      <c r="B4" t="s">
        <v>34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30.047499999999999</v>
      </c>
      <c r="O4">
        <v>1888</v>
      </c>
      <c r="P4">
        <v>2.7527900000000001E-2</v>
      </c>
      <c r="Q4">
        <v>9.3468000000000006E-3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90.123599999999996</v>
      </c>
      <c r="AB4" s="4">
        <f t="shared" ca="1" si="6"/>
        <v>5644</v>
      </c>
      <c r="AC4" s="4">
        <f t="shared" ca="1" si="7"/>
        <v>62.625105965585043</v>
      </c>
      <c r="AD4" s="4">
        <f t="shared" ca="1" si="8"/>
        <v>106.75776662752214</v>
      </c>
      <c r="AE4" s="4">
        <f t="shared" ca="1" si="9"/>
        <v>36.123122049192467</v>
      </c>
      <c r="AF4">
        <f t="shared" ca="1" si="10"/>
        <v>13.027486187447332</v>
      </c>
      <c r="AG4">
        <f t="shared" ca="1" si="11"/>
        <v>13.41896682562577</v>
      </c>
      <c r="AH4">
        <f t="shared" ref="AH4:AH7" ca="1" si="12">(AC4-$AC$2)/ABS($AC$2)*100*-1</f>
        <v>2.5702405012441542E-2</v>
      </c>
    </row>
    <row r="5" spans="1:39" ht="15.75" x14ac:dyDescent="0.25">
      <c r="A5" t="s">
        <v>29</v>
      </c>
      <c r="B5" t="s">
        <v>35</v>
      </c>
      <c r="C5" t="s">
        <v>73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30.041699999999999</v>
      </c>
      <c r="O5">
        <v>1598</v>
      </c>
      <c r="P5">
        <v>3.4271799999999998E-2</v>
      </c>
      <c r="Q5">
        <v>1.0585900000000001E-2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90.208100000000002</v>
      </c>
      <c r="AB5" s="4">
        <f t="shared" ca="1" si="6"/>
        <v>2497</v>
      </c>
      <c r="AC5" s="4">
        <f t="shared" ca="1" si="7"/>
        <v>27.680441113381171</v>
      </c>
      <c r="AD5" s="4">
        <f t="shared" ca="1" si="8"/>
        <v>47.600687353925395</v>
      </c>
      <c r="AE5" s="4">
        <f t="shared" ca="1" si="9"/>
        <v>17.664349104064215</v>
      </c>
      <c r="AF5">
        <f t="shared" ca="1" si="10"/>
        <v>13.23057095856054</v>
      </c>
      <c r="AG5">
        <f t="shared" ca="1" si="11"/>
        <v>11.044369111959735</v>
      </c>
      <c r="AH5">
        <f t="shared" ca="1" si="12"/>
        <v>55.811130140834322</v>
      </c>
    </row>
    <row r="6" spans="1:39" ht="15.75" x14ac:dyDescent="0.25">
      <c r="A6" t="s">
        <v>29</v>
      </c>
      <c r="B6" t="s">
        <v>35</v>
      </c>
      <c r="C6" t="s">
        <v>73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30.034300000000002</v>
      </c>
      <c r="O6">
        <v>1594</v>
      </c>
      <c r="P6">
        <v>3.4434199999999998E-2</v>
      </c>
      <c r="Q6">
        <v>1.06328E-2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90.246400000000008</v>
      </c>
      <c r="AB6" s="4">
        <f t="shared" ca="1" si="6"/>
        <v>2499</v>
      </c>
      <c r="AC6" s="4">
        <f t="shared" ca="1" si="7"/>
        <v>27.690855258492302</v>
      </c>
      <c r="AD6" s="4">
        <f t="shared" ca="1" si="8"/>
        <v>48.0531275378058</v>
      </c>
      <c r="AE6" s="4">
        <f t="shared" ca="1" si="9"/>
        <v>17.69413563262728</v>
      </c>
      <c r="AF6">
        <f t="shared" ca="1" si="10"/>
        <v>13.441511475620926</v>
      </c>
      <c r="AG6">
        <f t="shared" ca="1" si="11"/>
        <v>11.013244058864696</v>
      </c>
      <c r="AH6">
        <f t="shared" ca="1" si="12"/>
        <v>55.794505069682984</v>
      </c>
      <c r="AI6" t="s">
        <v>82</v>
      </c>
      <c r="AJ6" t="s">
        <v>83</v>
      </c>
    </row>
    <row r="7" spans="1:39" ht="15.75" x14ac:dyDescent="0.25">
      <c r="A7" t="s">
        <v>29</v>
      </c>
      <c r="B7" t="s">
        <v>35</v>
      </c>
      <c r="C7" t="s">
        <v>73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30.039200000000001</v>
      </c>
      <c r="O7">
        <v>1600</v>
      </c>
      <c r="P7">
        <v>3.4652500000000003E-2</v>
      </c>
      <c r="Q7">
        <v>1.05253E-2</v>
      </c>
      <c r="T7" s="4"/>
      <c r="U7" s="4"/>
      <c r="V7" s="4" t="str">
        <f t="shared" ca="1" si="1"/>
        <v>Phong + Glow + Soft Shadows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90.233999999999995</v>
      </c>
      <c r="AB7" s="4">
        <f t="shared" ca="1" si="6"/>
        <v>2298</v>
      </c>
      <c r="AC7" s="4">
        <f t="shared" ref="AC7" ca="1" si="15">AB7/AA7</f>
        <v>25.467118824389921</v>
      </c>
      <c r="AD7" s="4">
        <f t="shared" ca="1" si="8"/>
        <v>45.208569736479248</v>
      </c>
      <c r="AE7" s="4">
        <f t="shared" ca="1" si="9"/>
        <v>15.804779365280062</v>
      </c>
      <c r="AF7">
        <f t="shared" ca="1" si="10"/>
        <v>13.96622467645793</v>
      </c>
      <c r="AG7">
        <f t="shared" ca="1" si="11"/>
        <v>11.705712461667517</v>
      </c>
      <c r="AH7">
        <f t="shared" ca="1" si="12"/>
        <v>59.344462943733355</v>
      </c>
      <c r="AI7">
        <f ca="1">AH3+AH4+AH6</f>
        <v>70.929794513589755</v>
      </c>
      <c r="AJ7">
        <f ca="1">AI7-AH7</f>
        <v>11.5853315698564</v>
      </c>
    </row>
    <row r="8" spans="1:39" ht="15.75" x14ac:dyDescent="0.25">
      <c r="A8" t="s">
        <v>40</v>
      </c>
      <c r="B8" t="s">
        <v>36</v>
      </c>
      <c r="C8" t="s">
        <v>73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30.037099999999999</v>
      </c>
      <c r="O8">
        <v>1879</v>
      </c>
      <c r="P8">
        <v>2.7778000000000001E-2</v>
      </c>
      <c r="Q8">
        <v>9.2955999999999993E-3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73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30.0458</v>
      </c>
      <c r="O9">
        <v>1886</v>
      </c>
      <c r="P9">
        <v>2.7683099999999999E-2</v>
      </c>
      <c r="Q9">
        <v>9.2884999999999999E-3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73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30.040700000000001</v>
      </c>
      <c r="O10">
        <v>1879</v>
      </c>
      <c r="P10">
        <v>2.7890499999999999E-2</v>
      </c>
      <c r="Q10">
        <v>9.3670000000000003E-3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30.0595</v>
      </c>
      <c r="O11">
        <v>832</v>
      </c>
      <c r="P11">
        <v>5.70581E-2</v>
      </c>
      <c r="Q11">
        <v>2.0654599999999999E-2</v>
      </c>
    </row>
    <row r="12" spans="1:39" x14ac:dyDescent="0.25">
      <c r="A12" t="s">
        <v>28</v>
      </c>
      <c r="B12" t="s">
        <v>37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30.089200000000002</v>
      </c>
      <c r="O12">
        <v>833</v>
      </c>
      <c r="P12">
        <v>5.66112E-2</v>
      </c>
      <c r="Q12">
        <v>2.07005E-2</v>
      </c>
    </row>
    <row r="13" spans="1:39" x14ac:dyDescent="0.25">
      <c r="A13" t="s">
        <v>28</v>
      </c>
      <c r="B13" t="s">
        <v>37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30.0594</v>
      </c>
      <c r="O13">
        <v>832</v>
      </c>
      <c r="P13">
        <v>5.6871600000000001E-2</v>
      </c>
      <c r="Q13">
        <v>2.1008099999999998E-2</v>
      </c>
    </row>
    <row r="14" spans="1:39" x14ac:dyDescent="0.25">
      <c r="A14" t="s">
        <v>41</v>
      </c>
      <c r="B14" t="s">
        <v>38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30.096900000000002</v>
      </c>
      <c r="O14">
        <v>833</v>
      </c>
      <c r="P14">
        <v>5.6515900000000001E-2</v>
      </c>
      <c r="Q14">
        <v>2.08103E-2</v>
      </c>
    </row>
    <row r="15" spans="1:39" x14ac:dyDescent="0.25">
      <c r="A15" t="s">
        <v>41</v>
      </c>
      <c r="B15" t="s">
        <v>38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30.053899999999999</v>
      </c>
      <c r="O15">
        <v>833</v>
      </c>
      <c r="P15">
        <v>5.679E-2</v>
      </c>
      <c r="Q15">
        <v>2.0574700000000001E-2</v>
      </c>
    </row>
    <row r="16" spans="1:39" x14ac:dyDescent="0.25">
      <c r="A16" t="s">
        <v>41</v>
      </c>
      <c r="B16" t="s">
        <v>38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30.095600000000001</v>
      </c>
      <c r="O16">
        <v>833</v>
      </c>
      <c r="P16">
        <v>5.7310399999999997E-2</v>
      </c>
      <c r="Q16">
        <v>2.0785399999999999E-2</v>
      </c>
    </row>
    <row r="17" spans="1:17" x14ac:dyDescent="0.25">
      <c r="A17" t="s">
        <v>81</v>
      </c>
      <c r="B17" t="s">
        <v>39</v>
      </c>
      <c r="C17" t="s">
        <v>73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30.067</v>
      </c>
      <c r="O17">
        <v>766</v>
      </c>
      <c r="P17">
        <v>6.3416700000000006E-2</v>
      </c>
      <c r="Q17">
        <v>2.1978999999999999E-2</v>
      </c>
    </row>
    <row r="18" spans="1:17" x14ac:dyDescent="0.25">
      <c r="A18" t="s">
        <v>81</v>
      </c>
      <c r="B18" t="s">
        <v>39</v>
      </c>
      <c r="C18" t="s">
        <v>73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30.073699999999999</v>
      </c>
      <c r="O18">
        <v>766</v>
      </c>
      <c r="P18">
        <v>6.3271999999999995E-2</v>
      </c>
      <c r="Q18">
        <v>2.2119699999999999E-2</v>
      </c>
    </row>
    <row r="19" spans="1:17" x14ac:dyDescent="0.25">
      <c r="A19" t="s">
        <v>81</v>
      </c>
      <c r="B19" t="s">
        <v>39</v>
      </c>
      <c r="C19" t="s">
        <v>73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30.093299999999999</v>
      </c>
      <c r="O19">
        <v>766</v>
      </c>
      <c r="P19">
        <v>6.3356999999999997E-2</v>
      </c>
      <c r="Q19">
        <v>2.2052599999999999E-2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(AD2-AC2)/(AC2+AD2)/2*100</f>
        <v>4.8706450992801349</v>
      </c>
      <c r="AG2">
        <f ca="1">(AC2-AE2)/(AE2+AC2)/2*100</f>
        <v>5.9224688352536097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(AD3-AC3)/(AC3+AD3)/2*100</f>
        <v>5.3132662877412491</v>
      </c>
      <c r="AG3">
        <f t="shared" ref="AG3:AG6" ca="1" si="12">(AC3-AE3)/(AE3+AC3)/2*100</f>
        <v>5.9103312912518895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4.9948764647413775</v>
      </c>
      <c r="AG4">
        <f t="shared" ca="1" si="12"/>
        <v>4.9561719728304245</v>
      </c>
      <c r="AH4">
        <f t="shared" ca="1" si="13"/>
        <v>-2.5</v>
      </c>
    </row>
    <row r="5" spans="1:39" ht="15.75" x14ac:dyDescent="0.25">
      <c r="A5" t="s">
        <v>25</v>
      </c>
      <c r="B5" t="s">
        <v>54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6.909461325814223</v>
      </c>
      <c r="AG5">
        <f t="shared" ca="1" si="12"/>
        <v>7.3827045986767024</v>
      </c>
      <c r="AH5">
        <f t="shared" ca="1" si="13"/>
        <v>65</v>
      </c>
      <c r="AI5">
        <f ca="1">SUM(AH3:AH5)</f>
        <v>95.3</v>
      </c>
    </row>
    <row r="6" spans="1:39" ht="15.75" x14ac:dyDescent="0.25">
      <c r="A6" t="s">
        <v>25</v>
      </c>
      <c r="B6" t="s">
        <v>54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4.4112249556550696</v>
      </c>
      <c r="AG6">
        <f t="shared" ca="1" si="12"/>
        <v>9.7656133873668995</v>
      </c>
      <c r="AH6">
        <f t="shared" ca="1" si="13"/>
        <v>103</v>
      </c>
    </row>
    <row r="7" spans="1:39" ht="15.75" x14ac:dyDescent="0.25">
      <c r="A7" t="s">
        <v>25</v>
      </c>
      <c r="B7" t="s">
        <v>54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55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55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55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49</v>
      </c>
      <c r="B11" t="s">
        <v>53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49</v>
      </c>
      <c r="B12" t="s">
        <v>53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49</v>
      </c>
      <c r="B13" t="s">
        <v>53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56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56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56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I16"/>
  <sheetViews>
    <sheetView topLeftCell="I1" zoomScale="70" zoomScaleNormal="70" workbookViewId="0">
      <selection activeCell="AF1" sqref="AF1:AG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5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</row>
    <row r="2" spans="1:35" ht="15.75" x14ac:dyDescent="0.25">
      <c r="A2" t="s">
        <v>26</v>
      </c>
      <c r="B2" t="s">
        <v>57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(AD2-AC2)/(AC2+AD2)/2*100</f>
        <v>19.309300249726977</v>
      </c>
      <c r="AG2">
        <f ca="1">(AC2-AE2)/(AE2+AC2)/2*100</f>
        <v>14.380708086213431</v>
      </c>
      <c r="AH2">
        <f ca="1">ROUND((AC2-$AC$2)/ABS($AC$2)*100, $T$2)</f>
        <v>0</v>
      </c>
    </row>
    <row r="3" spans="1:35" ht="15.75" x14ac:dyDescent="0.25">
      <c r="A3" t="s">
        <v>26</v>
      </c>
      <c r="B3" t="s">
        <v>57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(AD3-AC3)/(AC3+AD3)/2*100</f>
        <v>20.017188899779487</v>
      </c>
      <c r="AG3">
        <f t="shared" ref="AG3:AG6" ca="1" si="12">(AC3-AE3)/(AE3+AC3)/2*100</f>
        <v>18.050686620070859</v>
      </c>
      <c r="AH3">
        <f t="shared" ref="AH3:AH6" ca="1" si="13">ROUND((AC3-$AC$2)/ABS($AC$2)*100, $T$2)</f>
        <v>3.7</v>
      </c>
    </row>
    <row r="4" spans="1:35" ht="15.75" x14ac:dyDescent="0.25">
      <c r="A4" t="s">
        <v>26</v>
      </c>
      <c r="B4" t="s">
        <v>57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22.106471900936761</v>
      </c>
      <c r="AG4">
        <f t="shared" ca="1" si="12"/>
        <v>18.281117531356365</v>
      </c>
      <c r="AH4">
        <f t="shared" ca="1" si="13"/>
        <v>20.9</v>
      </c>
    </row>
    <row r="5" spans="1:35" ht="15.75" x14ac:dyDescent="0.25">
      <c r="A5" t="s">
        <v>25</v>
      </c>
      <c r="B5" t="s">
        <v>58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18.600294483020409</v>
      </c>
      <c r="AG5">
        <f t="shared" ca="1" si="12"/>
        <v>13.904646226291939</v>
      </c>
      <c r="AH5">
        <f t="shared" ca="1" si="13"/>
        <v>16.399999999999999</v>
      </c>
      <c r="AI5">
        <f ca="1">SUM(AH3:AH5)</f>
        <v>41</v>
      </c>
    </row>
    <row r="6" spans="1:35" ht="15.75" x14ac:dyDescent="0.25">
      <c r="A6" t="s">
        <v>25</v>
      </c>
      <c r="B6" t="s">
        <v>58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21.71731094210589</v>
      </c>
      <c r="AG6">
        <f t="shared" ca="1" si="12"/>
        <v>21.161585494492851</v>
      </c>
      <c r="AH6">
        <f t="shared" ca="1" si="13"/>
        <v>54.3</v>
      </c>
    </row>
    <row r="7" spans="1:35" ht="15.75" x14ac:dyDescent="0.25">
      <c r="A7" t="s">
        <v>25</v>
      </c>
      <c r="B7" t="s">
        <v>58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5" ht="15.75" x14ac:dyDescent="0.25">
      <c r="A8" t="s">
        <v>24</v>
      </c>
      <c r="B8" t="s">
        <v>59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5" x14ac:dyDescent="0.25">
      <c r="A9" t="s">
        <v>24</v>
      </c>
      <c r="B9" t="s">
        <v>59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5" x14ac:dyDescent="0.25">
      <c r="A10" t="s">
        <v>24</v>
      </c>
      <c r="B10" t="s">
        <v>59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5" x14ac:dyDescent="0.25">
      <c r="A11" t="s">
        <v>49</v>
      </c>
      <c r="B11" t="s">
        <v>57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5" x14ac:dyDescent="0.25">
      <c r="A12" t="s">
        <v>49</v>
      </c>
      <c r="B12" t="s">
        <v>57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5" x14ac:dyDescent="0.25">
      <c r="A13" t="s">
        <v>49</v>
      </c>
      <c r="B13" t="s">
        <v>57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5" x14ac:dyDescent="0.25">
      <c r="A14" t="s">
        <v>27</v>
      </c>
      <c r="B14" t="s">
        <v>51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5" x14ac:dyDescent="0.25">
      <c r="A15" t="s">
        <v>27</v>
      </c>
      <c r="B15" t="s">
        <v>51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5" x14ac:dyDescent="0.25">
      <c r="A16" t="s">
        <v>27</v>
      </c>
      <c r="B16" t="s">
        <v>51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P1" zoomScale="85" zoomScaleNormal="85" workbookViewId="0">
      <selection activeCell="AC12" sqref="AC1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(AD2-AC2)/(AC2+AD2)/2*100</f>
        <v>9.365834878842529</v>
      </c>
      <c r="AG2">
        <f ca="1">(AC2-AE2)/(AE2+AC2)/2*100</f>
        <v>11.814169233560161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(AD3-AC3)/(AC3+AD3)/2*100</f>
        <v>9.3235283557579809</v>
      </c>
      <c r="AG3">
        <f t="shared" ref="AG3:AG6" ca="1" si="12">(AC3-AE3)/(AE3+AC3)/2*100</f>
        <v>11.865253591037078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9.0376839055818277</v>
      </c>
      <c r="AG4">
        <f t="shared" ca="1" si="12"/>
        <v>11.166236452598982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9.5640755693565396</v>
      </c>
      <c r="AG5">
        <f t="shared" ca="1" si="12"/>
        <v>12.509430246578335</v>
      </c>
      <c r="AH5">
        <f t="shared" ca="1" si="13"/>
        <v>-19</v>
      </c>
      <c r="AI5">
        <f ca="1">SUM(AH3:AH5)</f>
        <v>14.099999999999994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9.3696766447714737</v>
      </c>
      <c r="AG6">
        <f t="shared" ca="1" si="12"/>
        <v>12.020252054628248</v>
      </c>
      <c r="AH6">
        <f t="shared" ca="1" si="13"/>
        <v>16.600000000000001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64B0-D829-4FE8-A84D-A0266DB19E99}">
  <dimension ref="A1:AM16"/>
  <sheetViews>
    <sheetView topLeftCell="M1" zoomScale="70" zoomScaleNormal="70" workbookViewId="0">
      <selection activeCell="B2" sqref="B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20.011500000000002</v>
      </c>
      <c r="O2">
        <v>3156</v>
      </c>
      <c r="P2">
        <v>1.40068E-2</v>
      </c>
      <c r="Q2">
        <v>5.3106000000000004E-3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60.034599999999998</v>
      </c>
      <c r="AB2" s="4">
        <f ca="1">SUM(OFFSET($O$2,(ROW()-ROW($AB$2))*$S$2,,$S$2,))</f>
        <v>9522</v>
      </c>
      <c r="AC2" s="4">
        <f ca="1">AB2/AA2</f>
        <v>158.60853574438741</v>
      </c>
      <c r="AD2" s="4">
        <f ca="1">1/MAX(OFFSET($Q$2,(ROW()-ROW($AD$2))*$S$2,,$S$2,))</f>
        <v>188.30264000301284</v>
      </c>
      <c r="AE2" s="4">
        <f ca="1">1/MIN(OFFSET($P$2,(ROW()-ROW($AE$2))*$S$2,,$S$2,))</f>
        <v>78.981455154329765</v>
      </c>
      <c r="AF2">
        <f ca="1">(AD2-AC2)/(AC2+AD2)/2*100</f>
        <v>4.2797849038231739</v>
      </c>
      <c r="AG2">
        <f ca="1">(AC2-AE2)/(AE2+AC2)/2*100</f>
        <v>16.757246441413027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20.0136</v>
      </c>
      <c r="O3">
        <v>3181</v>
      </c>
      <c r="P3">
        <v>1.29455E-2</v>
      </c>
      <c r="Q3">
        <v>5.0055999999999998E-3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t="shared" ref="AA3:AA6" ca="1" si="4">SUM(OFFSET($N$2,(ROW()-ROW($AA$2))*$S$2,,$S$2,))</f>
        <v>60.030200000000001</v>
      </c>
      <c r="AB3" s="4">
        <f t="shared" ref="AB3:AB6" ca="1" si="5">SUM(OFFSET($O$2,(ROW()-ROW($AB$2))*$S$2,,$S$2,))</f>
        <v>10018</v>
      </c>
      <c r="AC3" s="4">
        <f t="shared" ref="AC3:AC6" ca="1" si="6">AB3/AA3</f>
        <v>166.88266905657485</v>
      </c>
      <c r="AD3" s="4">
        <f t="shared" ref="AD3:AD6" ca="1" si="7">1/MAX(OFFSET($Q$2,(ROW()-ROW($AD$2))*$S$2,,$S$2,))</f>
        <v>201.79598425991324</v>
      </c>
      <c r="AE3" s="4">
        <f t="shared" ref="AE3:AE6" ca="1" si="8">1/MIN(OFFSET($P$2,(ROW()-ROW($AE$2))*$S$2,,$S$2,))</f>
        <v>78.907291822837351</v>
      </c>
      <c r="AF3">
        <f t="shared" ref="AF3:AF6" ca="1" si="9">(AD3-AC3)/(AC3+AD3)/2*100</f>
        <v>4.7349249663998636</v>
      </c>
      <c r="AG3">
        <f t="shared" ref="AG3:AG6" ca="1" si="10">(AC3-AE3)/(AE3+AC3)/2*100</f>
        <v>17.896454541709168</v>
      </c>
      <c r="AH3">
        <f t="shared" ref="AH3:AH6" ca="1" si="11">ROUND((AC3-$AC$2)/ABS($AC$2)*100, $T$2)</f>
        <v>5.2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20.009499999999999</v>
      </c>
      <c r="O4">
        <v>3185</v>
      </c>
      <c r="P4">
        <v>1.2661199999999999E-2</v>
      </c>
      <c r="Q4">
        <v>5.0600999999999997E-3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t="shared" ca="1" si="4"/>
        <v>60.029600000000002</v>
      </c>
      <c r="AB4" s="4">
        <f t="shared" ca="1" si="5"/>
        <v>10005</v>
      </c>
      <c r="AC4" s="4">
        <f t="shared" ca="1" si="6"/>
        <v>166.66777722989991</v>
      </c>
      <c r="AD4" s="4">
        <f t="shared" ca="1" si="7"/>
        <v>193.19191685019899</v>
      </c>
      <c r="AE4" s="4">
        <f t="shared" ca="1" si="8"/>
        <v>79.28327915642592</v>
      </c>
      <c r="AF4">
        <f t="shared" ca="1" si="9"/>
        <v>3.685344601887429</v>
      </c>
      <c r="AG4">
        <f t="shared" ca="1" si="10"/>
        <v>17.764611251804389</v>
      </c>
      <c r="AH4">
        <f t="shared" ca="1" si="11"/>
        <v>5.0999999999999996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20.010000000000002</v>
      </c>
      <c r="O5">
        <v>3353</v>
      </c>
      <c r="P5">
        <v>1.28107E-2</v>
      </c>
      <c r="Q5">
        <v>4.6537999999999996E-3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t="shared" ca="1" si="4"/>
        <v>60.033199999999994</v>
      </c>
      <c r="AB5" s="4">
        <f t="shared" ca="1" si="5"/>
        <v>9732</v>
      </c>
      <c r="AC5" s="4">
        <f t="shared" ca="1" si="6"/>
        <v>162.11029896790444</v>
      </c>
      <c r="AD5" s="4">
        <f t="shared" ca="1" si="7"/>
        <v>191.65900030665441</v>
      </c>
      <c r="AE5" s="4">
        <f t="shared" ca="1" si="8"/>
        <v>77.769568767741177</v>
      </c>
      <c r="AF5">
        <f t="shared" ca="1" si="9"/>
        <v>4.1762670473869106</v>
      </c>
      <c r="AG5">
        <f t="shared" ca="1" si="10"/>
        <v>17.579785039132407</v>
      </c>
      <c r="AH5">
        <f t="shared" ca="1" si="11"/>
        <v>2.2000000000000002</v>
      </c>
      <c r="AI5">
        <f ca="1">SUM(AH3:AH5)</f>
        <v>12.5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20.008400000000002</v>
      </c>
      <c r="O6">
        <v>3348</v>
      </c>
      <c r="P6">
        <v>1.26731E-2</v>
      </c>
      <c r="Q6">
        <v>4.9554999999999998E-3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t="shared" ca="1" si="4"/>
        <v>60.026300000000006</v>
      </c>
      <c r="AB6" s="4">
        <f t="shared" ca="1" si="5"/>
        <v>10825</v>
      </c>
      <c r="AC6" s="4">
        <f t="shared" ca="1" si="6"/>
        <v>180.33761867714651</v>
      </c>
      <c r="AD6" s="4">
        <f t="shared" ca="1" si="7"/>
        <v>208.83366398663463</v>
      </c>
      <c r="AE6" s="4">
        <f t="shared" ca="1" si="8"/>
        <v>81.807621197990798</v>
      </c>
      <c r="AF6">
        <f t="shared" ca="1" si="9"/>
        <v>3.6611187128762102</v>
      </c>
      <c r="AG6">
        <f t="shared" ca="1" si="10"/>
        <v>18.793016712049901</v>
      </c>
      <c r="AH6">
        <f t="shared" ca="1" si="11"/>
        <v>13.7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20.011800000000001</v>
      </c>
      <c r="O7">
        <v>3317</v>
      </c>
      <c r="P7">
        <v>1.3046E-2</v>
      </c>
      <c r="Q7">
        <v>4.8754000000000002E-3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20.009699999999999</v>
      </c>
      <c r="O8">
        <v>3338</v>
      </c>
      <c r="P8">
        <v>1.39334E-2</v>
      </c>
      <c r="Q8">
        <v>5.1761999999999997E-3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20.011800000000001</v>
      </c>
      <c r="O9">
        <v>3334</v>
      </c>
      <c r="P9">
        <v>1.2848500000000001E-2</v>
      </c>
      <c r="Q9">
        <v>5.1460999999999998E-3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20.008099999999999</v>
      </c>
      <c r="O10">
        <v>3333</v>
      </c>
      <c r="P10">
        <v>1.2612999999999999E-2</v>
      </c>
      <c r="Q10">
        <v>5.0882000000000002E-3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20.009799999999998</v>
      </c>
      <c r="O11">
        <v>3251</v>
      </c>
      <c r="P11">
        <v>1.28802E-2</v>
      </c>
      <c r="Q11">
        <v>5.2176000000000002E-3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20.0124</v>
      </c>
      <c r="O12">
        <v>3225</v>
      </c>
      <c r="P12">
        <v>1.28585E-2</v>
      </c>
      <c r="Q12">
        <v>4.8660999999999999E-3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20.010999999999999</v>
      </c>
      <c r="O13">
        <v>3256</v>
      </c>
      <c r="P13">
        <v>1.38736E-2</v>
      </c>
      <c r="Q13">
        <v>4.8662000000000002E-3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20.008400000000002</v>
      </c>
      <c r="O14">
        <v>3615</v>
      </c>
      <c r="P14">
        <v>1.29587E-2</v>
      </c>
      <c r="Q14">
        <v>4.7613999999999998E-3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20.0077</v>
      </c>
      <c r="O15">
        <v>3586</v>
      </c>
      <c r="P15">
        <v>1.2486199999999999E-2</v>
      </c>
      <c r="Q15">
        <v>4.7885000000000002E-3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20.010200000000001</v>
      </c>
      <c r="O16">
        <v>3624</v>
      </c>
      <c r="P16">
        <v>1.22238E-2</v>
      </c>
      <c r="Q16">
        <v>4.7441000000000002E-3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(AE2-AD2)/(AD2+AE2)/2*100</f>
        <v>13.465711413264547</v>
      </c>
      <c r="AH2">
        <f ca="1">(AD2-AF2)/(AF2+AD2)/2*100</f>
        <v>11.516685788866052</v>
      </c>
    </row>
    <row r="3" spans="1:39" ht="15.75" x14ac:dyDescent="0.25">
      <c r="B3" t="s">
        <v>33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:AG5" ca="1" si="4">(AE3-AD3)/(AD3+AE3)/2*100</f>
        <v>16.278275590321353</v>
      </c>
      <c r="AH3">
        <f t="shared" ref="AH3:AH5" ca="1" si="5">(AD3-AF3)/(AF3+AD3)/2*100</f>
        <v>15.912191279779469</v>
      </c>
    </row>
    <row r="4" spans="1:39" ht="15.75" x14ac:dyDescent="0.25">
      <c r="B4" t="s">
        <v>33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ca="1" si="4"/>
        <v>15.915953289243264</v>
      </c>
      <c r="AH4">
        <f t="shared" ca="1" si="5"/>
        <v>15.273665967514749</v>
      </c>
    </row>
    <row r="5" spans="1:39" ht="15.75" x14ac:dyDescent="0.25">
      <c r="B5" t="s">
        <v>33</v>
      </c>
      <c r="C5" t="s">
        <v>73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90.1584</v>
      </c>
      <c r="AC5" s="4">
        <f ca="1">SUM(OFFSET($O$2,(ROW()-ROW($AC$2))*$S$2,,$S$2,))</f>
        <v>3285</v>
      </c>
      <c r="AD5" s="4">
        <f t="shared" ref="AD5" ca="1" si="11">AC5/AB5</f>
        <v>36.435872863759784</v>
      </c>
      <c r="AE5" s="4">
        <f ca="1">1/MAX(OFFSET($Q$2,(ROW()-ROW($AE$2))*$S$2,,$S$2,))</f>
        <v>61.161331359861045</v>
      </c>
      <c r="AF5" s="4">
        <f ca="1">1/MIN(OFFSET($P$2,(ROW()-ROW($AF$2))*$S$2,,$S$2,))</f>
        <v>24.153889259248526</v>
      </c>
      <c r="AG5">
        <f t="shared" ca="1" si="4"/>
        <v>12.66709363899848</v>
      </c>
      <c r="AH5">
        <f t="shared" ca="1" si="5"/>
        <v>10.135362125681052</v>
      </c>
    </row>
    <row r="6" spans="1:39" ht="15.75" x14ac:dyDescent="0.25">
      <c r="B6" t="s">
        <v>33</v>
      </c>
      <c r="C6" t="s">
        <v>73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73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  <row r="11" spans="1:39" x14ac:dyDescent="0.25">
      <c r="B11" t="s">
        <v>33</v>
      </c>
      <c r="C11" t="s">
        <v>73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30.042000000000002</v>
      </c>
      <c r="O11">
        <v>1081</v>
      </c>
      <c r="P11">
        <v>4.2449599999999997E-2</v>
      </c>
      <c r="Q11">
        <v>1.5843300000000001E-2</v>
      </c>
    </row>
    <row r="12" spans="1:39" x14ac:dyDescent="0.25">
      <c r="B12" t="s">
        <v>33</v>
      </c>
      <c r="C12" t="s">
        <v>73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30.0776</v>
      </c>
      <c r="O12">
        <v>1097</v>
      </c>
      <c r="P12">
        <v>4.2021200000000002E-2</v>
      </c>
      <c r="Q12">
        <v>1.6110200000000002E-2</v>
      </c>
    </row>
    <row r="13" spans="1:39" x14ac:dyDescent="0.25">
      <c r="B13" t="s">
        <v>33</v>
      </c>
      <c r="C13" t="s">
        <v>73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30.038799999999998</v>
      </c>
      <c r="O13">
        <v>1107</v>
      </c>
      <c r="P13">
        <v>4.1401199999999999E-2</v>
      </c>
      <c r="Q13">
        <v>1.6350199999999999E-2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51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(AE2-AD2)/(AD2+AE2)/2*100</f>
        <v>22.021779463314303</v>
      </c>
      <c r="AH2">
        <f ca="1">(AD2-AF2)/(AF2+AD2)/2*100</f>
        <v>21.346615264910131</v>
      </c>
    </row>
    <row r="3" spans="1:39" ht="15.75" x14ac:dyDescent="0.25">
      <c r="B3" t="s">
        <v>51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:AG5" ca="1" si="4">(AE3-AD3)/(AD3+AE3)/2*100</f>
        <v>25.83440043112466</v>
      </c>
      <c r="AH3">
        <f t="shared" ref="AH3:AH5" ca="1" si="5">(AD3-AF3)/(AF3+AD3)/2*100</f>
        <v>28.206369078486798</v>
      </c>
    </row>
    <row r="4" spans="1:39" ht="15.75" x14ac:dyDescent="0.25">
      <c r="B4" t="s">
        <v>51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ca="1" si="4"/>
        <v>26.94211212491367</v>
      </c>
      <c r="AH4">
        <f t="shared" ca="1" si="5"/>
        <v>29.438656333844825</v>
      </c>
    </row>
    <row r="5" spans="1:39" ht="15.75" x14ac:dyDescent="0.25">
      <c r="B5" t="s">
        <v>51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75.05980000000001</v>
      </c>
      <c r="AC5" s="4">
        <f ca="1">SUM(OFFSET($O$2,(ROW()-ROW($AC$2))*$S$2,,$S$2,))</f>
        <v>5676</v>
      </c>
      <c r="AD5" s="4">
        <f t="shared" ref="AD5" ca="1" si="11">AC5/AB5</f>
        <v>75.619705887838748</v>
      </c>
      <c r="AE5" s="4">
        <f ca="1">1/MAX(OFFSET($Q$2,(ROW()-ROW($AE$2))*$S$2,,$S$2,))</f>
        <v>175.72839419393387</v>
      </c>
      <c r="AF5" s="4">
        <f ca="1">1/MIN(OFFSET($P$2,(ROW()-ROW($AF$2))*$S$2,,$S$2,))</f>
        <v>35.755787968177351</v>
      </c>
      <c r="AG5">
        <f t="shared" ca="1" si="4"/>
        <v>19.914351505646184</v>
      </c>
      <c r="AH5">
        <f t="shared" ca="1" si="5"/>
        <v>17.896180092901151</v>
      </c>
    </row>
    <row r="6" spans="1:39" ht="15.75" x14ac:dyDescent="0.25">
      <c r="B6" t="s">
        <v>51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51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51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51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51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  <row r="11" spans="1:39" x14ac:dyDescent="0.25">
      <c r="B11" t="s">
        <v>51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25.022300000000001</v>
      </c>
      <c r="O11">
        <v>1862</v>
      </c>
      <c r="P11">
        <v>2.9460099999999999E-2</v>
      </c>
      <c r="Q11">
        <v>5.6617000000000004E-3</v>
      </c>
    </row>
    <row r="12" spans="1:39" x14ac:dyDescent="0.25">
      <c r="B12" t="s">
        <v>51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25.023700000000002</v>
      </c>
      <c r="O12">
        <v>1906</v>
      </c>
      <c r="P12">
        <v>2.7967499999999999E-2</v>
      </c>
      <c r="Q12">
        <v>5.5665000000000003E-3</v>
      </c>
    </row>
    <row r="13" spans="1:39" x14ac:dyDescent="0.25">
      <c r="B13" t="s">
        <v>51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25.0138</v>
      </c>
      <c r="O13">
        <v>1908</v>
      </c>
      <c r="P13">
        <v>2.8005700000000001E-2</v>
      </c>
      <c r="Q13">
        <v>5.6905999999999997E-3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Planet Optimisations OpenCL C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2022-04-09T09:54:15Z</dcterms:modified>
</cp:coreProperties>
</file>