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ADF16117-1C59-4ACF-9793-27E48FC4E794}" xr6:coauthVersionLast="47" xr6:coauthVersionMax="47" xr10:uidLastSave="{00000000-0000-0000-0000-000000000000}"/>
  <bookViews>
    <workbookView xWindow="-120" yWindow="-120" windowWidth="29040" windowHeight="15840" tabRatio="792" xr2:uid="{00000000-000D-0000-FFFF-FFFF00000000}"/>
  </bookViews>
  <sheets>
    <sheet name="Graphs" sheetId="2" r:id="rId1"/>
    <sheet name="Mandelbulb Optimisations" sheetId="8" r:id="rId2"/>
    <sheet name="Mandelbulb Features" sheetId="9" r:id="rId3"/>
    <sheet name="Sierpinski Optimisations" sheetId="7" r:id="rId4"/>
    <sheet name="Sierpinski Features" sheetId="6" r:id="rId5"/>
    <sheet name="Stationary Optimisations" sheetId="10" r:id="rId6"/>
    <sheet name="Planet Optimisations" sheetId="11" r:id="rId7"/>
    <sheet name="Devices Mandelbulb" sheetId="12" r:id="rId8"/>
    <sheet name="Devices Planet" sheetId="15" r:id="rId9"/>
    <sheet name="Devices Sierpinski" sheetId="14" r:id="rId10"/>
    <sheet name="Resolutions 3060TI" sheetId="13" r:id="rId11"/>
    <sheet name="Resolutions 1660TI" sheetId="16" r:id="rId12"/>
    <sheet name="Resolutions 970 ME" sheetId="17" r:id="rId13"/>
    <sheet name="Resolutions 970 ME NO GUI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8" l="1"/>
  <c r="A18" i="18"/>
  <c r="A17" i="18"/>
  <c r="V7" i="18" s="1"/>
  <c r="A16" i="18"/>
  <c r="A15" i="18"/>
  <c r="A14" i="18"/>
  <c r="A13" i="18"/>
  <c r="A12" i="18"/>
  <c r="A11" i="18"/>
  <c r="A10" i="18"/>
  <c r="A9" i="18"/>
  <c r="A8" i="18"/>
  <c r="A7" i="18"/>
  <c r="A6" i="18"/>
  <c r="A5" i="18"/>
  <c r="V3" i="18" s="1"/>
  <c r="A4" i="18"/>
  <c r="A3" i="18"/>
  <c r="A2" i="18"/>
  <c r="A19" i="17"/>
  <c r="A18" i="17"/>
  <c r="A17" i="17"/>
  <c r="V7" i="17" s="1"/>
  <c r="A16" i="17"/>
  <c r="A15" i="17"/>
  <c r="A14" i="17"/>
  <c r="A13" i="17"/>
  <c r="A12" i="17"/>
  <c r="A11" i="17"/>
  <c r="A10" i="17"/>
  <c r="A9" i="17"/>
  <c r="A8" i="17"/>
  <c r="A7" i="17"/>
  <c r="A6" i="17"/>
  <c r="A5" i="17"/>
  <c r="V3" i="17" s="1"/>
  <c r="A4" i="17"/>
  <c r="A3" i="17"/>
  <c r="A2" i="17"/>
  <c r="A19" i="16"/>
  <c r="A18" i="16"/>
  <c r="A17" i="16"/>
  <c r="A16" i="16"/>
  <c r="A15" i="16"/>
  <c r="A14" i="16"/>
  <c r="A13" i="16"/>
  <c r="A12" i="16"/>
  <c r="A11" i="16"/>
  <c r="A10" i="16"/>
  <c r="A9" i="16"/>
  <c r="A8" i="16"/>
  <c r="V4" i="16" s="1"/>
  <c r="A7" i="16"/>
  <c r="A6" i="16"/>
  <c r="A5" i="16"/>
  <c r="A4" i="16"/>
  <c r="A3" i="16"/>
  <c r="A2" i="1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" i="13"/>
  <c r="V2" i="13" s="1"/>
  <c r="AF7" i="18"/>
  <c r="AE7" i="18"/>
  <c r="AC7" i="18"/>
  <c r="AB7" i="18"/>
  <c r="AA7" i="18"/>
  <c r="Z7" i="18"/>
  <c r="Y7" i="18"/>
  <c r="X7" i="18"/>
  <c r="W7" i="18"/>
  <c r="AF6" i="18"/>
  <c r="AE6" i="18"/>
  <c r="AC6" i="18"/>
  <c r="AB6" i="18"/>
  <c r="AA6" i="18"/>
  <c r="Z6" i="18"/>
  <c r="Y6" i="18"/>
  <c r="X6" i="18"/>
  <c r="W6" i="18"/>
  <c r="V6" i="18"/>
  <c r="AF5" i="18"/>
  <c r="AE5" i="18"/>
  <c r="AC5" i="18"/>
  <c r="AB5" i="18"/>
  <c r="AA5" i="18"/>
  <c r="Z5" i="18"/>
  <c r="Y5" i="18"/>
  <c r="X5" i="18"/>
  <c r="W5" i="18"/>
  <c r="V5" i="18"/>
  <c r="AF4" i="18"/>
  <c r="AE4" i="18"/>
  <c r="AC4" i="18"/>
  <c r="AB4" i="18"/>
  <c r="AA4" i="18"/>
  <c r="Z4" i="18"/>
  <c r="Y4" i="18"/>
  <c r="X4" i="18"/>
  <c r="W4" i="18"/>
  <c r="V4" i="18"/>
  <c r="AF3" i="18"/>
  <c r="AE3" i="18"/>
  <c r="AC3" i="18"/>
  <c r="AB3" i="18"/>
  <c r="AA3" i="18"/>
  <c r="Z3" i="18"/>
  <c r="Y3" i="18"/>
  <c r="X3" i="18"/>
  <c r="W3" i="18"/>
  <c r="AF2" i="18"/>
  <c r="AE2" i="18"/>
  <c r="AC2" i="18"/>
  <c r="AB2" i="18"/>
  <c r="AA2" i="18"/>
  <c r="Z2" i="18"/>
  <c r="Y2" i="18"/>
  <c r="X2" i="18"/>
  <c r="W2" i="18"/>
  <c r="V2" i="18"/>
  <c r="V4" i="12"/>
  <c r="W4" i="12"/>
  <c r="X4" i="12"/>
  <c r="Y4" i="12"/>
  <c r="Z4" i="12"/>
  <c r="AA4" i="12"/>
  <c r="AB4" i="12"/>
  <c r="AC4" i="12"/>
  <c r="AE4" i="12"/>
  <c r="AF4" i="12"/>
  <c r="V4" i="15"/>
  <c r="W4" i="15"/>
  <c r="X4" i="15"/>
  <c r="Y4" i="15"/>
  <c r="Z4" i="15"/>
  <c r="AA4" i="15"/>
  <c r="AB4" i="15"/>
  <c r="AC4" i="15"/>
  <c r="AE4" i="15"/>
  <c r="AF4" i="15"/>
  <c r="V4" i="14"/>
  <c r="W4" i="14"/>
  <c r="X4" i="14"/>
  <c r="Y4" i="14"/>
  <c r="Z4" i="14"/>
  <c r="AA4" i="14"/>
  <c r="AB4" i="14"/>
  <c r="AC4" i="14"/>
  <c r="AE4" i="14"/>
  <c r="AF4" i="14"/>
  <c r="AF7" i="17"/>
  <c r="AE7" i="17"/>
  <c r="AC7" i="17"/>
  <c r="AB7" i="17"/>
  <c r="AA7" i="17"/>
  <c r="Z7" i="17"/>
  <c r="Y7" i="17"/>
  <c r="X7" i="17"/>
  <c r="W7" i="17"/>
  <c r="AF6" i="17"/>
  <c r="AE6" i="17"/>
  <c r="AC6" i="17"/>
  <c r="AB6" i="17"/>
  <c r="AA6" i="17"/>
  <c r="Z6" i="17"/>
  <c r="Y6" i="17"/>
  <c r="X6" i="17"/>
  <c r="W6" i="17"/>
  <c r="V6" i="17"/>
  <c r="AF5" i="17"/>
  <c r="AE5" i="17"/>
  <c r="AC5" i="17"/>
  <c r="AB5" i="17"/>
  <c r="AA5" i="17"/>
  <c r="Z5" i="17"/>
  <c r="Y5" i="17"/>
  <c r="X5" i="17"/>
  <c r="W5" i="17"/>
  <c r="V5" i="17"/>
  <c r="AF4" i="17"/>
  <c r="AE4" i="17"/>
  <c r="AC4" i="17"/>
  <c r="AB4" i="17"/>
  <c r="AA4" i="17"/>
  <c r="Z4" i="17"/>
  <c r="Y4" i="17"/>
  <c r="X4" i="17"/>
  <c r="W4" i="17"/>
  <c r="V4" i="17"/>
  <c r="AF3" i="17"/>
  <c r="AE3" i="17"/>
  <c r="AC3" i="17"/>
  <c r="AB3" i="17"/>
  <c r="AA3" i="17"/>
  <c r="Z3" i="17"/>
  <c r="Y3" i="17"/>
  <c r="X3" i="17"/>
  <c r="W3" i="17"/>
  <c r="AF2" i="17"/>
  <c r="AE2" i="17"/>
  <c r="AC2" i="17"/>
  <c r="AB2" i="17"/>
  <c r="AA2" i="17"/>
  <c r="Z2" i="17"/>
  <c r="Y2" i="17"/>
  <c r="X2" i="17"/>
  <c r="W2" i="17"/>
  <c r="V2" i="17"/>
  <c r="AF7" i="16"/>
  <c r="AE7" i="16"/>
  <c r="AC7" i="16"/>
  <c r="AB7" i="16"/>
  <c r="AA7" i="16"/>
  <c r="Z7" i="16"/>
  <c r="Y7" i="16"/>
  <c r="X7" i="16"/>
  <c r="W7" i="16"/>
  <c r="V7" i="16"/>
  <c r="AF6" i="16"/>
  <c r="AE6" i="16"/>
  <c r="AC6" i="16"/>
  <c r="AB6" i="16"/>
  <c r="AA6" i="16"/>
  <c r="Z6" i="16"/>
  <c r="Y6" i="16"/>
  <c r="X6" i="16"/>
  <c r="W6" i="16"/>
  <c r="V6" i="16"/>
  <c r="AF5" i="16"/>
  <c r="AE5" i="16"/>
  <c r="AC5" i="16"/>
  <c r="AB5" i="16"/>
  <c r="AA5" i="16"/>
  <c r="Z5" i="16"/>
  <c r="Y5" i="16"/>
  <c r="X5" i="16"/>
  <c r="W5" i="16"/>
  <c r="V5" i="16"/>
  <c r="AF4" i="16"/>
  <c r="AE4" i="16"/>
  <c r="AC4" i="16"/>
  <c r="AB4" i="16"/>
  <c r="AA4" i="16"/>
  <c r="Z4" i="16"/>
  <c r="Y4" i="16"/>
  <c r="X4" i="16"/>
  <c r="W4" i="16"/>
  <c r="AF3" i="16"/>
  <c r="AE3" i="16"/>
  <c r="AC3" i="16"/>
  <c r="AB3" i="16"/>
  <c r="AA3" i="16"/>
  <c r="Z3" i="16"/>
  <c r="Y3" i="16"/>
  <c r="X3" i="16"/>
  <c r="W3" i="16"/>
  <c r="V3" i="16"/>
  <c r="AF2" i="16"/>
  <c r="AE2" i="16"/>
  <c r="AC2" i="16"/>
  <c r="AB2" i="16"/>
  <c r="AA2" i="16"/>
  <c r="Z2" i="16"/>
  <c r="Y2" i="16"/>
  <c r="X2" i="16"/>
  <c r="W2" i="16"/>
  <c r="V2" i="16"/>
  <c r="W3" i="13"/>
  <c r="X3" i="13"/>
  <c r="Y3" i="13"/>
  <c r="Z3" i="13"/>
  <c r="AA3" i="13"/>
  <c r="AB3" i="13"/>
  <c r="AC3" i="13"/>
  <c r="AE3" i="13"/>
  <c r="AF3" i="13"/>
  <c r="W4" i="13"/>
  <c r="X4" i="13"/>
  <c r="Y4" i="13"/>
  <c r="Z4" i="13"/>
  <c r="AA4" i="13"/>
  <c r="AB4" i="13"/>
  <c r="AC4" i="13"/>
  <c r="AE4" i="13"/>
  <c r="AF4" i="13"/>
  <c r="W5" i="13"/>
  <c r="X5" i="13"/>
  <c r="Y5" i="13"/>
  <c r="Z5" i="13"/>
  <c r="AA5" i="13"/>
  <c r="AB5" i="13"/>
  <c r="AC5" i="13"/>
  <c r="AE5" i="13"/>
  <c r="AF5" i="13"/>
  <c r="W6" i="13"/>
  <c r="X6" i="13"/>
  <c r="Y6" i="13"/>
  <c r="Z6" i="13"/>
  <c r="AA6" i="13"/>
  <c r="AB6" i="13"/>
  <c r="AC6" i="13"/>
  <c r="AE6" i="13"/>
  <c r="AF6" i="13"/>
  <c r="W7" i="13"/>
  <c r="X7" i="13"/>
  <c r="Y7" i="13"/>
  <c r="Z7" i="13"/>
  <c r="AA7" i="13"/>
  <c r="AB7" i="13"/>
  <c r="AC7" i="13"/>
  <c r="AE7" i="13"/>
  <c r="AF7" i="13"/>
  <c r="AF3" i="15"/>
  <c r="AE3" i="15"/>
  <c r="AC3" i="15"/>
  <c r="AB3" i="15"/>
  <c r="AA3" i="15"/>
  <c r="Z3" i="15"/>
  <c r="Y3" i="15"/>
  <c r="X3" i="15"/>
  <c r="W3" i="15"/>
  <c r="V3" i="15"/>
  <c r="AF2" i="15"/>
  <c r="AE2" i="15"/>
  <c r="AC2" i="15"/>
  <c r="AB2" i="15"/>
  <c r="AA2" i="15"/>
  <c r="Z2" i="15"/>
  <c r="Y2" i="15"/>
  <c r="X2" i="15"/>
  <c r="W2" i="15"/>
  <c r="V2" i="15"/>
  <c r="AF3" i="14"/>
  <c r="AE3" i="14"/>
  <c r="AC3" i="14"/>
  <c r="AB3" i="14"/>
  <c r="AA3" i="14"/>
  <c r="Z3" i="14"/>
  <c r="Y3" i="14"/>
  <c r="X3" i="14"/>
  <c r="W3" i="14"/>
  <c r="V3" i="14"/>
  <c r="AF2" i="14"/>
  <c r="AE2" i="14"/>
  <c r="AC2" i="14"/>
  <c r="AB2" i="14"/>
  <c r="AA2" i="14"/>
  <c r="Z2" i="14"/>
  <c r="Y2" i="14"/>
  <c r="X2" i="14"/>
  <c r="W2" i="14"/>
  <c r="V2" i="14"/>
  <c r="V3" i="11"/>
  <c r="W3" i="11"/>
  <c r="X3" i="11"/>
  <c r="Y3" i="11"/>
  <c r="Z3" i="11"/>
  <c r="AA3" i="11"/>
  <c r="AB3" i="11"/>
  <c r="AD3" i="11"/>
  <c r="AE3" i="11"/>
  <c r="V4" i="11"/>
  <c r="W4" i="11"/>
  <c r="X4" i="11"/>
  <c r="Y4" i="11"/>
  <c r="Z4" i="11"/>
  <c r="AA4" i="11"/>
  <c r="AB4" i="11"/>
  <c r="AD4" i="11"/>
  <c r="AE4" i="11"/>
  <c r="V5" i="11"/>
  <c r="W5" i="11"/>
  <c r="X5" i="11"/>
  <c r="Y5" i="11"/>
  <c r="Z5" i="11"/>
  <c r="AA5" i="11"/>
  <c r="AB5" i="11"/>
  <c r="AD5" i="11"/>
  <c r="AE5" i="11"/>
  <c r="V6" i="11"/>
  <c r="W6" i="11"/>
  <c r="X6" i="11"/>
  <c r="Y6" i="11"/>
  <c r="Z6" i="11"/>
  <c r="AA6" i="11"/>
  <c r="AB6" i="11"/>
  <c r="AD6" i="11"/>
  <c r="AE6" i="11"/>
  <c r="V3" i="7"/>
  <c r="W3" i="7"/>
  <c r="X3" i="7"/>
  <c r="Y3" i="7"/>
  <c r="Z3" i="7"/>
  <c r="AA3" i="7"/>
  <c r="AB3" i="7"/>
  <c r="AD3" i="7"/>
  <c r="AE3" i="7"/>
  <c r="V4" i="7"/>
  <c r="W4" i="7"/>
  <c r="X4" i="7"/>
  <c r="Y4" i="7"/>
  <c r="Z4" i="7"/>
  <c r="AA4" i="7"/>
  <c r="AB4" i="7"/>
  <c r="AD4" i="7"/>
  <c r="AE4" i="7"/>
  <c r="V5" i="7"/>
  <c r="W5" i="7"/>
  <c r="X5" i="7"/>
  <c r="Y5" i="7"/>
  <c r="Z5" i="7"/>
  <c r="AA5" i="7"/>
  <c r="AB5" i="7"/>
  <c r="AD5" i="7"/>
  <c r="AE5" i="7"/>
  <c r="V6" i="7"/>
  <c r="W6" i="7"/>
  <c r="X6" i="7"/>
  <c r="Y6" i="7"/>
  <c r="Z6" i="7"/>
  <c r="AA6" i="7"/>
  <c r="AB6" i="7"/>
  <c r="AD6" i="7"/>
  <c r="AE6" i="7"/>
  <c r="V3" i="10"/>
  <c r="W3" i="10"/>
  <c r="X3" i="10"/>
  <c r="Y3" i="10"/>
  <c r="Z3" i="10"/>
  <c r="AA3" i="10"/>
  <c r="AB3" i="10"/>
  <c r="AD3" i="10"/>
  <c r="AE3" i="10"/>
  <c r="V4" i="10"/>
  <c r="W4" i="10"/>
  <c r="X4" i="10"/>
  <c r="Y4" i="10"/>
  <c r="Z4" i="10"/>
  <c r="AA4" i="10"/>
  <c r="AB4" i="10"/>
  <c r="AD4" i="10"/>
  <c r="AE4" i="10"/>
  <c r="V5" i="10"/>
  <c r="W5" i="10"/>
  <c r="X5" i="10"/>
  <c r="Y5" i="10"/>
  <c r="Z5" i="10"/>
  <c r="AA5" i="10"/>
  <c r="AB5" i="10"/>
  <c r="AD5" i="10"/>
  <c r="AE5" i="10"/>
  <c r="V6" i="10"/>
  <c r="W6" i="10"/>
  <c r="X6" i="10"/>
  <c r="Y6" i="10"/>
  <c r="Z6" i="10"/>
  <c r="AA6" i="10"/>
  <c r="AB6" i="10"/>
  <c r="AD6" i="10"/>
  <c r="AE6" i="10"/>
  <c r="AE2" i="6"/>
  <c r="AD2" i="6"/>
  <c r="AB2" i="6"/>
  <c r="AA2" i="6"/>
  <c r="Z2" i="6"/>
  <c r="Y2" i="6"/>
  <c r="X2" i="6"/>
  <c r="W2" i="6"/>
  <c r="V2" i="6"/>
  <c r="AE2" i="7"/>
  <c r="AD2" i="7"/>
  <c r="AB2" i="7"/>
  <c r="AA2" i="7"/>
  <c r="Z2" i="7"/>
  <c r="Y2" i="7"/>
  <c r="X2" i="7"/>
  <c r="W2" i="7"/>
  <c r="V2" i="7"/>
  <c r="AE2" i="9"/>
  <c r="AD2" i="9"/>
  <c r="AB2" i="9"/>
  <c r="AA2" i="9"/>
  <c r="Z2" i="9"/>
  <c r="Y2" i="9"/>
  <c r="X2" i="9"/>
  <c r="W2" i="9"/>
  <c r="V2" i="9"/>
  <c r="V3" i="13"/>
  <c r="V4" i="13"/>
  <c r="V5" i="13"/>
  <c r="V6" i="13"/>
  <c r="V7" i="13"/>
  <c r="AF2" i="13"/>
  <c r="AE2" i="13"/>
  <c r="AC2" i="13"/>
  <c r="AB2" i="13"/>
  <c r="AA2" i="13"/>
  <c r="Z2" i="13"/>
  <c r="Y2" i="13"/>
  <c r="X2" i="13"/>
  <c r="W2" i="13"/>
  <c r="W3" i="12"/>
  <c r="W2" i="12"/>
  <c r="X3" i="12"/>
  <c r="X2" i="12"/>
  <c r="AD4" i="18" l="1"/>
  <c r="AG4" i="18" s="1"/>
  <c r="AH4" i="18"/>
  <c r="AH3" i="18"/>
  <c r="AH5" i="18"/>
  <c r="AH7" i="18"/>
  <c r="AD2" i="18"/>
  <c r="AG2" i="18" s="1"/>
  <c r="AD5" i="18"/>
  <c r="AG5" i="18" s="1"/>
  <c r="AH6" i="18"/>
  <c r="AD7" i="18"/>
  <c r="AG7" i="18" s="1"/>
  <c r="AH2" i="18"/>
  <c r="AD3" i="18"/>
  <c r="AG3" i="18" s="1"/>
  <c r="AD6" i="18"/>
  <c r="AG6" i="18" s="1"/>
  <c r="AD4" i="12"/>
  <c r="AG4" i="12" s="1"/>
  <c r="AH4" i="15"/>
  <c r="AH4" i="14"/>
  <c r="AH4" i="12"/>
  <c r="AD4" i="15"/>
  <c r="AG4" i="15" s="1"/>
  <c r="AD4" i="14"/>
  <c r="AG4" i="14" s="1"/>
  <c r="AH7" i="17"/>
  <c r="AH4" i="17"/>
  <c r="AH6" i="17"/>
  <c r="AD7" i="17"/>
  <c r="AG7" i="17" s="1"/>
  <c r="AD2" i="17"/>
  <c r="AG2" i="17" s="1"/>
  <c r="AD4" i="17"/>
  <c r="AG4" i="17" s="1"/>
  <c r="AD5" i="17"/>
  <c r="AG5" i="17" s="1"/>
  <c r="AH5" i="17"/>
  <c r="AH2" i="17"/>
  <c r="AD3" i="17"/>
  <c r="AG3" i="17" s="1"/>
  <c r="AH5" i="16"/>
  <c r="AH3" i="17"/>
  <c r="AD6" i="17"/>
  <c r="AG6" i="17" s="1"/>
  <c r="AD4" i="13"/>
  <c r="AG4" i="13" s="1"/>
  <c r="AH3" i="16"/>
  <c r="AH6" i="16"/>
  <c r="AD6" i="16"/>
  <c r="AG6" i="16" s="1"/>
  <c r="AD5" i="16"/>
  <c r="AG5" i="16" s="1"/>
  <c r="AD4" i="16"/>
  <c r="AG4" i="16" s="1"/>
  <c r="AD3" i="16"/>
  <c r="AG3" i="16" s="1"/>
  <c r="AH4" i="16"/>
  <c r="AD2" i="16"/>
  <c r="AG2" i="16" s="1"/>
  <c r="AH2" i="16"/>
  <c r="AD7" i="16"/>
  <c r="AG7" i="16" s="1"/>
  <c r="AH7" i="16"/>
  <c r="AH5" i="13"/>
  <c r="AD6" i="13"/>
  <c r="AG6" i="13" s="1"/>
  <c r="AH6" i="13"/>
  <c r="AH7" i="13"/>
  <c r="AH3" i="13"/>
  <c r="AD7" i="13"/>
  <c r="AG7" i="13" s="1"/>
  <c r="AD3" i="13"/>
  <c r="AG3" i="13" s="1"/>
  <c r="AH4" i="13"/>
  <c r="AD5" i="13"/>
  <c r="AG5" i="13" s="1"/>
  <c r="AD2" i="15"/>
  <c r="AG2" i="15" s="1"/>
  <c r="AH2" i="15"/>
  <c r="AH3" i="15"/>
  <c r="AD3" i="15"/>
  <c r="AG3" i="15" s="1"/>
  <c r="AD2" i="14"/>
  <c r="AG2" i="14" s="1"/>
  <c r="AD3" i="14"/>
  <c r="AG3" i="14" s="1"/>
  <c r="AH3" i="14"/>
  <c r="AH2" i="14"/>
  <c r="AC4" i="10"/>
  <c r="AF4" i="10" s="1"/>
  <c r="AC4" i="11"/>
  <c r="AF4" i="11" s="1"/>
  <c r="AG3" i="7"/>
  <c r="AG3" i="11"/>
  <c r="AC5" i="11"/>
  <c r="AF5" i="11" s="1"/>
  <c r="AC6" i="11"/>
  <c r="AF6" i="11" s="1"/>
  <c r="AG4" i="11"/>
  <c r="AC3" i="11"/>
  <c r="AF3" i="11" s="1"/>
  <c r="AC4" i="7"/>
  <c r="AF4" i="7" s="1"/>
  <c r="AC6" i="10"/>
  <c r="AF6" i="10" s="1"/>
  <c r="AG6" i="11"/>
  <c r="AG5" i="11"/>
  <c r="AC3" i="7"/>
  <c r="AF3" i="7" s="1"/>
  <c r="AC5" i="7"/>
  <c r="AF5" i="7" s="1"/>
  <c r="AC6" i="7"/>
  <c r="AF6" i="7" s="1"/>
  <c r="AG4" i="7"/>
  <c r="AG2" i="6"/>
  <c r="AG6" i="7"/>
  <c r="AG5" i="7"/>
  <c r="AC3" i="10"/>
  <c r="AF3" i="10" s="1"/>
  <c r="AG4" i="10"/>
  <c r="AC5" i="10"/>
  <c r="AF5" i="10" s="1"/>
  <c r="AG3" i="10"/>
  <c r="AC2" i="6"/>
  <c r="AH2" i="6" s="1"/>
  <c r="AG6" i="10"/>
  <c r="AG5" i="10"/>
  <c r="AG2" i="7"/>
  <c r="AC2" i="7"/>
  <c r="AH2" i="7" s="1"/>
  <c r="AG2" i="9"/>
  <c r="AC2" i="9"/>
  <c r="AH2" i="9" s="1"/>
  <c r="AH2" i="13"/>
  <c r="AD2" i="13"/>
  <c r="AG2" i="13" s="1"/>
  <c r="AB2" i="12"/>
  <c r="AC2" i="12"/>
  <c r="V3" i="12"/>
  <c r="Y3" i="12"/>
  <c r="Z3" i="12"/>
  <c r="AA3" i="12"/>
  <c r="AB3" i="12"/>
  <c r="AC3" i="12"/>
  <c r="AE3" i="12"/>
  <c r="AF3" i="12"/>
  <c r="AE2" i="10"/>
  <c r="AD2" i="10"/>
  <c r="AB2" i="10"/>
  <c r="AA2" i="10"/>
  <c r="Z2" i="10"/>
  <c r="Y2" i="10"/>
  <c r="X2" i="10"/>
  <c r="W2" i="10"/>
  <c r="V2" i="10"/>
  <c r="AE2" i="11"/>
  <c r="AD2" i="11"/>
  <c r="AB2" i="11"/>
  <c r="AA2" i="11"/>
  <c r="Z2" i="11"/>
  <c r="Y2" i="11"/>
  <c r="X2" i="11"/>
  <c r="W2" i="11"/>
  <c r="V2" i="11"/>
  <c r="AF2" i="12"/>
  <c r="AE2" i="12"/>
  <c r="AA2" i="12"/>
  <c r="Z2" i="12"/>
  <c r="Y2" i="12"/>
  <c r="V2" i="12"/>
  <c r="V7" i="9"/>
  <c r="W7" i="9"/>
  <c r="X7" i="9"/>
  <c r="Y7" i="9"/>
  <c r="Z7" i="9"/>
  <c r="AA7" i="9"/>
  <c r="AB7" i="9"/>
  <c r="AD7" i="9"/>
  <c r="AE7" i="9"/>
  <c r="AD3" i="9"/>
  <c r="AE3" i="9"/>
  <c r="AD4" i="9"/>
  <c r="AE4" i="9"/>
  <c r="AD5" i="9"/>
  <c r="AE5" i="9"/>
  <c r="AD6" i="9"/>
  <c r="AE6" i="9"/>
  <c r="AD3" i="8"/>
  <c r="AE3" i="8"/>
  <c r="AD4" i="8"/>
  <c r="AE4" i="8"/>
  <c r="AD5" i="8"/>
  <c r="AE5" i="8"/>
  <c r="AD6" i="8"/>
  <c r="AE6" i="8"/>
  <c r="AE2" i="8"/>
  <c r="AD2" i="8"/>
  <c r="AB6" i="9"/>
  <c r="AA6" i="9"/>
  <c r="Z6" i="9"/>
  <c r="Y6" i="9"/>
  <c r="X6" i="9"/>
  <c r="W6" i="9"/>
  <c r="V6" i="9"/>
  <c r="AB5" i="9"/>
  <c r="AA5" i="9"/>
  <c r="Z5" i="9"/>
  <c r="Y5" i="9"/>
  <c r="X5" i="9"/>
  <c r="W5" i="9"/>
  <c r="V5" i="9"/>
  <c r="AB4" i="9"/>
  <c r="AA4" i="9"/>
  <c r="Z4" i="9"/>
  <c r="Y4" i="9"/>
  <c r="X4" i="9"/>
  <c r="W4" i="9"/>
  <c r="V4" i="9"/>
  <c r="AB3" i="9"/>
  <c r="AA3" i="9"/>
  <c r="Z3" i="9"/>
  <c r="Y3" i="9"/>
  <c r="X3" i="9"/>
  <c r="W3" i="9"/>
  <c r="V3" i="9"/>
  <c r="V3" i="8"/>
  <c r="AA3" i="8"/>
  <c r="AB3" i="8"/>
  <c r="V4" i="8"/>
  <c r="AA4" i="8"/>
  <c r="AB4" i="8"/>
  <c r="V5" i="8"/>
  <c r="AA5" i="8"/>
  <c r="AB5" i="8"/>
  <c r="V6" i="8"/>
  <c r="AA6" i="8"/>
  <c r="AB6" i="8"/>
  <c r="AB2" i="8"/>
  <c r="AA2" i="8"/>
  <c r="V2" i="8"/>
  <c r="AH6" i="7" l="1"/>
  <c r="AV27" i="2" s="1"/>
  <c r="AH5" i="7"/>
  <c r="AU27" i="2" s="1"/>
  <c r="AH4" i="7"/>
  <c r="AT27" i="2" s="1"/>
  <c r="AH3" i="7"/>
  <c r="AF2" i="6"/>
  <c r="AF2" i="7"/>
  <c r="AF2" i="9"/>
  <c r="AD3" i="12"/>
  <c r="AG3" i="12" s="1"/>
  <c r="AG2" i="10"/>
  <c r="AH3" i="12"/>
  <c r="AC2" i="11"/>
  <c r="AG2" i="11"/>
  <c r="AC2" i="10"/>
  <c r="AD2" i="12"/>
  <c r="AG2" i="12" s="1"/>
  <c r="AH2" i="12"/>
  <c r="AC7" i="9"/>
  <c r="AF7" i="9" s="1"/>
  <c r="AG7" i="9"/>
  <c r="AG6" i="9"/>
  <c r="AC5" i="9"/>
  <c r="AG4" i="9"/>
  <c r="AG5" i="9"/>
  <c r="AC3" i="9"/>
  <c r="AC4" i="9"/>
  <c r="AC6" i="9"/>
  <c r="AG3" i="9"/>
  <c r="AG6" i="8"/>
  <c r="AG5" i="8"/>
  <c r="AG4" i="8"/>
  <c r="AG3" i="8"/>
  <c r="AG2" i="8"/>
  <c r="AC3" i="8"/>
  <c r="AC6" i="8"/>
  <c r="AC4" i="8"/>
  <c r="AC5" i="8"/>
  <c r="AC2" i="8"/>
  <c r="Z6" i="8"/>
  <c r="Y6" i="8"/>
  <c r="X6" i="8"/>
  <c r="W6" i="8"/>
  <c r="Z5" i="8"/>
  <c r="Y5" i="8"/>
  <c r="X5" i="8"/>
  <c r="W5" i="8"/>
  <c r="Z4" i="8"/>
  <c r="Y4" i="8"/>
  <c r="X4" i="8"/>
  <c r="W4" i="8"/>
  <c r="Z3" i="8"/>
  <c r="Y3" i="8"/>
  <c r="X3" i="8"/>
  <c r="W3" i="8"/>
  <c r="Z2" i="8"/>
  <c r="Y2" i="8"/>
  <c r="X2" i="8"/>
  <c r="W2" i="8"/>
  <c r="AS27" i="2" l="1"/>
  <c r="AH2" i="11"/>
  <c r="AH3" i="11"/>
  <c r="AH4" i="11"/>
  <c r="AT28" i="2" s="1"/>
  <c r="AH6" i="11"/>
  <c r="AV28" i="2" s="1"/>
  <c r="AH5" i="11"/>
  <c r="AU28" i="2" s="1"/>
  <c r="AH2" i="10"/>
  <c r="AH6" i="10"/>
  <c r="AV26" i="2" s="1"/>
  <c r="AH3" i="10"/>
  <c r="AH5" i="10"/>
  <c r="AU26" i="2" s="1"/>
  <c r="AH4" i="10"/>
  <c r="AT26" i="2" s="1"/>
  <c r="AF2" i="11"/>
  <c r="AF2" i="10"/>
  <c r="AH6" i="9"/>
  <c r="AH4" i="9"/>
  <c r="AH3" i="9"/>
  <c r="AH5" i="9"/>
  <c r="AH7" i="9"/>
  <c r="AF4" i="9"/>
  <c r="AF6" i="9"/>
  <c r="AF3" i="9"/>
  <c r="AF5" i="9"/>
  <c r="AH5" i="8"/>
  <c r="AU25" i="2" s="1"/>
  <c r="AH4" i="8"/>
  <c r="AT25" i="2" s="1"/>
  <c r="AH6" i="8"/>
  <c r="AV25" i="2" s="1"/>
  <c r="AH3" i="8"/>
  <c r="AF5" i="8"/>
  <c r="AF6" i="8"/>
  <c r="AF3" i="8"/>
  <c r="AF4" i="8"/>
  <c r="AF2" i="8"/>
  <c r="AH2" i="8"/>
  <c r="AS28" i="2" l="1"/>
  <c r="AS26" i="2"/>
  <c r="AS25" i="2"/>
  <c r="AI6" i="9"/>
  <c r="AI5" i="8"/>
  <c r="AI6" i="8" s="1"/>
</calcChain>
</file>

<file path=xl/sharedStrings.xml><?xml version="1.0" encoding="utf-8"?>
<sst xmlns="http://schemas.openxmlformats.org/spreadsheetml/2006/main" count="1230" uniqueCount="82">
  <si>
    <t>NVIDIA GeForce RTX 3060 Ti</t>
  </si>
  <si>
    <t>OpenCL 3.0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</si>
  <si>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</si>
  <si>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</si>
  <si>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</si>
  <si>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</si>
  <si>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</si>
  <si>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</si>
  <si>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</si>
  <si>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</si>
  <si>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</si>
  <si>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</si>
  <si>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</si>
  <si>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</si>
  <si>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Minimum Frame Time (s)</t>
  </si>
  <si>
    <t>Maximum Frame Time (s)</t>
  </si>
  <si>
    <t>Total Number of Pixels</t>
  </si>
  <si>
    <t>Total Duration (s)</t>
  </si>
  <si>
    <t>Global Memory (GB)</t>
  </si>
  <si>
    <t>Local Memory (KB)</t>
  </si>
  <si>
    <t>Constant Memory (KB)</t>
  </si>
  <si>
    <t>Build Options</t>
  </si>
  <si>
    <t>Scene Description</t>
  </si>
  <si>
    <t>Mean FPS</t>
  </si>
  <si>
    <t>Bounding Volume</t>
  </si>
  <si>
    <t>Linear Epsilon</t>
  </si>
  <si>
    <t>None</t>
  </si>
  <si>
    <t>All</t>
  </si>
  <si>
    <t>-I "kernels" -I "kernels\benchmarks" -I "kernels\benchmarks\mandelbulb_features" -I "kernels\benchmarks\mandelbulb_optimisations" -I "kernels\benchmarks\sierpinski_features" -I "kernels\benchmarks\sierpinski_optimisations" -I "kernels\include" -I "kernels/include" -cl-fast-relaxed-math</t>
  </si>
  <si>
    <t>kernels/benchmarks/sierpinski_features/no_features.cl</t>
  </si>
  <si>
    <t>kernels/benchmarks/sierpinski_features/hard_shadows.cl</t>
  </si>
  <si>
    <t>kernels/benchmarks/sierpinski_features/phong.cl</t>
  </si>
  <si>
    <t>kernels/benchmarks/sierpinski_features/all_features.cl</t>
  </si>
  <si>
    <t>Hard Shadows</t>
  </si>
  <si>
    <t>Phong</t>
  </si>
  <si>
    <t>kernels/benchmarks/mandelbulb/optimisations_none.cl</t>
  </si>
  <si>
    <t>kernels/benchmarks/mandelbulb/optimisations_intersection_epsilon.cl</t>
  </si>
  <si>
    <t>kernels/benchmarks/mandelbulb/optimisations_bounding_volume.cl</t>
  </si>
  <si>
    <t>kernels/benchmarks/mandelbulb/optimisations_all.cl</t>
  </si>
  <si>
    <t>kernels/benchmarks/mandelbulb/features_none.cl</t>
  </si>
  <si>
    <t>kernels/benchmarks/mandelbulb/features_phong.cl</t>
  </si>
  <si>
    <t>kernels/benchmarks/mandelbulb/features_glow.cl</t>
  </si>
  <si>
    <t>kernels/benchmarks/mandelbulb/features_hard_shadows.cl</t>
  </si>
  <si>
    <t>kernels/benchmarks/mandelbulb/features_soft_shadows.cl</t>
  </si>
  <si>
    <t>kernels/benchmarks/mandelbulb/features_all.cl</t>
  </si>
  <si>
    <t>Glow</t>
  </si>
  <si>
    <t>Soft Shadows</t>
  </si>
  <si>
    <t>Rows per Run</t>
  </si>
  <si>
    <t>Run Name</t>
  </si>
  <si>
    <t>Total Runtime</t>
  </si>
  <si>
    <t>Max-Mean</t>
  </si>
  <si>
    <t>Mean-Min</t>
  </si>
  <si>
    <t>Min FPS</t>
  </si>
  <si>
    <t>Max FPS</t>
  </si>
  <si>
    <t>Digits to Round</t>
  </si>
  <si>
    <t>Mean FPS % Difference</t>
  </si>
  <si>
    <t>Fast Maths</t>
  </si>
  <si>
    <t>kernels/benchmarks/planet/optimisations_all.cl</t>
  </si>
  <si>
    <t>kernels/benchmarks/sierpinski/optimisations_all.cl</t>
  </si>
  <si>
    <t>Compute Units</t>
  </si>
  <si>
    <t>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-cl-fast-relaxed-math</t>
  </si>
  <si>
    <t xml:space="preserve">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</t>
  </si>
  <si>
    <t>kernels/benchmarks/mandelbulb_stationary/optimisations_none.cl</t>
  </si>
  <si>
    <t>kernels/benchmarks/mandelbulb_stationary/optimisations_intersection_epsilon.cl</t>
  </si>
  <si>
    <t>kernels/benchmarks/mandelbulb_stationary/optimisations_bounding_volume.cl</t>
  </si>
  <si>
    <t>kernels/benchmarks/mandelbulb_stationary/optimisations_all.cl</t>
  </si>
  <si>
    <t>kernels/benchmarks/sierpinski/optimisations_none.cl</t>
  </si>
  <si>
    <t>kernels/benchmarks/sierpinski/optimisations_intersection_epsilon.cl</t>
  </si>
  <si>
    <t>kernels/benchmarks/sierpinski/optimisations_bounding_volume.cl</t>
  </si>
  <si>
    <t>kernels/benchmarks/planet/optimisations_none.cl</t>
  </si>
  <si>
    <t>kernels/benchmarks/planet/optimisations_intersection_epsilon.cl</t>
  </si>
  <si>
    <t>kernels/benchmarks/planet/optimisations_bounding_volume.cl</t>
  </si>
  <si>
    <t>Mandelbulb</t>
  </si>
  <si>
    <t>Sierpinski</t>
  </si>
  <si>
    <t>Stationary</t>
  </si>
  <si>
    <t>Planet</t>
  </si>
  <si>
    <t>-cl-fast-relaxed-math -I "kernels" -I "kernels\benchmarks" -I "kernels\benchmarks\mandelbulb" -I "kernels\benchmarks\mandelbulb_features" -I "kernels\benchmarks\mandelbulb_optimisations" -I "kernels\benchmarks\mandelbulb_stationary" -I "kernels\benchmarks</t>
  </si>
  <si>
    <t xml:space="preserve">-cl-fast-relaxed-math -I "kernels" -I "kernels\benchmarks" -I "kernels\benchmarks\mandelbulb" -I "kernels\benchmarks\mandelbulb_features" -I "kernels\benchmarks\mandelbulb_optimisations" -I "kernels\benchmarks\mandelbulb_stationary" -I "kernels\benchmarks\planet" -I "kernels\benchmarks\sierpinski" -I "kernels\benchmarks\sierpinski_features" -I "kernels\benchmarks\sierpinski_optimisations" -I "kernels\benchmarks\spheres" -I "kernels\include" -I "kernels/include" </t>
  </si>
  <si>
    <t>NVIDIA GeForce GTX 1660 Ti</t>
  </si>
  <si>
    <t>NVIDIA GeForce GTX 970</t>
  </si>
  <si>
    <t xml:space="preserve">-cl-fast-relaxed-math -I "kernels" -I "kernels\benchmarks" -I "kernels\benchmarks\mandelbulb" -I "kernels\benchmarks\mandelbulb_stationary" -I "kernels\benchmarks\planet" -I "kernels\benchmarks\sierpinski" -I "kernels\benchmarks\spheres" -I "kernels\include" -I "kernels/include" 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</si>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</sst>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A010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Optimisations'!$AD$2:$AD$6</c:f>
              <c:numCache>
                <c:formatCode>General</c:formatCode>
                <c:ptCount val="5"/>
                <c:pt idx="0">
                  <c:v>20.800918568563986</c:v>
                </c:pt>
                <c:pt idx="1">
                  <c:v>25.215338995017447</c:v>
                </c:pt>
                <c:pt idx="2">
                  <c:v>18.976952491199437</c:v>
                </c:pt>
                <c:pt idx="3">
                  <c:v>41.483620192566967</c:v>
                </c:pt>
                <c:pt idx="4">
                  <c:v>44.980613355643719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41-466A-83EC-AC49AAF1A0F2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Optimisations'!$AC$2:$AC$6</c:f>
              <c:numCache>
                <c:formatCode>General</c:formatCode>
                <c:ptCount val="5"/>
                <c:pt idx="0">
                  <c:v>11.950667291653771</c:v>
                </c:pt>
                <c:pt idx="1">
                  <c:v>13.336277323912563</c:v>
                </c:pt>
                <c:pt idx="2">
                  <c:v>11.096411681294256</c:v>
                </c:pt>
                <c:pt idx="3">
                  <c:v>23.640504729763428</c:v>
                </c:pt>
                <c:pt idx="4">
                  <c:v>25.459212658068047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1-466A-83EC-AC49AAF1A0F2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'Mandelbulb Optimisations'!$AE$2:$AE$6</c:f>
              <c:numCache>
                <c:formatCode>General</c:formatCode>
                <c:ptCount val="5"/>
                <c:pt idx="0">
                  <c:v>8.26637569024237</c:v>
                </c:pt>
                <c:pt idx="1">
                  <c:v>7.5241147878952042</c:v>
                </c:pt>
                <c:pt idx="2">
                  <c:v>7.4938363196271061</c:v>
                </c:pt>
                <c:pt idx="3">
                  <c:v>16.558703917126998</c:v>
                </c:pt>
                <c:pt idx="4">
                  <c:v>15.809051946963791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41-466A-83EC-AC49AAF1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Features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Features'!$AD$2:$AD$7</c:f>
              <c:numCache>
                <c:formatCode>General</c:formatCode>
                <c:ptCount val="6"/>
                <c:pt idx="0">
                  <c:v>107.16046207591248</c:v>
                </c:pt>
                <c:pt idx="1">
                  <c:v>93.560248121778017</c:v>
                </c:pt>
                <c:pt idx="2">
                  <c:v>107.14209184220113</c:v>
                </c:pt>
                <c:pt idx="3">
                  <c:v>47.923016466348457</c:v>
                </c:pt>
                <c:pt idx="4">
                  <c:v>44.961602791216301</c:v>
                </c:pt>
                <c:pt idx="5">
                  <c:v>45.00571572589719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A-4861-BBAB-4063B4AD157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Features'!$AC$2:$AC$7</c:f>
              <c:numCache>
                <c:formatCode>General</c:formatCode>
                <c:ptCount val="6"/>
                <c:pt idx="0">
                  <c:v>63.012112081684997</c:v>
                </c:pt>
                <c:pt idx="1">
                  <c:v>53.288451062385093</c:v>
                </c:pt>
                <c:pt idx="2">
                  <c:v>62.682843457145268</c:v>
                </c:pt>
                <c:pt idx="3">
                  <c:v>27.440575908393932</c:v>
                </c:pt>
                <c:pt idx="4">
                  <c:v>25.448027085475236</c:v>
                </c:pt>
                <c:pt idx="5">
                  <c:v>25.446927590917099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A-4861-BBAB-4063B4AD157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'Mandelbulb Features'!$V$2:$V$7</c:f>
              <c:strCache>
                <c:ptCount val="6"/>
                <c:pt idx="0">
                  <c:v>None</c:v>
                </c:pt>
                <c:pt idx="1">
                  <c:v>Phong</c:v>
                </c:pt>
                <c:pt idx="2">
                  <c:v>Glow</c:v>
                </c:pt>
                <c:pt idx="3">
                  <c:v>Hard Shadows</c:v>
                </c:pt>
                <c:pt idx="4">
                  <c:v>Soft Shadows</c:v>
                </c:pt>
                <c:pt idx="5">
                  <c:v>All</c:v>
                </c:pt>
              </c:strCache>
            </c:strRef>
          </c:cat>
          <c:val>
            <c:numRef>
              <c:f>'Mandelbulb Features'!$AE$2:$AE$7</c:f>
              <c:numCache>
                <c:formatCode>General</c:formatCode>
                <c:ptCount val="6"/>
                <c:pt idx="0">
                  <c:v>36.369720025895241</c:v>
                </c:pt>
                <c:pt idx="1">
                  <c:v>29.294672177970995</c:v>
                </c:pt>
                <c:pt idx="2">
                  <c:v>36.17094388078057</c:v>
                </c:pt>
                <c:pt idx="3">
                  <c:v>17.469415420951769</c:v>
                </c:pt>
                <c:pt idx="4">
                  <c:v>15.725743041358706</c:v>
                </c:pt>
                <c:pt idx="5">
                  <c:v>15.788135847436086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BA-4861-BBAB-4063B4AD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Sierpinski Scene Optimisations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Optimisations'!$AD$2:$AD$6</c:f>
              <c:numCache>
                <c:formatCode>General</c:formatCode>
                <c:ptCount val="5"/>
                <c:pt idx="0">
                  <c:v>88.931576045390671</c:v>
                </c:pt>
                <c:pt idx="1">
                  <c:v>95.506422806933756</c:v>
                </c:pt>
                <c:pt idx="2">
                  <c:v>117.58619067776679</c:v>
                </c:pt>
                <c:pt idx="3">
                  <c:v>99.852218716299873</c:v>
                </c:pt>
                <c:pt idx="4">
                  <c:v>146.67488045997243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3-4EF9-8E65-DC39ADAED72E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Optimisations'!$AC$2:$AC$6</c:f>
              <c:numCache>
                <c:formatCode>General</c:formatCode>
                <c:ptCount val="5"/>
                <c:pt idx="0">
                  <c:v>38.468193858399772</c:v>
                </c:pt>
                <c:pt idx="1">
                  <c:v>39.956328970668515</c:v>
                </c:pt>
                <c:pt idx="2">
                  <c:v>45.708488224705214</c:v>
                </c:pt>
                <c:pt idx="3">
                  <c:v>44.485987779335652</c:v>
                </c:pt>
                <c:pt idx="4">
                  <c:v>56.486113552937923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3-4EF9-8E65-DC39ADAED72E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'Sierpinski Optimisations'!$AE$2:$AE$6</c:f>
              <c:numCache>
                <c:formatCode>General</c:formatCode>
                <c:ptCount val="5"/>
                <c:pt idx="0">
                  <c:v>20.689155778998437</c:v>
                </c:pt>
                <c:pt idx="1">
                  <c:v>18.394796479971745</c:v>
                </c:pt>
                <c:pt idx="2">
                  <c:v>20.77412707118047</c:v>
                </c:pt>
                <c:pt idx="3">
                  <c:v>24.336170119563604</c:v>
                </c:pt>
                <c:pt idx="4">
                  <c:v>22.51851584965738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83-4EF9-8E65-DC39ADAED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Optimisation Improvement for Various Benchmarks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Graphs!$AS$24</c:f>
              <c:strCache>
                <c:ptCount val="1"/>
                <c:pt idx="0">
                  <c:v>Linear Epsilon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Graphs!$AS$25:$AS$28</c:f>
              <c:numCache>
                <c:formatCode>General</c:formatCode>
                <c:ptCount val="4"/>
                <c:pt idx="0">
                  <c:v>11.6</c:v>
                </c:pt>
                <c:pt idx="1">
                  <c:v>31.7</c:v>
                </c:pt>
                <c:pt idx="2">
                  <c:v>3.9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0-4526-9BA0-E3AB65B4F3DF}"/>
            </c:ext>
          </c:extLst>
        </c:ser>
        <c:ser>
          <c:idx val="0"/>
          <c:order val="1"/>
          <c:tx>
            <c:strRef>
              <c:f>Graphs!$AT$24</c:f>
              <c:strCache>
                <c:ptCount val="1"/>
                <c:pt idx="0">
                  <c:v>Bounding 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Graphs!$AT$25:$AT$28</c:f>
              <c:numCache>
                <c:formatCode>General</c:formatCode>
                <c:ptCount val="4"/>
                <c:pt idx="0">
                  <c:v>-7.1</c:v>
                </c:pt>
                <c:pt idx="1">
                  <c:v>-3.2</c:v>
                </c:pt>
                <c:pt idx="2">
                  <c:v>18.8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0-4526-9BA0-E3AB65B4F3DF}"/>
            </c:ext>
          </c:extLst>
        </c:ser>
        <c:ser>
          <c:idx val="1"/>
          <c:order val="2"/>
          <c:tx>
            <c:strRef>
              <c:f>Graphs!$AU$24</c:f>
              <c:strCache>
                <c:ptCount val="1"/>
                <c:pt idx="0">
                  <c:v>Fast Maths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Graphs!$AU$25:$AU$28</c:f>
              <c:numCache>
                <c:formatCode>General</c:formatCode>
                <c:ptCount val="4"/>
                <c:pt idx="0">
                  <c:v>97.8</c:v>
                </c:pt>
                <c:pt idx="1">
                  <c:v>63.7</c:v>
                </c:pt>
                <c:pt idx="2">
                  <c:v>15.6</c:v>
                </c:pt>
                <c:pt idx="3">
                  <c:v>-20.6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0-4526-9BA0-E3AB65B4F3DF}"/>
            </c:ext>
          </c:extLst>
        </c:ser>
        <c:ser>
          <c:idx val="3"/>
          <c:order val="3"/>
          <c:tx>
            <c:strRef>
              <c:f>Graphs!$AV$24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Graphs!$AR$25:$AR$28</c:f>
              <c:strCache>
                <c:ptCount val="4"/>
                <c:pt idx="0">
                  <c:v>Mandelbulb</c:v>
                </c:pt>
                <c:pt idx="1">
                  <c:v>Stationary</c:v>
                </c:pt>
                <c:pt idx="2">
                  <c:v>Sierpinski</c:v>
                </c:pt>
                <c:pt idx="3">
                  <c:v>Planet</c:v>
                </c:pt>
              </c:strCache>
            </c:strRef>
          </c:cat>
          <c:val>
            <c:numRef>
              <c:f>Graphs!$AV$25:$AV$28</c:f>
              <c:numCache>
                <c:formatCode>General</c:formatCode>
                <c:ptCount val="4"/>
                <c:pt idx="0">
                  <c:v>113</c:v>
                </c:pt>
                <c:pt idx="1">
                  <c:v>98.5</c:v>
                </c:pt>
                <c:pt idx="2">
                  <c:v>46.8</c:v>
                </c:pt>
                <c:pt idx="3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0-4526-9BA0-E3AB65B4F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Benchmark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 Percentage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Stationary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Optimisations'!$AD$2:$AD$6</c:f>
              <c:numCache>
                <c:formatCode>General</c:formatCode>
                <c:ptCount val="5"/>
                <c:pt idx="0">
                  <c:v>53.432504060870308</c:v>
                </c:pt>
                <c:pt idx="1">
                  <c:v>70.663887220435996</c:v>
                </c:pt>
                <c:pt idx="2">
                  <c:v>51.351309715154287</c:v>
                </c:pt>
                <c:pt idx="3">
                  <c:v>94.111446775271276</c:v>
                </c:pt>
                <c:pt idx="4">
                  <c:v>102.8669005174205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8-4E8B-9D69-4C43D60CDFB0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Optimisations'!$AC$2:$AC$6</c:f>
              <c:numCache>
                <c:formatCode>General</c:formatCode>
                <c:ptCount val="5"/>
                <c:pt idx="0">
                  <c:v>43.315544506181162</c:v>
                </c:pt>
                <c:pt idx="1">
                  <c:v>57.041627401292672</c:v>
                </c:pt>
                <c:pt idx="2">
                  <c:v>41.934544849669393</c:v>
                </c:pt>
                <c:pt idx="3">
                  <c:v>70.892111795761451</c:v>
                </c:pt>
                <c:pt idx="4">
                  <c:v>85.97376992400072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8-4E8B-9D69-4C43D60CDFB0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'Stationary Optimisations'!$AE$2:$AE$6</c:f>
              <c:numCache>
                <c:formatCode>General</c:formatCode>
                <c:ptCount val="5"/>
                <c:pt idx="0">
                  <c:v>34.476695477691855</c:v>
                </c:pt>
                <c:pt idx="1">
                  <c:v>43.963194013971503</c:v>
                </c:pt>
                <c:pt idx="2">
                  <c:v>34.366505029538011</c:v>
                </c:pt>
                <c:pt idx="3">
                  <c:v>53.232546378856036</c:v>
                </c:pt>
                <c:pt idx="4">
                  <c:v>57.397702943928181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18-4E8B-9D69-4C43D60C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Planet</a:t>
            </a:r>
            <a:r>
              <a:rPr lang="en-GB" baseline="0"/>
              <a:t> Scene Optimisations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Max FPS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Optimisations'!$AD$2:$AD$6</c:f>
              <c:numCache>
                <c:formatCode>General</c:formatCode>
                <c:ptCount val="5"/>
                <c:pt idx="0">
                  <c:v>71.075226019218746</c:v>
                </c:pt>
                <c:pt idx="1">
                  <c:v>76.983479345332498</c:v>
                </c:pt>
                <c:pt idx="2">
                  <c:v>102.8679586882278</c:v>
                </c:pt>
                <c:pt idx="3">
                  <c:v>55.642109948809264</c:v>
                </c:pt>
                <c:pt idx="4">
                  <c:v>102.56515451440526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E-4EC0-821E-FF21374272DA}"/>
            </c:ext>
          </c:extLst>
        </c:ser>
        <c:ser>
          <c:idx val="0"/>
          <c:order val="1"/>
          <c:tx>
            <c:v>Mean FPS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Optimisations'!$AC$2:$AC$6</c:f>
              <c:numCache>
                <c:formatCode>General</c:formatCode>
                <c:ptCount val="5"/>
                <c:pt idx="0">
                  <c:v>51.823898534261815</c:v>
                </c:pt>
                <c:pt idx="1">
                  <c:v>57.519444832564851</c:v>
                </c:pt>
                <c:pt idx="2">
                  <c:v>71.540542969257032</c:v>
                </c:pt>
                <c:pt idx="3">
                  <c:v>41.12798697198312</c:v>
                </c:pt>
                <c:pt idx="4">
                  <c:v>69.548202894403204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0E-4EC0-821E-FF21374272DA}"/>
            </c:ext>
          </c:extLst>
        </c:ser>
        <c:ser>
          <c:idx val="1"/>
          <c:order val="2"/>
          <c:tx>
            <c:v>Min FPS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'Sierpinski Optimisations'!$V$2:$V$6</c:f>
              <c:strCache>
                <c:ptCount val="5"/>
                <c:pt idx="0">
                  <c:v>None</c:v>
                </c:pt>
                <c:pt idx="1">
                  <c:v>Linear Epsilon</c:v>
                </c:pt>
                <c:pt idx="2">
                  <c:v>Bounding Volume</c:v>
                </c:pt>
                <c:pt idx="3">
                  <c:v>Fast Maths</c:v>
                </c:pt>
                <c:pt idx="4">
                  <c:v>All</c:v>
                </c:pt>
              </c:strCache>
            </c:strRef>
          </c:cat>
          <c:val>
            <c:numRef>
              <c:f>'Planet Optimisations'!$AE$2:$AE$6</c:f>
              <c:numCache>
                <c:formatCode>General</c:formatCode>
                <c:ptCount val="5"/>
                <c:pt idx="0">
                  <c:v>31.390570900312962</c:v>
                </c:pt>
                <c:pt idx="1">
                  <c:v>39.767914451262435</c:v>
                </c:pt>
                <c:pt idx="2">
                  <c:v>45.135723119420099</c:v>
                </c:pt>
                <c:pt idx="3">
                  <c:v>27.627285812559915</c:v>
                </c:pt>
                <c:pt idx="4">
                  <c:v>38.766601797219657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0E-4EC0-821E-FF213742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290624"/>
        <c:axId val="228701984"/>
      </c:barChart>
      <c:catAx>
        <c:axId val="22929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Optimisations/Features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01984"/>
        <c:crosses val="autoZero"/>
        <c:auto val="1"/>
        <c:lblAlgn val="ctr"/>
        <c:lblOffset val="100"/>
        <c:noMultiLvlLbl val="0"/>
      </c:catAx>
      <c:valAx>
        <c:axId val="22870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9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Scene Performance on Devices of Varying Spec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Mandelbulb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Mandelbulb'!$X$2:$X$4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Mandelbulb'!$AD$2:$AD$4</c:f>
              <c:numCache>
                <c:formatCode>General</c:formatCode>
                <c:ptCount val="3"/>
                <c:pt idx="0">
                  <c:v>25.404208194905866</c:v>
                </c:pt>
                <c:pt idx="1">
                  <c:v>10.459859463530325</c:v>
                </c:pt>
                <c:pt idx="2">
                  <c:v>4.9984292193274031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8-49A8-BFEC-D4DE0826C446}"/>
            </c:ext>
          </c:extLst>
        </c:ser>
        <c:ser>
          <c:idx val="1"/>
          <c:order val="1"/>
          <c:tx>
            <c:v>Sierpinski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Sierpinski'!$X$2:$X$4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Sierpinski'!$AD$2:$AD$4</c:f>
              <c:numCache>
                <c:formatCode>General</c:formatCode>
                <c:ptCount val="3"/>
                <c:pt idx="0">
                  <c:v>57.437657097719942</c:v>
                </c:pt>
                <c:pt idx="1">
                  <c:v>31.413528972693783</c:v>
                </c:pt>
                <c:pt idx="2">
                  <c:v>13.948716321452466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C8-49A8-BFEC-D4DE0826C446}"/>
            </c:ext>
          </c:extLst>
        </c:ser>
        <c:ser>
          <c:idx val="2"/>
          <c:order val="2"/>
          <c:tx>
            <c:v>Planet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'Devices Planet'!$X$2:$X$4</c:f>
              <c:numCache>
                <c:formatCode>General</c:formatCode>
                <c:ptCount val="3"/>
                <c:pt idx="0">
                  <c:v>38</c:v>
                </c:pt>
                <c:pt idx="1">
                  <c:v>24</c:v>
                </c:pt>
                <c:pt idx="2">
                  <c:v>13</c:v>
                </c:pt>
              </c:numCache>
            </c:numRef>
          </c:xVal>
          <c:yVal>
            <c:numRef>
              <c:f>'Devices Planet'!$AD$2:$AD$4</c:f>
              <c:numCache>
                <c:formatCode>General</c:formatCode>
                <c:ptCount val="3"/>
                <c:pt idx="0">
                  <c:v>69.95275485759916</c:v>
                </c:pt>
                <c:pt idx="1">
                  <c:v>52.540947365971547</c:v>
                </c:pt>
                <c:pt idx="2">
                  <c:v>34.549809031975968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C8-49A8-BFEC-D4DE0826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Compute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Mandelbulb Scene Performance for Varying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 3060TI'!$F$2</c:f>
              <c:strCache>
                <c:ptCount val="1"/>
                <c:pt idx="0">
                  <c:v>NVIDIA GeForce RTX 3060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68476AC-89E1-4B7C-9C19-69D3E68752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F8A-451F-B6A4-D0AD52F7F8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57C39E-84E0-4AD7-B85D-AACE3D934C4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F8A-451F-B6A4-D0AD52F7F8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2353463-13F2-408E-A2BD-759EF67D814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F8A-451F-B6A4-D0AD52F7F8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CDDF354-BE7A-40C1-AD20-0BFB48E0096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F8A-451F-B6A4-D0AD52F7F8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546CFBA-576D-4E33-830D-51BE9C049FE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F8A-451F-B6A4-D0AD52F7F8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73E1C7E-A068-439D-A7BE-EC329CF80C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F8A-451F-B6A4-D0AD52F7F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2144126394138621E-2"/>
                  <c:y val="-1.79129098499993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3060TI'!$W$2:$W$7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3060TI'!$AD$2:$AD$7</c:f>
              <c:numCache>
                <c:formatCode>General</c:formatCode>
                <c:ptCount val="6"/>
                <c:pt idx="0">
                  <c:v>60.284955174717609</c:v>
                </c:pt>
                <c:pt idx="1">
                  <c:v>44.58278654063534</c:v>
                </c:pt>
                <c:pt idx="2">
                  <c:v>32.645771745822223</c:v>
                </c:pt>
                <c:pt idx="3">
                  <c:v>25.453215726253269</c:v>
                </c:pt>
                <c:pt idx="4">
                  <c:v>16.765598803751868</c:v>
                </c:pt>
                <c:pt idx="5">
                  <c:v>9.1250026173769587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3060TI'!$V$2:$V$7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B98-48A5-9FE0-B3D87D69B500}"/>
            </c:ext>
          </c:extLst>
        </c:ser>
        <c:ser>
          <c:idx val="1"/>
          <c:order val="1"/>
          <c:tx>
            <c:strRef>
              <c:f>'Resolutions 1660TI'!$F$2</c:f>
              <c:strCache>
                <c:ptCount val="1"/>
                <c:pt idx="0">
                  <c:v>NVIDIA GeForce GTX 1660 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152B0F0-C041-4AD7-BCE8-C1E3CF2BB17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F8A-451F-B6A4-D0AD52F7F8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EF4B1B-0170-4A57-B34F-EB563A0AEF5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F8A-451F-B6A4-D0AD52F7F8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72FCD1-F675-4EFF-9EE7-AF3AA36CDAA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F8A-451F-B6A4-D0AD52F7F8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77ABB6-401B-4D0F-9459-6E9BC2BEDF6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F8A-451F-B6A4-D0AD52F7F8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AB8D6DC-8693-4E5C-BEDB-FCBD28DC5A5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F8A-451F-B6A4-D0AD52F7F8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E26569A-25B2-417E-86AB-E8D04723E88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F8A-451F-B6A4-D0AD52F7F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4510290250985708E-2"/>
                  <c:y val="-1.0300137353297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1660TI'!$W$2:$W$7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1660TI'!$AD$2:$AD$7</c:f>
              <c:numCache>
                <c:formatCode>General</c:formatCode>
                <c:ptCount val="6"/>
                <c:pt idx="0">
                  <c:v>27.504297892703327</c:v>
                </c:pt>
                <c:pt idx="1">
                  <c:v>19.430867889993436</c:v>
                </c:pt>
                <c:pt idx="2">
                  <c:v>13.676387314405684</c:v>
                </c:pt>
                <c:pt idx="3">
                  <c:v>10.35431338028169</c:v>
                </c:pt>
                <c:pt idx="4">
                  <c:v>6.6618004010271932</c:v>
                </c:pt>
                <c:pt idx="5">
                  <c:v>3.5768857536206511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1660TI'!$V$2:$V$7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722F-4C9E-80B3-79319AAA8A21}"/>
            </c:ext>
          </c:extLst>
        </c:ser>
        <c:ser>
          <c:idx val="2"/>
          <c:order val="2"/>
          <c:tx>
            <c:strRef>
              <c:f>'Resolutions 970 ME'!$F$2</c:f>
              <c:strCache>
                <c:ptCount val="1"/>
                <c:pt idx="0">
                  <c:v>NVIDIA GeForce GTX 970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62524D2-9AD1-4C83-959B-EB9802170EE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F8A-451F-B6A4-D0AD52F7F86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E7288F-DA85-4B89-995B-FDCD81B13A5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F8A-451F-B6A4-D0AD52F7F86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91968D-0071-4627-A7EC-0231ADCF876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F8A-451F-B6A4-D0AD52F7F86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C3E30D-8FC7-4010-911F-3FC87BB7B49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F8A-451F-B6A4-D0AD52F7F86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0A12BB-8E67-496E-B658-4DE25938F6F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F8A-451F-B6A4-D0AD52F7F86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6C7CD42-118F-4F17-83E8-9817BF3B2C7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F8A-451F-B6A4-D0AD52F7F8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1.8547557331731048E-2"/>
                  <c:y val="1.1285817252118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'Resolutions 970 ME'!$W$2:$W$7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970 ME'!$AD$2:$AD$7</c:f>
              <c:numCache>
                <c:formatCode>General</c:formatCode>
                <c:ptCount val="6"/>
                <c:pt idx="0">
                  <c:v>13.088270421939859</c:v>
                </c:pt>
                <c:pt idx="1">
                  <c:v>9.2590050139214579</c:v>
                </c:pt>
                <c:pt idx="2">
                  <c:v>6.5360116843443485</c:v>
                </c:pt>
                <c:pt idx="3">
                  <c:v>4.9587381356005134</c:v>
                </c:pt>
                <c:pt idx="4">
                  <c:v>3.2029341388817367</c:v>
                </c:pt>
                <c:pt idx="5">
                  <c:v>1.8725640797775778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'Resolutions 970 ME'!$V$2:$V$7</c15:f>
                <c15:dlblRangeCache>
                  <c:ptCount val="6"/>
                  <c:pt idx="0">
                    <c:v>1024x576</c:v>
                  </c:pt>
                  <c:pt idx="1">
                    <c:v>1280x720</c:v>
                  </c:pt>
                  <c:pt idx="2">
                    <c:v>1600x900</c:v>
                  </c:pt>
                  <c:pt idx="3">
                    <c:v>1920x1080</c:v>
                  </c:pt>
                  <c:pt idx="4">
                    <c:v>2560x1440</c:v>
                  </c:pt>
                  <c:pt idx="5">
                    <c:v>3840x2160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9E5-4AA9-9B65-FFCF79566B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 to</a:t>
                </a:r>
                <a:r>
                  <a:rPr lang="en-GB" baseline="0"/>
                  <a:t> Render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 over Varying Resolutions FOR GTX 970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970 ME'!$W$2:$W$7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970 ME'!$AD$2:$AD$7</c:f>
              <c:numCache>
                <c:formatCode>General</c:formatCode>
                <c:ptCount val="6"/>
                <c:pt idx="0">
                  <c:v>13.088270421939859</c:v>
                </c:pt>
                <c:pt idx="1">
                  <c:v>9.2590050139214579</c:v>
                </c:pt>
                <c:pt idx="2">
                  <c:v>6.5360116843443485</c:v>
                </c:pt>
                <c:pt idx="3">
                  <c:v>4.9587381356005134</c:v>
                </c:pt>
                <c:pt idx="4">
                  <c:v>3.2029341388817367</c:v>
                </c:pt>
                <c:pt idx="5">
                  <c:v>1.8725640797775778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BB-49CE-90BD-0ADA6AFEF5E0}"/>
            </c:ext>
          </c:extLst>
        </c:ser>
        <c:ser>
          <c:idx val="1"/>
          <c:order val="1"/>
          <c:tx>
            <c:v>No GUI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'Resolutions 970 ME NO GUI'!$W$2:$W$7</c:f>
              <c:numCache>
                <c:formatCode>General</c:formatCode>
                <c:ptCount val="6"/>
                <c:pt idx="0">
                  <c:v>589824</c:v>
                </c:pt>
                <c:pt idx="1">
                  <c:v>921600</c:v>
                </c:pt>
                <c:pt idx="2">
                  <c:v>1440000</c:v>
                </c:pt>
                <c:pt idx="3">
                  <c:v>2073600</c:v>
                </c:pt>
                <c:pt idx="4">
                  <c:v>3686400</c:v>
                </c:pt>
                <c:pt idx="5">
                  <c:v>8294400</c:v>
                </c:pt>
              </c:numCache>
            </c:numRef>
          </c:xVal>
          <c:yVal>
            <c:numRef>
              <c:f>'Resolutions 970 ME NO GUI'!$AD$2:$AD$7</c:f>
              <c:numCache>
                <c:formatCode>General</c:formatCode>
                <c:ptCount val="6"/>
                <c:pt idx="0">
                  <c:v>15.451068487220009</c:v>
                </c:pt>
                <c:pt idx="1">
                  <c:v>10.822618060670518</c:v>
                </c:pt>
                <c:pt idx="2">
                  <c:v>7.5654742455906439</c:v>
                </c:pt>
                <c:pt idx="3">
                  <c:v>5.705042733174496</c:v>
                </c:pt>
                <c:pt idx="4">
                  <c:v>3.6607368540324758</c:v>
                </c:pt>
                <c:pt idx="5">
                  <c:v>1.857677287585892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BB-49CE-90BD-0ADA6AFEF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38432"/>
        <c:axId val="1960638016"/>
      </c:scatterChart>
      <c:valAx>
        <c:axId val="196063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016"/>
        <c:crosses val="autoZero"/>
        <c:crossBetween val="midCat"/>
      </c:valAx>
      <c:valAx>
        <c:axId val="19606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63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182335</xdr:colOff>
      <xdr:row>1</xdr:row>
      <xdr:rowOff>149679</xdr:rowOff>
    </xdr:from>
    <xdr:to>
      <xdr:col>12</xdr:col>
      <xdr:colOff>455839</xdr:colOff>
      <xdr:row>24</xdr:row>
      <xdr:rowOff>63953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059A0-53E4-41DE-A929-9763D7AF9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</xdr:row>
      <xdr:rowOff>133350</xdr:rowOff>
    </xdr:from>
    <xdr:to>
      <xdr:col>26</xdr:col>
      <xdr:colOff>19050</xdr:colOff>
      <xdr:row>24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17B0DF-6127-4924-998B-8E4A8A422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159203</xdr:colOff>
      <xdr:row>26</xdr:row>
      <xdr:rowOff>42182</xdr:rowOff>
    </xdr:from>
    <xdr:to>
      <xdr:col>12</xdr:col>
      <xdr:colOff>435428</xdr:colOff>
      <xdr:row>48</xdr:row>
      <xdr:rowOff>146956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122D30-AF72-4D50-83FF-A22A2DE95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76200</xdr:colOff>
      <xdr:row>29</xdr:row>
      <xdr:rowOff>114300</xdr:rowOff>
    </xdr:from>
    <xdr:to>
      <xdr:col>51</xdr:col>
      <xdr:colOff>381000</xdr:colOff>
      <xdr:row>52</xdr:row>
      <xdr:rowOff>28574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EC411D-C7BB-4EE4-A3E8-CD5C93BA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49</xdr:row>
      <xdr:rowOff>152400</xdr:rowOff>
    </xdr:from>
    <xdr:to>
      <xdr:col>12</xdr:col>
      <xdr:colOff>485775</xdr:colOff>
      <xdr:row>72</xdr:row>
      <xdr:rowOff>66674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8B6A3F-11FD-45DC-954D-EF6288E7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73</xdr:row>
      <xdr:rowOff>19050</xdr:rowOff>
    </xdr:from>
    <xdr:to>
      <xdr:col>12</xdr:col>
      <xdr:colOff>428625</xdr:colOff>
      <xdr:row>95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291065-C423-4AC0-8E01-216B32100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595312</xdr:colOff>
      <xdr:row>2</xdr:row>
      <xdr:rowOff>119061</xdr:rowOff>
    </xdr:from>
    <xdr:to>
      <xdr:col>38</xdr:col>
      <xdr:colOff>57150</xdr:colOff>
      <xdr:row>21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52857-FF2C-4989-AA03-87A5D9639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62193</xdr:colOff>
      <xdr:row>27</xdr:row>
      <xdr:rowOff>45945</xdr:rowOff>
    </xdr:from>
    <xdr:to>
      <xdr:col>35</xdr:col>
      <xdr:colOff>429185</xdr:colOff>
      <xdr:row>65</xdr:row>
      <xdr:rowOff>160245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4409FD3-6A1E-440E-ADE6-342B99574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290232</xdr:colOff>
      <xdr:row>69</xdr:row>
      <xdr:rowOff>37540</xdr:rowOff>
    </xdr:from>
    <xdr:to>
      <xdr:col>38</xdr:col>
      <xdr:colOff>366432</xdr:colOff>
      <xdr:row>87</xdr:row>
      <xdr:rowOff>156603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5D75C46-F431-4510-9BC6-B9A15B47D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R24:AV28"/>
  <sheetViews>
    <sheetView tabSelected="1" topLeftCell="P28" zoomScaleNormal="100" workbookViewId="0">
      <selection activeCell="AM42" sqref="AM42"/>
    </sheetView>
  </sheetViews>
  <sheetFormatPr defaultRowHeight="15" x14ac:dyDescent="0.25"/>
  <cols>
    <col min="44" max="44" width="22.5703125" customWidth="1"/>
    <col min="45" max="45" width="13.42578125" bestFit="1" customWidth="1"/>
    <col min="46" max="46" width="17" bestFit="1" customWidth="1"/>
    <col min="47" max="47" width="10.42578125" bestFit="1" customWidth="1"/>
  </cols>
  <sheetData>
    <row r="24" spans="44:48" x14ac:dyDescent="0.25">
      <c r="AS24" t="s">
        <v>25</v>
      </c>
      <c r="AT24" t="s">
        <v>24</v>
      </c>
      <c r="AU24" t="s">
        <v>56</v>
      </c>
      <c r="AV24" t="s">
        <v>27</v>
      </c>
    </row>
    <row r="25" spans="44:48" x14ac:dyDescent="0.25">
      <c r="AR25" t="s">
        <v>72</v>
      </c>
      <c r="AS25">
        <f ca="1">'Mandelbulb Optimisations'!$AH$3</f>
        <v>11.6</v>
      </c>
      <c r="AT25">
        <f ca="1">'Mandelbulb Optimisations'!$AH$4</f>
        <v>-7.1</v>
      </c>
      <c r="AU25">
        <f ca="1">'Mandelbulb Optimisations'!$AH$5</f>
        <v>97.8</v>
      </c>
      <c r="AV25">
        <f ca="1">'Mandelbulb Optimisations'!$AH$6</f>
        <v>113</v>
      </c>
    </row>
    <row r="26" spans="44:48" x14ac:dyDescent="0.25">
      <c r="AR26" t="s">
        <v>74</v>
      </c>
      <c r="AS26">
        <f ca="1">'Stationary Optimisations'!$AH$3</f>
        <v>31.7</v>
      </c>
      <c r="AT26">
        <f ca="1">'Stationary Optimisations'!$AH$4</f>
        <v>-3.2</v>
      </c>
      <c r="AU26">
        <f ca="1">'Stationary Optimisations'!$AH$5</f>
        <v>63.7</v>
      </c>
      <c r="AV26">
        <f ca="1">'Stationary Optimisations'!$AH$6</f>
        <v>98.5</v>
      </c>
    </row>
    <row r="27" spans="44:48" x14ac:dyDescent="0.25">
      <c r="AR27" t="s">
        <v>73</v>
      </c>
      <c r="AS27">
        <f ca="1">'Sierpinski Optimisations'!$AH$3</f>
        <v>3.9</v>
      </c>
      <c r="AT27">
        <f ca="1">'Sierpinski Optimisations'!$AH$4</f>
        <v>18.8</v>
      </c>
      <c r="AU27">
        <f ca="1">'Sierpinski Optimisations'!$AH$5</f>
        <v>15.6</v>
      </c>
      <c r="AV27">
        <f ca="1">'Sierpinski Optimisations'!$AH$6</f>
        <v>46.8</v>
      </c>
    </row>
    <row r="28" spans="44:48" x14ac:dyDescent="0.25">
      <c r="AR28" t="s">
        <v>75</v>
      </c>
      <c r="AS28">
        <f ca="1">'Planet Optimisations'!$AH$3</f>
        <v>11</v>
      </c>
      <c r="AT28">
        <f ca="1">'Planet Optimisations'!$AH$4</f>
        <v>38</v>
      </c>
      <c r="AU28">
        <f ca="1">'Planet Optimisations'!$AH$5</f>
        <v>-20.6</v>
      </c>
      <c r="AV28">
        <f ca="1">'Planet Optimisations'!$AH$6</f>
        <v>34.200000000000003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EF4F-454C-4020-BCA1-EF8461693D0D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58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25.031199999999998</v>
      </c>
      <c r="O2">
        <v>1436</v>
      </c>
      <c r="P2">
        <v>4.3578800000000001E-2</v>
      </c>
      <c r="Q2">
        <v>6.6847E-3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75.072699999999998</v>
      </c>
      <c r="AC2" s="4">
        <f ca="1">SUM(OFFSET($O$2,(ROW()-ROW($AC$2))*$S$2,,$S$2,))</f>
        <v>4312</v>
      </c>
      <c r="AD2" s="4">
        <f ca="1">AC2/AB2</f>
        <v>57.437657097719942</v>
      </c>
      <c r="AE2" s="4">
        <f ca="1">1/MAX(OFFSET($Q$2,(ROW()-ROW($AE$2))*$S$2,,$S$2,))</f>
        <v>149.24927614101071</v>
      </c>
      <c r="AF2" s="4">
        <f ca="1">1/MIN(OFFSET($P$2,(ROW()-ROW($AF$2))*$S$2,,$S$2,))</f>
        <v>23.224272151310778</v>
      </c>
      <c r="AG2">
        <f ca="1">AE2-AD2</f>
        <v>91.811619043290762</v>
      </c>
      <c r="AH2">
        <f ca="1">AE2-AF2</f>
        <v>126.02500398969994</v>
      </c>
    </row>
    <row r="3" spans="1:39" ht="15.75" x14ac:dyDescent="0.25">
      <c r="B3" t="s">
        <v>58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25.024100000000001</v>
      </c>
      <c r="O3">
        <v>1438</v>
      </c>
      <c r="P3">
        <v>4.3058399999999997E-2</v>
      </c>
      <c r="Q3">
        <v>6.5182E-3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75.158699999999996</v>
      </c>
      <c r="AC3" s="4">
        <f ca="1">SUM(OFFSET($O$2,(ROW()-ROW($AC$2))*$S$2,,$S$2,))</f>
        <v>2361</v>
      </c>
      <c r="AD3" s="4">
        <f t="shared" ref="AD3" ca="1" si="3">AC3/AB3</f>
        <v>31.413528972693783</v>
      </c>
      <c r="AE3" s="4">
        <f ca="1">1/MAX(OFFSET($Q$2,(ROW()-ROW($AE$2))*$S$2,,$S$2,))</f>
        <v>98.257887651931256</v>
      </c>
      <c r="AF3" s="4">
        <f ca="1">1/MIN(OFFSET($P$2,(ROW()-ROW($AF$2))*$S$2,,$S$2,))</f>
        <v>8.7342347063550303</v>
      </c>
      <c r="AG3">
        <f t="shared" ref="AG3" ca="1" si="4">AE3-AD3</f>
        <v>66.844358679237473</v>
      </c>
      <c r="AH3">
        <f t="shared" ref="AH3" ca="1" si="5">AE3-AF3</f>
        <v>89.523652945576231</v>
      </c>
    </row>
    <row r="4" spans="1:39" ht="15.75" x14ac:dyDescent="0.25">
      <c r="B4" t="s">
        <v>58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25.017399999999999</v>
      </c>
      <c r="O4">
        <v>1438</v>
      </c>
      <c r="P4">
        <v>4.3473999999999999E-2</v>
      </c>
      <c r="Q4">
        <v>6.7001999999999999E-3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75.634199999999993</v>
      </c>
      <c r="AC4" s="4">
        <f ca="1">SUM(OFFSET($O$2,(ROW()-ROW($AC$2))*$S$2,,$S$2,))</f>
        <v>1055</v>
      </c>
      <c r="AD4" s="4">
        <f t="shared" ref="AD4" ca="1" si="8">AC4/AB4</f>
        <v>13.948716321452466</v>
      </c>
      <c r="AE4" s="4">
        <f ca="1">1/MAX(OFFSET($Q$2,(ROW()-ROW($AE$2))*$S$2,,$S$2,))</f>
        <v>50.663181039811128</v>
      </c>
      <c r="AF4" s="4">
        <f ca="1">1/MIN(OFFSET($P$2,(ROW()-ROW($AF$2))*$S$2,,$S$2,))</f>
        <v>3.9469529523208089</v>
      </c>
      <c r="AG4">
        <f t="shared" ref="AG4" ca="1" si="9">AE4-AD4</f>
        <v>36.714464718358663</v>
      </c>
      <c r="AH4">
        <f t="shared" ref="AH4" ca="1" si="10">AE4-AF4</f>
        <v>46.716228087490322</v>
      </c>
    </row>
    <row r="5" spans="1:39" ht="15.75" x14ac:dyDescent="0.25">
      <c r="B5" t="s">
        <v>58</v>
      </c>
      <c r="C5" t="s">
        <v>77</v>
      </c>
      <c r="D5">
        <v>1920</v>
      </c>
      <c r="E5">
        <v>1080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25.064499999999999</v>
      </c>
      <c r="O5">
        <v>788</v>
      </c>
      <c r="P5">
        <v>0.11497300000000001</v>
      </c>
      <c r="Q5">
        <v>1.01773E-2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58</v>
      </c>
      <c r="C6" t="s">
        <v>77</v>
      </c>
      <c r="D6">
        <v>1920</v>
      </c>
      <c r="E6">
        <v>1080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25.0581</v>
      </c>
      <c r="O6">
        <v>787</v>
      </c>
      <c r="P6">
        <v>0.114492</v>
      </c>
      <c r="Q6">
        <v>1.01262E-2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58</v>
      </c>
      <c r="C7" t="s">
        <v>77</v>
      </c>
      <c r="D7">
        <v>1920</v>
      </c>
      <c r="E7">
        <v>1080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25.036100000000001</v>
      </c>
      <c r="O7">
        <v>786</v>
      </c>
      <c r="P7">
        <v>0.114955</v>
      </c>
      <c r="Q7">
        <v>1.01447E-2</v>
      </c>
      <c r="T7" s="4"/>
      <c r="U7" s="4"/>
      <c r="AE7" s="3"/>
      <c r="AF7" s="3"/>
      <c r="AG7" s="3"/>
    </row>
    <row r="8" spans="1:39" ht="15.75" x14ac:dyDescent="0.25">
      <c r="B8" t="s">
        <v>58</v>
      </c>
      <c r="C8" t="s">
        <v>80</v>
      </c>
      <c r="D8">
        <v>1920</v>
      </c>
      <c r="E8">
        <v>1080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25.181899999999999</v>
      </c>
      <c r="O8">
        <v>351</v>
      </c>
      <c r="P8">
        <v>0.25335999999999997</v>
      </c>
      <c r="Q8">
        <v>1.9738200000000001E-2</v>
      </c>
      <c r="T8" s="4"/>
      <c r="U8" s="4"/>
      <c r="V8" s="3"/>
    </row>
    <row r="9" spans="1:39" ht="15.75" x14ac:dyDescent="0.25">
      <c r="B9" t="s">
        <v>58</v>
      </c>
      <c r="C9" t="s">
        <v>80</v>
      </c>
      <c r="D9">
        <v>1920</v>
      </c>
      <c r="E9">
        <v>1080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25.2547</v>
      </c>
      <c r="O9">
        <v>352</v>
      </c>
      <c r="P9">
        <v>0.254054</v>
      </c>
      <c r="Q9">
        <v>1.9688299999999999E-2</v>
      </c>
      <c r="T9" s="4"/>
      <c r="U9" s="3"/>
      <c r="V9" s="3"/>
    </row>
    <row r="10" spans="1:39" ht="15.75" x14ac:dyDescent="0.25">
      <c r="B10" t="s">
        <v>58</v>
      </c>
      <c r="C10" t="s">
        <v>80</v>
      </c>
      <c r="D10">
        <v>1920</v>
      </c>
      <c r="E10">
        <v>1080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25.197600000000001</v>
      </c>
      <c r="O10">
        <v>352</v>
      </c>
      <c r="P10">
        <v>0.25697300000000001</v>
      </c>
      <c r="Q10">
        <v>1.96595E-2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11C00-07CB-4F03-B932-655B80B938E4}">
  <dimension ref="A1:AM19"/>
  <sheetViews>
    <sheetView topLeftCell="N1" zoomScale="70" zoomScaleNormal="70" workbookViewId="0">
      <selection activeCell="AE2" sqref="AE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81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38</v>
      </c>
      <c r="C2" t="s">
        <v>77</v>
      </c>
      <c r="D2">
        <v>1024</v>
      </c>
      <c r="E2">
        <v>576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30.037400000000002</v>
      </c>
      <c r="O2">
        <v>1806</v>
      </c>
      <c r="P2">
        <v>2.7150000000000001E-2</v>
      </c>
      <c r="Q2">
        <v>9.4663000000000004E-3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38</v>
      </c>
      <c r="Y2" s="3">
        <f>K2/1000000000</f>
        <v>8.5894103039999994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90.105400000000003</v>
      </c>
      <c r="AC2" s="4">
        <f ca="1">SUM(OFFSET($O$2,(ROW()-ROW($AC$2))*$S$2,,$S$2,))</f>
        <v>5432</v>
      </c>
      <c r="AD2" s="4">
        <f ca="1">AC2/AB2</f>
        <v>60.284955174717609</v>
      </c>
      <c r="AE2" s="4">
        <f ca="1">1/MAX(OFFSET($Q$2,(ROW()-ROW($AE$2))*$S$2,,$S$2,))</f>
        <v>105.10163327938116</v>
      </c>
      <c r="AF2" s="4">
        <f ca="1">1/MIN(OFFSET($P$2,(ROW()-ROW($AF$2))*$S$2,,$S$2,))</f>
        <v>37.183429576443551</v>
      </c>
      <c r="AG2">
        <f ca="1">AE2-AD2</f>
        <v>44.816678104663552</v>
      </c>
      <c r="AH2">
        <f ca="1">AE2-AF2</f>
        <v>67.918203702937603</v>
      </c>
    </row>
    <row r="3" spans="1:39" ht="15.75" x14ac:dyDescent="0.25">
      <c r="A3" t="str">
        <f t="shared" ref="A3:A19" si="0">_xlfn.CONCAT(D3,"x",E3)</f>
        <v>1024x576</v>
      </c>
      <c r="B3" t="s">
        <v>38</v>
      </c>
      <c r="C3" t="s">
        <v>77</v>
      </c>
      <c r="D3">
        <v>1024</v>
      </c>
      <c r="E3">
        <v>576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30.039200000000001</v>
      </c>
      <c r="O3">
        <v>1814</v>
      </c>
      <c r="P3">
        <v>2.7158700000000001E-2</v>
      </c>
      <c r="Q3">
        <v>9.1927999999999992E-3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38</v>
      </c>
      <c r="Y3" s="3">
        <f t="shared" ref="Y3:Y7" si="4">K3/1000000000</f>
        <v>8.5894103039999994</v>
      </c>
      <c r="Z3" s="3">
        <f t="shared" ref="Z3:Z7" si="5">L3/1000</f>
        <v>49.152000000000001</v>
      </c>
      <c r="AA3" s="3">
        <f t="shared" ref="AA3:AA7" si="6">M3/1000</f>
        <v>65.536000000000001</v>
      </c>
      <c r="AB3" s="4">
        <f t="shared" ref="AB3:AB7" ca="1" si="7">SUM(OFFSET($N$2,(ROW()-ROW($AB$2))*$S$2,,$S$2,))</f>
        <v>90.146900000000002</v>
      </c>
      <c r="AC3" s="4">
        <f t="shared" ref="AC3:AC7" ca="1" si="8">SUM(OFFSET($O$2,(ROW()-ROW($AC$2))*$S$2,,$S$2,))</f>
        <v>4019</v>
      </c>
      <c r="AD3" s="4">
        <f t="shared" ref="AD3:AD7" ca="1" si="9">AC3/AB3</f>
        <v>44.58278654063534</v>
      </c>
      <c r="AE3" s="4">
        <f t="shared" ref="AE3:AE7" ca="1" si="10">1/MAX(OFFSET($Q$2,(ROW()-ROW($AE$2))*$S$2,,$S$2,))</f>
        <v>78.37850547865753</v>
      </c>
      <c r="AF3" s="4">
        <f t="shared" ref="AF3:AF7" ca="1" si="11">1/MIN(OFFSET($P$2,(ROW()-ROW($AF$2))*$S$2,,$S$2,))</f>
        <v>28.636064259328197</v>
      </c>
      <c r="AG3">
        <f t="shared" ref="AG3:AG7" ca="1" si="12">AE3-AD3</f>
        <v>33.795718938022191</v>
      </c>
      <c r="AH3">
        <f t="shared" ref="AH3:AH7" ca="1" si="13">AE3-AF3</f>
        <v>49.742441219329336</v>
      </c>
    </row>
    <row r="4" spans="1:39" ht="15.75" x14ac:dyDescent="0.25">
      <c r="A4" t="str">
        <f t="shared" si="0"/>
        <v>1024x576</v>
      </c>
      <c r="B4" t="s">
        <v>38</v>
      </c>
      <c r="C4" t="s">
        <v>77</v>
      </c>
      <c r="D4">
        <v>1024</v>
      </c>
      <c r="E4">
        <v>576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30.0288</v>
      </c>
      <c r="O4">
        <v>1812</v>
      </c>
      <c r="P4">
        <v>2.68937E-2</v>
      </c>
      <c r="Q4">
        <v>9.5145999999999998E-3</v>
      </c>
      <c r="V4" s="4" t="str">
        <f t="shared" ca="1" si="1"/>
        <v>1600x900</v>
      </c>
      <c r="W4">
        <f t="shared" ca="1" si="2"/>
        <v>1440000</v>
      </c>
      <c r="X4">
        <f t="shared" ca="1" si="3"/>
        <v>38</v>
      </c>
      <c r="Y4" s="3">
        <f t="shared" si="4"/>
        <v>8.5894103039999994</v>
      </c>
      <c r="Z4" s="3">
        <f t="shared" si="5"/>
        <v>49.152000000000001</v>
      </c>
      <c r="AA4" s="3">
        <f t="shared" si="6"/>
        <v>65.536000000000001</v>
      </c>
      <c r="AB4" s="4">
        <f t="shared" ca="1" si="7"/>
        <v>90.149499999999989</v>
      </c>
      <c r="AC4" s="4">
        <f t="shared" ca="1" si="8"/>
        <v>2943</v>
      </c>
      <c r="AD4" s="4">
        <f t="shared" ca="1" si="9"/>
        <v>32.645771745822223</v>
      </c>
      <c r="AE4" s="4">
        <f t="shared" ca="1" si="10"/>
        <v>57.495055425233431</v>
      </c>
      <c r="AF4" s="4">
        <f t="shared" ca="1" si="11"/>
        <v>19.815988728665612</v>
      </c>
      <c r="AG4">
        <f t="shared" ca="1" si="12"/>
        <v>24.849283679411208</v>
      </c>
      <c r="AH4">
        <f t="shared" ca="1" si="13"/>
        <v>37.679066696567816</v>
      </c>
    </row>
    <row r="5" spans="1:39" ht="15.75" x14ac:dyDescent="0.25">
      <c r="A5" t="str">
        <f t="shared" si="0"/>
        <v>1280x720</v>
      </c>
      <c r="B5" t="s">
        <v>38</v>
      </c>
      <c r="C5" t="s">
        <v>77</v>
      </c>
      <c r="D5">
        <v>1280</v>
      </c>
      <c r="E5">
        <v>720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30.033899999999999</v>
      </c>
      <c r="O5">
        <v>1343</v>
      </c>
      <c r="P5">
        <v>3.5038300000000001E-2</v>
      </c>
      <c r="Q5">
        <v>1.25728E-2</v>
      </c>
      <c r="V5" s="4" t="str">
        <f t="shared" ca="1" si="1"/>
        <v>1920x1080</v>
      </c>
      <c r="W5">
        <f t="shared" ca="1" si="2"/>
        <v>2073600</v>
      </c>
      <c r="X5">
        <f t="shared" ca="1" si="3"/>
        <v>38</v>
      </c>
      <c r="Y5" s="3">
        <f t="shared" si="4"/>
        <v>8.5894103039999994</v>
      </c>
      <c r="Z5" s="3">
        <f t="shared" si="5"/>
        <v>49.152000000000001</v>
      </c>
      <c r="AA5" s="3">
        <f t="shared" si="6"/>
        <v>65.536000000000001</v>
      </c>
      <c r="AB5" s="4">
        <f t="shared" ca="1" si="7"/>
        <v>90.244</v>
      </c>
      <c r="AC5" s="4">
        <f t="shared" ca="1" si="8"/>
        <v>2297</v>
      </c>
      <c r="AD5" s="4">
        <f t="shared" ca="1" si="9"/>
        <v>25.453215726253269</v>
      </c>
      <c r="AE5" s="4">
        <f t="shared" ca="1" si="10"/>
        <v>45.128390270319052</v>
      </c>
      <c r="AF5" s="4">
        <f t="shared" ca="1" si="11"/>
        <v>15.861535142817264</v>
      </c>
      <c r="AG5">
        <f t="shared" ca="1" si="12"/>
        <v>19.675174544065783</v>
      </c>
      <c r="AH5">
        <f t="shared" ca="1" si="13"/>
        <v>29.266855127501788</v>
      </c>
    </row>
    <row r="6" spans="1:39" ht="15.75" x14ac:dyDescent="0.25">
      <c r="A6" t="str">
        <f t="shared" si="0"/>
        <v>1280x720</v>
      </c>
      <c r="B6" t="s">
        <v>38</v>
      </c>
      <c r="C6" t="s">
        <v>77</v>
      </c>
      <c r="D6">
        <v>1280</v>
      </c>
      <c r="E6">
        <v>720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30.060500000000001</v>
      </c>
      <c r="O6">
        <v>1346</v>
      </c>
      <c r="P6">
        <v>3.4921000000000001E-2</v>
      </c>
      <c r="Q6">
        <v>1.25732E-2</v>
      </c>
      <c r="V6" s="4" t="str">
        <f t="shared" ca="1" si="1"/>
        <v>2560x1440</v>
      </c>
      <c r="W6">
        <f t="shared" ca="1" si="2"/>
        <v>3686400</v>
      </c>
      <c r="X6">
        <f t="shared" ca="1" si="3"/>
        <v>38</v>
      </c>
      <c r="Y6" s="3">
        <f t="shared" si="4"/>
        <v>8.5894103039999994</v>
      </c>
      <c r="Z6" s="3">
        <f t="shared" si="5"/>
        <v>49.152000000000001</v>
      </c>
      <c r="AA6" s="3">
        <f t="shared" si="6"/>
        <v>65.536000000000001</v>
      </c>
      <c r="AB6" s="4">
        <f t="shared" ca="1" si="7"/>
        <v>90.482900000000001</v>
      </c>
      <c r="AC6" s="4">
        <f t="shared" ca="1" si="8"/>
        <v>1517</v>
      </c>
      <c r="AD6" s="4">
        <f t="shared" ca="1" si="9"/>
        <v>16.765598803751868</v>
      </c>
      <c r="AE6" s="4">
        <f t="shared" ca="1" si="10"/>
        <v>30.171919597868651</v>
      </c>
      <c r="AF6" s="4">
        <f t="shared" ca="1" si="11"/>
        <v>10.137135164505429</v>
      </c>
      <c r="AG6">
        <f t="shared" ca="1" si="12"/>
        <v>13.406320794116784</v>
      </c>
      <c r="AH6">
        <f t="shared" ca="1" si="13"/>
        <v>20.034784433363221</v>
      </c>
    </row>
    <row r="7" spans="1:39" ht="15.75" x14ac:dyDescent="0.25">
      <c r="A7" t="str">
        <f t="shared" si="0"/>
        <v>1280x720</v>
      </c>
      <c r="B7" t="s">
        <v>38</v>
      </c>
      <c r="C7" t="s">
        <v>77</v>
      </c>
      <c r="D7">
        <v>1280</v>
      </c>
      <c r="E7">
        <v>720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30.052499999999998</v>
      </c>
      <c r="O7">
        <v>1330</v>
      </c>
      <c r="P7">
        <v>3.5366099999999998E-2</v>
      </c>
      <c r="Q7">
        <v>1.27586E-2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38</v>
      </c>
      <c r="Y7" s="3">
        <f t="shared" si="4"/>
        <v>8.5894103039999994</v>
      </c>
      <c r="Z7" s="3">
        <f t="shared" si="5"/>
        <v>49.152000000000001</v>
      </c>
      <c r="AA7" s="3">
        <f t="shared" si="6"/>
        <v>65.536000000000001</v>
      </c>
      <c r="AB7" s="4">
        <f t="shared" ca="1" si="7"/>
        <v>90.739699999999999</v>
      </c>
      <c r="AC7" s="4">
        <f t="shared" ca="1" si="8"/>
        <v>828</v>
      </c>
      <c r="AD7" s="4">
        <f t="shared" ca="1" si="9"/>
        <v>9.1250026173769587</v>
      </c>
      <c r="AE7" s="4">
        <f t="shared" ca="1" si="10"/>
        <v>16.152009794578738</v>
      </c>
      <c r="AF7" s="4">
        <f t="shared" ca="1" si="11"/>
        <v>5.4994308089112778</v>
      </c>
      <c r="AG7">
        <f t="shared" ca="1" si="12"/>
        <v>7.0270071772017797</v>
      </c>
      <c r="AH7">
        <f t="shared" ca="1" si="13"/>
        <v>10.652578985667461</v>
      </c>
    </row>
    <row r="8" spans="1:39" ht="15.75" x14ac:dyDescent="0.25">
      <c r="A8" t="str">
        <f t="shared" si="0"/>
        <v>1600x900</v>
      </c>
      <c r="B8" t="s">
        <v>38</v>
      </c>
      <c r="C8" t="s">
        <v>77</v>
      </c>
      <c r="D8">
        <v>1600</v>
      </c>
      <c r="E8">
        <v>900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30.045999999999999</v>
      </c>
      <c r="O8">
        <v>982</v>
      </c>
      <c r="P8">
        <v>5.0842999999999999E-2</v>
      </c>
      <c r="Q8">
        <v>1.73385E-2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38</v>
      </c>
      <c r="C9" t="s">
        <v>77</v>
      </c>
      <c r="D9">
        <v>1600</v>
      </c>
      <c r="E9">
        <v>900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30.051500000000001</v>
      </c>
      <c r="O9">
        <v>983</v>
      </c>
      <c r="P9">
        <v>5.0942899999999999E-2</v>
      </c>
      <c r="Q9">
        <v>1.7318699999999999E-2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38</v>
      </c>
      <c r="C10" t="s">
        <v>77</v>
      </c>
      <c r="D10">
        <v>1600</v>
      </c>
      <c r="E10">
        <v>900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30.052</v>
      </c>
      <c r="O10">
        <v>978</v>
      </c>
      <c r="P10">
        <v>5.0464299999999997E-2</v>
      </c>
      <c r="Q10">
        <v>1.73928E-2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38</v>
      </c>
      <c r="C11" t="s">
        <v>77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30.061900000000001</v>
      </c>
      <c r="O11">
        <v>766</v>
      </c>
      <c r="P11">
        <v>6.3821900000000001E-2</v>
      </c>
      <c r="Q11">
        <v>2.2008699999999999E-2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38</v>
      </c>
      <c r="C12" t="s">
        <v>77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30.075600000000001</v>
      </c>
      <c r="O12">
        <v>765</v>
      </c>
      <c r="P12">
        <v>6.3396800000000003E-2</v>
      </c>
      <c r="Q12">
        <v>2.16323E-2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38</v>
      </c>
      <c r="C13" t="s">
        <v>77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30.1065</v>
      </c>
      <c r="O13">
        <v>766</v>
      </c>
      <c r="P13">
        <v>6.3045599999999993E-2</v>
      </c>
      <c r="Q13">
        <v>2.2159000000000002E-2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38</v>
      </c>
      <c r="C14" t="s">
        <v>77</v>
      </c>
      <c r="D14">
        <v>2560</v>
      </c>
      <c r="E14">
        <v>1440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30.126799999999999</v>
      </c>
      <c r="O14">
        <v>505</v>
      </c>
      <c r="P14">
        <v>9.8647200000000004E-2</v>
      </c>
      <c r="Q14">
        <v>3.30294E-2</v>
      </c>
    </row>
    <row r="15" spans="1:39" x14ac:dyDescent="0.25">
      <c r="A15" t="str">
        <f t="shared" si="0"/>
        <v>2560x1440</v>
      </c>
      <c r="B15" t="s">
        <v>38</v>
      </c>
      <c r="C15" t="s">
        <v>77</v>
      </c>
      <c r="D15">
        <v>2560</v>
      </c>
      <c r="E15">
        <v>1440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30.174099999999999</v>
      </c>
      <c r="O15">
        <v>506</v>
      </c>
      <c r="P15">
        <v>9.9184800000000004E-2</v>
      </c>
      <c r="Q15">
        <v>3.3078799999999998E-2</v>
      </c>
    </row>
    <row r="16" spans="1:39" x14ac:dyDescent="0.25">
      <c r="A16" t="str">
        <f t="shared" si="0"/>
        <v>2560x1440</v>
      </c>
      <c r="B16" t="s">
        <v>38</v>
      </c>
      <c r="C16" t="s">
        <v>77</v>
      </c>
      <c r="D16">
        <v>2560</v>
      </c>
      <c r="E16">
        <v>1440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30.181999999999999</v>
      </c>
      <c r="O16">
        <v>506</v>
      </c>
      <c r="P16">
        <v>9.9364999999999995E-2</v>
      </c>
      <c r="Q16">
        <v>3.3143400000000003E-2</v>
      </c>
    </row>
    <row r="17" spans="1:17" x14ac:dyDescent="0.25">
      <c r="A17" t="str">
        <f t="shared" si="0"/>
        <v>3840x2160</v>
      </c>
      <c r="B17" t="s">
        <v>38</v>
      </c>
      <c r="C17" t="s">
        <v>77</v>
      </c>
      <c r="D17">
        <v>3840</v>
      </c>
      <c r="E17">
        <v>2160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30.2486</v>
      </c>
      <c r="O17">
        <v>276</v>
      </c>
      <c r="P17">
        <v>0.182282</v>
      </c>
      <c r="Q17">
        <v>6.1911800000000003E-2</v>
      </c>
    </row>
    <row r="18" spans="1:17" x14ac:dyDescent="0.25">
      <c r="A18" t="str">
        <f t="shared" si="0"/>
        <v>3840x2160</v>
      </c>
      <c r="B18" t="s">
        <v>38</v>
      </c>
      <c r="C18" t="s">
        <v>77</v>
      </c>
      <c r="D18">
        <v>3840</v>
      </c>
      <c r="E18">
        <v>2160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30.247</v>
      </c>
      <c r="O18">
        <v>276</v>
      </c>
      <c r="P18">
        <v>0.181837</v>
      </c>
      <c r="Q18">
        <v>6.1569199999999998E-2</v>
      </c>
    </row>
    <row r="19" spans="1:17" x14ac:dyDescent="0.25">
      <c r="A19" t="str">
        <f t="shared" si="0"/>
        <v>3840x2160</v>
      </c>
      <c r="B19" t="s">
        <v>38</v>
      </c>
      <c r="C19" t="s">
        <v>77</v>
      </c>
      <c r="D19">
        <v>3840</v>
      </c>
      <c r="E19">
        <v>2160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30.2441</v>
      </c>
      <c r="O19">
        <v>276</v>
      </c>
      <c r="P19">
        <v>0.18193899999999999</v>
      </c>
      <c r="Q19">
        <v>6.1497599999999999E-2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BFBA-A177-4A15-AAD1-5E104CD34D5D}">
  <dimension ref="A1:AM19"/>
  <sheetViews>
    <sheetView topLeftCell="L1" zoomScale="85" zoomScaleNormal="85" workbookViewId="0">
      <selection sqref="A1:A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81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38</v>
      </c>
      <c r="C2" t="s">
        <v>77</v>
      </c>
      <c r="D2">
        <v>1024</v>
      </c>
      <c r="E2">
        <v>576</v>
      </c>
      <c r="F2" t="s">
        <v>78</v>
      </c>
      <c r="G2" t="s">
        <v>1</v>
      </c>
      <c r="H2">
        <v>256</v>
      </c>
      <c r="I2">
        <v>1770</v>
      </c>
      <c r="J2">
        <v>24</v>
      </c>
      <c r="K2">
        <v>6441992192</v>
      </c>
      <c r="L2">
        <v>49152</v>
      </c>
      <c r="M2">
        <v>65536</v>
      </c>
      <c r="N2">
        <v>30.084299999999999</v>
      </c>
      <c r="O2">
        <v>827</v>
      </c>
      <c r="P2">
        <v>7.0460900000000007E-2</v>
      </c>
      <c r="Q2">
        <v>1.8603399999999999E-2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24</v>
      </c>
      <c r="Y2" s="3">
        <f>K2/1000000000</f>
        <v>6.4419921919999998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90.276800000000009</v>
      </c>
      <c r="AC2" s="4">
        <f ca="1">SUM(OFFSET($O$2,(ROW()-ROW($AC$2))*$S$2,,$S$2,))</f>
        <v>2483</v>
      </c>
      <c r="AD2" s="4">
        <f ca="1">AC2/AB2</f>
        <v>27.504297892703327</v>
      </c>
      <c r="AE2" s="4">
        <f ca="1">1/MAX(OFFSET($Q$2,(ROW()-ROW($AE$2))*$S$2,,$S$2,))</f>
        <v>53.753614930604087</v>
      </c>
      <c r="AF2" s="4">
        <f ca="1">1/MIN(OFFSET($P$2,(ROW()-ROW($AF$2))*$S$2,,$S$2,))</f>
        <v>14.291778082986639</v>
      </c>
      <c r="AG2">
        <f ca="1">AE2-AD2</f>
        <v>26.249317037900759</v>
      </c>
      <c r="AH2">
        <f ca="1">AE2-AF2</f>
        <v>39.461836847617448</v>
      </c>
    </row>
    <row r="3" spans="1:39" ht="15.75" x14ac:dyDescent="0.25">
      <c r="A3" t="str">
        <f t="shared" ref="A3:A19" si="0">_xlfn.CONCAT(D3,"x",E3)</f>
        <v>1024x576</v>
      </c>
      <c r="B3" t="s">
        <v>38</v>
      </c>
      <c r="C3" t="s">
        <v>77</v>
      </c>
      <c r="D3">
        <v>1024</v>
      </c>
      <c r="E3">
        <v>576</v>
      </c>
      <c r="F3" t="s">
        <v>78</v>
      </c>
      <c r="G3" t="s">
        <v>1</v>
      </c>
      <c r="H3">
        <v>256</v>
      </c>
      <c r="I3">
        <v>1770</v>
      </c>
      <c r="J3">
        <v>24</v>
      </c>
      <c r="K3">
        <v>6441992192</v>
      </c>
      <c r="L3">
        <v>49152</v>
      </c>
      <c r="M3">
        <v>65536</v>
      </c>
      <c r="N3">
        <v>30.103200000000001</v>
      </c>
      <c r="O3">
        <v>828</v>
      </c>
      <c r="P3">
        <v>6.9970299999999999E-2</v>
      </c>
      <c r="Q3">
        <v>1.8602199999999999E-2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24</v>
      </c>
      <c r="Y3" s="3">
        <f t="shared" ref="Y3:Y7" si="4">K3/1000000000</f>
        <v>6.4419921919999998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90.474599999999995</v>
      </c>
      <c r="AC3" s="4">
        <f t="shared" ref="AC3:AC7" ca="1" si="7">SUM(OFFSET($O$2,(ROW()-ROW($AC$2))*$S$2,,$S$2,))</f>
        <v>1758</v>
      </c>
      <c r="AD3" s="4">
        <f t="shared" ref="AD3:AD7" ca="1" si="8">AC3/AB3</f>
        <v>19.430867889993436</v>
      </c>
      <c r="AE3" s="4">
        <f t="shared" ref="AE3:AE7" ca="1" si="9">1/MAX(OFFSET($Q$2,(ROW()-ROW($AE$2))*$S$2,,$S$2,))</f>
        <v>37.858997948042308</v>
      </c>
      <c r="AF3" s="4">
        <f t="shared" ref="AF3:AF7" ca="1" si="10">1/MIN(OFFSET($P$2,(ROW()-ROW($AF$2))*$S$2,,$S$2,))</f>
        <v>10.208946508182981</v>
      </c>
      <c r="AG3">
        <f t="shared" ref="AG3:AG7" ca="1" si="11">AE3-AD3</f>
        <v>18.428130058048872</v>
      </c>
      <c r="AH3">
        <f t="shared" ref="AH3:AH7" ca="1" si="12">AE3-AF3</f>
        <v>27.650051439859325</v>
      </c>
    </row>
    <row r="4" spans="1:39" ht="15.75" x14ac:dyDescent="0.25">
      <c r="A4" t="str">
        <f t="shared" si="0"/>
        <v>1024x576</v>
      </c>
      <c r="B4" t="s">
        <v>38</v>
      </c>
      <c r="C4" t="s">
        <v>77</v>
      </c>
      <c r="D4">
        <v>1024</v>
      </c>
      <c r="E4">
        <v>576</v>
      </c>
      <c r="F4" t="s">
        <v>78</v>
      </c>
      <c r="G4" t="s">
        <v>1</v>
      </c>
      <c r="H4">
        <v>256</v>
      </c>
      <c r="I4">
        <v>1770</v>
      </c>
      <c r="J4">
        <v>24</v>
      </c>
      <c r="K4">
        <v>6441992192</v>
      </c>
      <c r="L4">
        <v>49152</v>
      </c>
      <c r="M4">
        <v>65536</v>
      </c>
      <c r="N4">
        <v>30.089300000000001</v>
      </c>
      <c r="O4">
        <v>828</v>
      </c>
      <c r="P4">
        <v>7.0221099999999995E-2</v>
      </c>
      <c r="Q4">
        <v>1.8528200000000002E-2</v>
      </c>
      <c r="V4" s="4" t="str">
        <f t="shared" ca="1" si="1"/>
        <v>1600x900</v>
      </c>
      <c r="W4">
        <f t="shared" ca="1" si="2"/>
        <v>1440000</v>
      </c>
      <c r="X4">
        <f t="shared" ca="1" si="3"/>
        <v>24</v>
      </c>
      <c r="Y4" s="3">
        <f t="shared" si="4"/>
        <v>6.4419921919999998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90.594099999999997</v>
      </c>
      <c r="AC4" s="4">
        <f t="shared" ca="1" si="7"/>
        <v>1239</v>
      </c>
      <c r="AD4" s="4">
        <f t="shared" ca="1" si="8"/>
        <v>13.676387314405684</v>
      </c>
      <c r="AE4" s="4">
        <f t="shared" ca="1" si="9"/>
        <v>26.620595289751872</v>
      </c>
      <c r="AF4" s="4">
        <f t="shared" ca="1" si="10"/>
        <v>7.0163129275565685</v>
      </c>
      <c r="AG4">
        <f t="shared" ca="1" si="11"/>
        <v>12.944207975346188</v>
      </c>
      <c r="AH4">
        <f t="shared" ca="1" si="12"/>
        <v>19.604282362195303</v>
      </c>
    </row>
    <row r="5" spans="1:39" ht="15.75" x14ac:dyDescent="0.25">
      <c r="A5" t="str">
        <f t="shared" si="0"/>
        <v>1280x720</v>
      </c>
      <c r="B5" t="s">
        <v>38</v>
      </c>
      <c r="C5" t="s">
        <v>77</v>
      </c>
      <c r="D5">
        <v>1280</v>
      </c>
      <c r="E5">
        <v>720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30.151599999999998</v>
      </c>
      <c r="O5">
        <v>586</v>
      </c>
      <c r="P5">
        <v>9.8173399999999994E-2</v>
      </c>
      <c r="Q5">
        <v>2.63871E-2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24</v>
      </c>
      <c r="Y5" s="3">
        <f t="shared" si="4"/>
        <v>6.4419921919999998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90.88</v>
      </c>
      <c r="AC5" s="4">
        <f t="shared" ca="1" si="7"/>
        <v>941</v>
      </c>
      <c r="AD5" s="4">
        <f t="shared" ca="1" si="8"/>
        <v>10.35431338028169</v>
      </c>
      <c r="AE5" s="4">
        <f t="shared" ca="1" si="9"/>
        <v>20.207613016127699</v>
      </c>
      <c r="AF5" s="4">
        <f t="shared" ca="1" si="10"/>
        <v>5.3266288831124564</v>
      </c>
      <c r="AG5">
        <f t="shared" ca="1" si="11"/>
        <v>9.8532996358460085</v>
      </c>
      <c r="AH5">
        <f t="shared" ca="1" si="12"/>
        <v>14.880984133015243</v>
      </c>
    </row>
    <row r="6" spans="1:39" ht="15.75" x14ac:dyDescent="0.25">
      <c r="A6" t="str">
        <f t="shared" si="0"/>
        <v>1280x720</v>
      </c>
      <c r="B6" t="s">
        <v>38</v>
      </c>
      <c r="C6" t="s">
        <v>77</v>
      </c>
      <c r="D6">
        <v>1280</v>
      </c>
      <c r="E6">
        <v>720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30.179500000000001</v>
      </c>
      <c r="O6">
        <v>586</v>
      </c>
      <c r="P6">
        <v>9.8651799999999998E-2</v>
      </c>
      <c r="Q6">
        <v>2.6413800000000001E-2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24</v>
      </c>
      <c r="Y6" s="3">
        <f t="shared" si="4"/>
        <v>6.4419921919999998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90.966399999999993</v>
      </c>
      <c r="AC6" s="4">
        <f t="shared" ca="1" si="7"/>
        <v>606</v>
      </c>
      <c r="AD6" s="4">
        <f t="shared" ca="1" si="8"/>
        <v>6.6618004010271932</v>
      </c>
      <c r="AE6" s="4">
        <f t="shared" ca="1" si="9"/>
        <v>13.114650901107662</v>
      </c>
      <c r="AF6" s="4">
        <f t="shared" ca="1" si="10"/>
        <v>3.3799427437699205</v>
      </c>
      <c r="AG6">
        <f t="shared" ca="1" si="11"/>
        <v>6.4528505000804692</v>
      </c>
      <c r="AH6">
        <f t="shared" ca="1" si="12"/>
        <v>9.7347081573377423</v>
      </c>
    </row>
    <row r="7" spans="1:39" ht="15.75" x14ac:dyDescent="0.25">
      <c r="A7" t="str">
        <f t="shared" si="0"/>
        <v>1280x720</v>
      </c>
      <c r="B7" t="s">
        <v>38</v>
      </c>
      <c r="C7" t="s">
        <v>77</v>
      </c>
      <c r="D7">
        <v>1280</v>
      </c>
      <c r="E7">
        <v>720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30.1435</v>
      </c>
      <c r="O7">
        <v>586</v>
      </c>
      <c r="P7">
        <v>9.7953299999999993E-2</v>
      </c>
      <c r="Q7">
        <v>2.6212300000000001E-2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24</v>
      </c>
      <c r="Y7" s="3">
        <f t="shared" si="4"/>
        <v>6.4419921919999998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92.538600000000002</v>
      </c>
      <c r="AC7" s="4">
        <f t="shared" ca="1" si="7"/>
        <v>331</v>
      </c>
      <c r="AD7" s="4">
        <f t="shared" ca="1" si="8"/>
        <v>3.5768857536206511</v>
      </c>
      <c r="AE7" s="4">
        <f t="shared" ca="1" si="9"/>
        <v>7.0675873377105258</v>
      </c>
      <c r="AF7" s="4">
        <f t="shared" ca="1" si="10"/>
        <v>1.8161048546298868</v>
      </c>
      <c r="AG7">
        <f t="shared" ca="1" si="11"/>
        <v>3.4907015840898747</v>
      </c>
      <c r="AH7">
        <f t="shared" ca="1" si="12"/>
        <v>5.2514824830806388</v>
      </c>
    </row>
    <row r="8" spans="1:39" ht="15.75" x14ac:dyDescent="0.25">
      <c r="A8" t="str">
        <f t="shared" si="0"/>
        <v>1600x900</v>
      </c>
      <c r="B8" t="s">
        <v>38</v>
      </c>
      <c r="C8" t="s">
        <v>77</v>
      </c>
      <c r="D8">
        <v>1600</v>
      </c>
      <c r="E8">
        <v>900</v>
      </c>
      <c r="F8" t="s">
        <v>78</v>
      </c>
      <c r="G8" t="s">
        <v>1</v>
      </c>
      <c r="H8">
        <v>256</v>
      </c>
      <c r="I8">
        <v>1770</v>
      </c>
      <c r="J8">
        <v>24</v>
      </c>
      <c r="K8">
        <v>6441992192</v>
      </c>
      <c r="L8">
        <v>49152</v>
      </c>
      <c r="M8">
        <v>65536</v>
      </c>
      <c r="N8">
        <v>30.1873</v>
      </c>
      <c r="O8">
        <v>413</v>
      </c>
      <c r="P8">
        <v>0.14318900000000001</v>
      </c>
      <c r="Q8">
        <v>3.75476E-2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38</v>
      </c>
      <c r="C9" t="s">
        <v>77</v>
      </c>
      <c r="D9">
        <v>1600</v>
      </c>
      <c r="E9">
        <v>900</v>
      </c>
      <c r="F9" t="s">
        <v>78</v>
      </c>
      <c r="G9" t="s">
        <v>1</v>
      </c>
      <c r="H9">
        <v>256</v>
      </c>
      <c r="I9">
        <v>1770</v>
      </c>
      <c r="J9">
        <v>24</v>
      </c>
      <c r="K9">
        <v>6441992192</v>
      </c>
      <c r="L9">
        <v>49152</v>
      </c>
      <c r="M9">
        <v>65536</v>
      </c>
      <c r="N9">
        <v>30.202100000000002</v>
      </c>
      <c r="O9">
        <v>413</v>
      </c>
      <c r="P9">
        <v>0.14338999999999999</v>
      </c>
      <c r="Q9">
        <v>3.7564899999999998E-2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38</v>
      </c>
      <c r="C10" t="s">
        <v>77</v>
      </c>
      <c r="D10">
        <v>1600</v>
      </c>
      <c r="E10">
        <v>900</v>
      </c>
      <c r="F10" t="s">
        <v>78</v>
      </c>
      <c r="G10" t="s">
        <v>1</v>
      </c>
      <c r="H10">
        <v>256</v>
      </c>
      <c r="I10">
        <v>1770</v>
      </c>
      <c r="J10">
        <v>24</v>
      </c>
      <c r="K10">
        <v>6441992192</v>
      </c>
      <c r="L10">
        <v>49152</v>
      </c>
      <c r="M10">
        <v>65536</v>
      </c>
      <c r="N10">
        <v>30.204699999999999</v>
      </c>
      <c r="O10">
        <v>413</v>
      </c>
      <c r="P10">
        <v>0.14252500000000001</v>
      </c>
      <c r="Q10">
        <v>3.7485299999999999E-2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38</v>
      </c>
      <c r="C11" t="s">
        <v>77</v>
      </c>
      <c r="D11">
        <v>1920</v>
      </c>
      <c r="E11">
        <v>1080</v>
      </c>
      <c r="F11" t="s">
        <v>78</v>
      </c>
      <c r="G11" t="s">
        <v>1</v>
      </c>
      <c r="H11">
        <v>256</v>
      </c>
      <c r="I11">
        <v>1770</v>
      </c>
      <c r="J11">
        <v>24</v>
      </c>
      <c r="K11">
        <v>6441992192</v>
      </c>
      <c r="L11">
        <v>49152</v>
      </c>
      <c r="M11">
        <v>65536</v>
      </c>
      <c r="N11">
        <v>30.344100000000001</v>
      </c>
      <c r="O11">
        <v>314</v>
      </c>
      <c r="P11">
        <v>0.18809200000000001</v>
      </c>
      <c r="Q11">
        <v>4.9283100000000003E-2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38</v>
      </c>
      <c r="C12" t="s">
        <v>77</v>
      </c>
      <c r="D12">
        <v>1920</v>
      </c>
      <c r="E12">
        <v>1080</v>
      </c>
      <c r="F12" t="s">
        <v>78</v>
      </c>
      <c r="G12" t="s">
        <v>1</v>
      </c>
      <c r="H12">
        <v>256</v>
      </c>
      <c r="I12">
        <v>1770</v>
      </c>
      <c r="J12">
        <v>24</v>
      </c>
      <c r="K12">
        <v>6441992192</v>
      </c>
      <c r="L12">
        <v>49152</v>
      </c>
      <c r="M12">
        <v>65536</v>
      </c>
      <c r="N12">
        <v>30.183299999999999</v>
      </c>
      <c r="O12">
        <v>313</v>
      </c>
      <c r="P12">
        <v>0.188083</v>
      </c>
      <c r="Q12">
        <v>4.9404900000000002E-2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38</v>
      </c>
      <c r="C13" t="s">
        <v>77</v>
      </c>
      <c r="D13">
        <v>1920</v>
      </c>
      <c r="E13">
        <v>1080</v>
      </c>
      <c r="F13" t="s">
        <v>78</v>
      </c>
      <c r="G13" t="s">
        <v>1</v>
      </c>
      <c r="H13">
        <v>256</v>
      </c>
      <c r="I13">
        <v>1770</v>
      </c>
      <c r="J13">
        <v>24</v>
      </c>
      <c r="K13">
        <v>6441992192</v>
      </c>
      <c r="L13">
        <v>49152</v>
      </c>
      <c r="M13">
        <v>65536</v>
      </c>
      <c r="N13">
        <v>30.352599999999999</v>
      </c>
      <c r="O13">
        <v>314</v>
      </c>
      <c r="P13">
        <v>0.18773599999999999</v>
      </c>
      <c r="Q13">
        <v>4.9486299999999997E-2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38</v>
      </c>
      <c r="C14" t="s">
        <v>77</v>
      </c>
      <c r="D14">
        <v>2560</v>
      </c>
      <c r="E14">
        <v>1440</v>
      </c>
      <c r="F14" t="s">
        <v>78</v>
      </c>
      <c r="G14" t="s">
        <v>1</v>
      </c>
      <c r="H14">
        <v>256</v>
      </c>
      <c r="I14">
        <v>1770</v>
      </c>
      <c r="J14">
        <v>24</v>
      </c>
      <c r="K14">
        <v>6441992192</v>
      </c>
      <c r="L14">
        <v>49152</v>
      </c>
      <c r="M14">
        <v>65536</v>
      </c>
      <c r="N14">
        <v>30.315200000000001</v>
      </c>
      <c r="O14">
        <v>202</v>
      </c>
      <c r="P14">
        <v>0.29586299999999999</v>
      </c>
      <c r="Q14">
        <v>7.5943899999999995E-2</v>
      </c>
    </row>
    <row r="15" spans="1:39" x14ac:dyDescent="0.25">
      <c r="A15" t="str">
        <f t="shared" si="0"/>
        <v>2560x1440</v>
      </c>
      <c r="B15" t="s">
        <v>38</v>
      </c>
      <c r="C15" t="s">
        <v>77</v>
      </c>
      <c r="D15">
        <v>2560</v>
      </c>
      <c r="E15">
        <v>1440</v>
      </c>
      <c r="F15" t="s">
        <v>78</v>
      </c>
      <c r="G15" t="s">
        <v>1</v>
      </c>
      <c r="H15">
        <v>256</v>
      </c>
      <c r="I15">
        <v>1770</v>
      </c>
      <c r="J15">
        <v>24</v>
      </c>
      <c r="K15">
        <v>6441992192</v>
      </c>
      <c r="L15">
        <v>49152</v>
      </c>
      <c r="M15">
        <v>65536</v>
      </c>
      <c r="N15">
        <v>30.325199999999999</v>
      </c>
      <c r="O15">
        <v>202</v>
      </c>
      <c r="P15">
        <v>0.29595900000000003</v>
      </c>
      <c r="Q15">
        <v>7.5974799999999995E-2</v>
      </c>
    </row>
    <row r="16" spans="1:39" x14ac:dyDescent="0.25">
      <c r="A16" t="str">
        <f t="shared" si="0"/>
        <v>2560x1440</v>
      </c>
      <c r="B16" t="s">
        <v>38</v>
      </c>
      <c r="C16" t="s">
        <v>77</v>
      </c>
      <c r="D16">
        <v>2560</v>
      </c>
      <c r="E16">
        <v>1440</v>
      </c>
      <c r="F16" t="s">
        <v>78</v>
      </c>
      <c r="G16" t="s">
        <v>1</v>
      </c>
      <c r="H16">
        <v>256</v>
      </c>
      <c r="I16">
        <v>1770</v>
      </c>
      <c r="J16">
        <v>24</v>
      </c>
      <c r="K16">
        <v>6441992192</v>
      </c>
      <c r="L16">
        <v>49152</v>
      </c>
      <c r="M16">
        <v>65536</v>
      </c>
      <c r="N16">
        <v>30.326000000000001</v>
      </c>
      <c r="O16">
        <v>202</v>
      </c>
      <c r="P16">
        <v>0.29650799999999999</v>
      </c>
      <c r="Q16">
        <v>7.6250600000000002E-2</v>
      </c>
    </row>
    <row r="17" spans="1:17" x14ac:dyDescent="0.25">
      <c r="A17" t="str">
        <f t="shared" si="0"/>
        <v>3840x2160</v>
      </c>
      <c r="B17" t="s">
        <v>38</v>
      </c>
      <c r="C17" t="s">
        <v>77</v>
      </c>
      <c r="D17">
        <v>3840</v>
      </c>
      <c r="E17">
        <v>2160</v>
      </c>
      <c r="F17" t="s">
        <v>78</v>
      </c>
      <c r="G17" t="s">
        <v>1</v>
      </c>
      <c r="H17">
        <v>256</v>
      </c>
      <c r="I17">
        <v>1770</v>
      </c>
      <c r="J17">
        <v>24</v>
      </c>
      <c r="K17">
        <v>6441992192</v>
      </c>
      <c r="L17">
        <v>49152</v>
      </c>
      <c r="M17">
        <v>65536</v>
      </c>
      <c r="N17">
        <v>31.028500000000001</v>
      </c>
      <c r="O17">
        <v>111</v>
      </c>
      <c r="P17">
        <v>0.55062900000000004</v>
      </c>
      <c r="Q17">
        <v>0.14074400000000001</v>
      </c>
    </row>
    <row r="18" spans="1:17" x14ac:dyDescent="0.25">
      <c r="A18" t="str">
        <f t="shared" si="0"/>
        <v>3840x2160</v>
      </c>
      <c r="B18" t="s">
        <v>38</v>
      </c>
      <c r="C18" t="s">
        <v>77</v>
      </c>
      <c r="D18">
        <v>3840</v>
      </c>
      <c r="E18">
        <v>2160</v>
      </c>
      <c r="F18" t="s">
        <v>78</v>
      </c>
      <c r="G18" t="s">
        <v>1</v>
      </c>
      <c r="H18">
        <v>256</v>
      </c>
      <c r="I18">
        <v>1770</v>
      </c>
      <c r="J18">
        <v>24</v>
      </c>
      <c r="K18">
        <v>6441992192</v>
      </c>
      <c r="L18">
        <v>49152</v>
      </c>
      <c r="M18">
        <v>65536</v>
      </c>
      <c r="N18">
        <v>30.701699999999999</v>
      </c>
      <c r="O18">
        <v>110</v>
      </c>
      <c r="P18">
        <v>0.55572299999999997</v>
      </c>
      <c r="Q18">
        <v>0.14138200000000001</v>
      </c>
    </row>
    <row r="19" spans="1:17" x14ac:dyDescent="0.25">
      <c r="A19" t="str">
        <f t="shared" si="0"/>
        <v>3840x2160</v>
      </c>
      <c r="B19" t="s">
        <v>38</v>
      </c>
      <c r="C19" t="s">
        <v>77</v>
      </c>
      <c r="D19">
        <v>3840</v>
      </c>
      <c r="E19">
        <v>2160</v>
      </c>
      <c r="F19" t="s">
        <v>78</v>
      </c>
      <c r="G19" t="s">
        <v>1</v>
      </c>
      <c r="H19">
        <v>256</v>
      </c>
      <c r="I19">
        <v>1770</v>
      </c>
      <c r="J19">
        <v>24</v>
      </c>
      <c r="K19">
        <v>6441992192</v>
      </c>
      <c r="L19">
        <v>49152</v>
      </c>
      <c r="M19">
        <v>65536</v>
      </c>
      <c r="N19">
        <v>30.808399999999999</v>
      </c>
      <c r="O19">
        <v>110</v>
      </c>
      <c r="P19">
        <v>0.55515300000000001</v>
      </c>
      <c r="Q19">
        <v>0.14149100000000001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1026-92BE-4E45-B64A-8BFC36898D47}">
  <dimension ref="A1:AM19"/>
  <sheetViews>
    <sheetView topLeftCell="N1" zoomScale="85" zoomScaleNormal="85" workbookViewId="0">
      <selection sqref="A1:A19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81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38</v>
      </c>
      <c r="C2" t="s">
        <v>80</v>
      </c>
      <c r="D2">
        <v>1024</v>
      </c>
      <c r="E2">
        <v>576</v>
      </c>
      <c r="F2" t="s">
        <v>79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30.2303</v>
      </c>
      <c r="O2">
        <v>396</v>
      </c>
      <c r="P2">
        <v>0.22409699999999999</v>
      </c>
      <c r="Q2">
        <v>3.4354700000000002E-2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90.844700000000003</v>
      </c>
      <c r="AC2" s="4">
        <f ca="1">SUM(OFFSET($O$2,(ROW()-ROW($AC$2))*$S$2,,$S$2,))</f>
        <v>1189</v>
      </c>
      <c r="AD2" s="4">
        <f ca="1">AC2/AB2</f>
        <v>13.088270421939859</v>
      </c>
      <c r="AE2" s="4">
        <f ca="1">1/MAX(OFFSET($Q$2,(ROW()-ROW($AE$2))*$S$2,,$S$2,))</f>
        <v>28.794130604417596</v>
      </c>
      <c r="AF2" s="4">
        <f ca="1">1/MIN(OFFSET($P$2,(ROW()-ROW($AF$2))*$S$2,,$S$2,))</f>
        <v>4.4720319124197268</v>
      </c>
      <c r="AG2">
        <f ca="1">AE2-AD2</f>
        <v>15.705860182477737</v>
      </c>
      <c r="AH2">
        <f ca="1">AE2-AF2</f>
        <v>24.322098691997869</v>
      </c>
    </row>
    <row r="3" spans="1:39" ht="15.75" x14ac:dyDescent="0.25">
      <c r="A3" t="str">
        <f t="shared" ref="A3:A19" si="0">_xlfn.CONCAT(D3,"x",E3)</f>
        <v>1024x576</v>
      </c>
      <c r="B3" t="s">
        <v>38</v>
      </c>
      <c r="C3" t="s">
        <v>80</v>
      </c>
      <c r="D3">
        <v>1024</v>
      </c>
      <c r="E3">
        <v>576</v>
      </c>
      <c r="F3" t="s">
        <v>79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30.3657</v>
      </c>
      <c r="O3">
        <v>397</v>
      </c>
      <c r="P3">
        <v>0.223968</v>
      </c>
      <c r="Q3">
        <v>3.4477899999999999E-2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91.046499999999995</v>
      </c>
      <c r="AC3" s="4">
        <f t="shared" ref="AC3:AC7" ca="1" si="7">SUM(OFFSET($O$2,(ROW()-ROW($AC$2))*$S$2,,$S$2,))</f>
        <v>843</v>
      </c>
      <c r="AD3" s="4">
        <f t="shared" ref="AD3:AD7" ca="1" si="8">AC3/AB3</f>
        <v>9.2590050139214579</v>
      </c>
      <c r="AE3" s="4">
        <f t="shared" ref="AE3:AE7" ca="1" si="9">1/MAX(OFFSET($Q$2,(ROW()-ROW($AE$2))*$S$2,,$S$2,))</f>
        <v>20.31719200152785</v>
      </c>
      <c r="AF3" s="4">
        <f t="shared" ref="AF3:AF7" ca="1" si="10">1/MIN(OFFSET($P$2,(ROW()-ROW($AF$2))*$S$2,,$S$2,))</f>
        <v>3.1257032832387286</v>
      </c>
      <c r="AG3">
        <f t="shared" ref="AG3:AG7" ca="1" si="11">AE3-AD3</f>
        <v>11.058186987606392</v>
      </c>
      <c r="AH3">
        <f t="shared" ref="AH3:AH7" ca="1" si="12">AE3-AF3</f>
        <v>17.191488718289122</v>
      </c>
    </row>
    <row r="4" spans="1:39" ht="15.75" x14ac:dyDescent="0.25">
      <c r="A4" t="str">
        <f t="shared" si="0"/>
        <v>1024x576</v>
      </c>
      <c r="B4" t="s">
        <v>38</v>
      </c>
      <c r="C4" t="s">
        <v>80</v>
      </c>
      <c r="D4">
        <v>1024</v>
      </c>
      <c r="E4">
        <v>576</v>
      </c>
      <c r="F4" t="s">
        <v>79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30.248699999999999</v>
      </c>
      <c r="O4">
        <v>396</v>
      </c>
      <c r="P4">
        <v>0.22361200000000001</v>
      </c>
      <c r="Q4">
        <v>3.4729299999999998E-2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91.952100000000002</v>
      </c>
      <c r="AC4" s="4">
        <f t="shared" ca="1" si="7"/>
        <v>601</v>
      </c>
      <c r="AD4" s="4">
        <f t="shared" ca="1" si="8"/>
        <v>6.5360116843443485</v>
      </c>
      <c r="AE4" s="4">
        <f t="shared" ca="1" si="9"/>
        <v>14.12048444558036</v>
      </c>
      <c r="AF4" s="4">
        <f t="shared" ca="1" si="10"/>
        <v>2.1462359314234694</v>
      </c>
      <c r="AG4">
        <f t="shared" ca="1" si="11"/>
        <v>7.584472761236011</v>
      </c>
      <c r="AH4">
        <f t="shared" ca="1" si="12"/>
        <v>11.974248514156891</v>
      </c>
    </row>
    <row r="5" spans="1:39" ht="15.75" x14ac:dyDescent="0.25">
      <c r="A5" t="str">
        <f t="shared" si="0"/>
        <v>1280x720</v>
      </c>
      <c r="B5" t="s">
        <v>38</v>
      </c>
      <c r="C5" t="s">
        <v>80</v>
      </c>
      <c r="D5">
        <v>1280</v>
      </c>
      <c r="E5">
        <v>720</v>
      </c>
      <c r="F5" t="s">
        <v>79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30.369299999999999</v>
      </c>
      <c r="O5">
        <v>281</v>
      </c>
      <c r="P5">
        <v>0.31992799999999999</v>
      </c>
      <c r="Q5">
        <v>4.9219400000000003E-2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92.967199999999991</v>
      </c>
      <c r="AC5" s="4">
        <f t="shared" ca="1" si="7"/>
        <v>461</v>
      </c>
      <c r="AD5" s="4">
        <f t="shared" ca="1" si="8"/>
        <v>4.9587381356005134</v>
      </c>
      <c r="AE5" s="4">
        <f t="shared" ca="1" si="9"/>
        <v>10.639452366107811</v>
      </c>
      <c r="AF5" s="4">
        <f t="shared" ca="1" si="10"/>
        <v>1.6118217454095318</v>
      </c>
      <c r="AG5">
        <f t="shared" ca="1" si="11"/>
        <v>5.6807142305072977</v>
      </c>
      <c r="AH5">
        <f t="shared" ca="1" si="12"/>
        <v>9.0276306206982788</v>
      </c>
    </row>
    <row r="6" spans="1:39" ht="15.75" x14ac:dyDescent="0.25">
      <c r="A6" t="str">
        <f t="shared" si="0"/>
        <v>1280x720</v>
      </c>
      <c r="B6" t="s">
        <v>38</v>
      </c>
      <c r="C6" t="s">
        <v>80</v>
      </c>
      <c r="D6">
        <v>1280</v>
      </c>
      <c r="E6">
        <v>720</v>
      </c>
      <c r="F6" t="s">
        <v>79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30.355599999999999</v>
      </c>
      <c r="O6">
        <v>281</v>
      </c>
      <c r="P6">
        <v>0.32247900000000002</v>
      </c>
      <c r="Q6">
        <v>4.9014599999999998E-2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95.537399999999991</v>
      </c>
      <c r="AC6" s="4">
        <f t="shared" ca="1" si="7"/>
        <v>306</v>
      </c>
      <c r="AD6" s="4">
        <f t="shared" ca="1" si="8"/>
        <v>3.2029341388817367</v>
      </c>
      <c r="AE6" s="4">
        <f t="shared" ca="1" si="9"/>
        <v>6.8243547572577015</v>
      </c>
      <c r="AF6" s="4">
        <f t="shared" ca="1" si="10"/>
        <v>1.0508396208570647</v>
      </c>
      <c r="AG6">
        <f t="shared" ca="1" si="11"/>
        <v>3.6214206183759647</v>
      </c>
      <c r="AH6">
        <f t="shared" ca="1" si="12"/>
        <v>5.7735151364006363</v>
      </c>
    </row>
    <row r="7" spans="1:39" ht="15.75" x14ac:dyDescent="0.25">
      <c r="A7" t="str">
        <f t="shared" si="0"/>
        <v>1280x720</v>
      </c>
      <c r="B7" t="s">
        <v>38</v>
      </c>
      <c r="C7" t="s">
        <v>80</v>
      </c>
      <c r="D7">
        <v>1280</v>
      </c>
      <c r="E7">
        <v>720</v>
      </c>
      <c r="F7" t="s">
        <v>79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30.3216</v>
      </c>
      <c r="O7">
        <v>281</v>
      </c>
      <c r="P7">
        <v>0.32113700000000001</v>
      </c>
      <c r="Q7">
        <v>4.90938E-2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94.522799999999989</v>
      </c>
      <c r="AC7" s="4">
        <f t="shared" ca="1" si="7"/>
        <v>177</v>
      </c>
      <c r="AD7" s="4">
        <f t="shared" ca="1" si="8"/>
        <v>1.8725640797775778</v>
      </c>
      <c r="AE7" s="4">
        <f t="shared" ca="1" si="9"/>
        <v>3.6806925591119226</v>
      </c>
      <c r="AF7" s="4">
        <f t="shared" ca="1" si="10"/>
        <v>0.9867966606801003</v>
      </c>
      <c r="AG7">
        <f t="shared" ca="1" si="11"/>
        <v>1.8081284793343448</v>
      </c>
      <c r="AH7">
        <f t="shared" ca="1" si="12"/>
        <v>2.6938958984318222</v>
      </c>
    </row>
    <row r="8" spans="1:39" ht="15.75" x14ac:dyDescent="0.25">
      <c r="A8" t="str">
        <f t="shared" si="0"/>
        <v>1600x900</v>
      </c>
      <c r="B8" t="s">
        <v>38</v>
      </c>
      <c r="C8" t="s">
        <v>80</v>
      </c>
      <c r="D8">
        <v>1600</v>
      </c>
      <c r="E8">
        <v>900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30.866599999999998</v>
      </c>
      <c r="O8">
        <v>201</v>
      </c>
      <c r="P8">
        <v>0.46593200000000001</v>
      </c>
      <c r="Q8">
        <v>6.9669200000000001E-2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38</v>
      </c>
      <c r="C9" t="s">
        <v>80</v>
      </c>
      <c r="D9">
        <v>1600</v>
      </c>
      <c r="E9">
        <v>900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30.531199999999998</v>
      </c>
      <c r="O9">
        <v>200</v>
      </c>
      <c r="P9">
        <v>0.467893</v>
      </c>
      <c r="Q9">
        <v>7.0819099999999996E-2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38</v>
      </c>
      <c r="C10" t="s">
        <v>80</v>
      </c>
      <c r="D10">
        <v>1600</v>
      </c>
      <c r="E10">
        <v>900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30.554300000000001</v>
      </c>
      <c r="O10">
        <v>200</v>
      </c>
      <c r="P10">
        <v>0.46745300000000001</v>
      </c>
      <c r="Q10">
        <v>7.0367700000000005E-2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38</v>
      </c>
      <c r="C11" t="s">
        <v>80</v>
      </c>
      <c r="D11">
        <v>1920</v>
      </c>
      <c r="E11">
        <v>1080</v>
      </c>
      <c r="F11" t="s">
        <v>79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31.068300000000001</v>
      </c>
      <c r="O11">
        <v>154</v>
      </c>
      <c r="P11">
        <v>0.62205699999999997</v>
      </c>
      <c r="Q11">
        <v>9.3989799999999998E-2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38</v>
      </c>
      <c r="C12" t="s">
        <v>80</v>
      </c>
      <c r="D12">
        <v>1920</v>
      </c>
      <c r="E12">
        <v>1080</v>
      </c>
      <c r="F12" t="s">
        <v>79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31.104099999999999</v>
      </c>
      <c r="O12">
        <v>154</v>
      </c>
      <c r="P12">
        <v>0.62041599999999997</v>
      </c>
      <c r="Q12">
        <v>9.3679299999999993E-2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38</v>
      </c>
      <c r="C13" t="s">
        <v>80</v>
      </c>
      <c r="D13">
        <v>1920</v>
      </c>
      <c r="E13">
        <v>1080</v>
      </c>
      <c r="F13" t="s">
        <v>79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30.794799999999999</v>
      </c>
      <c r="O13">
        <v>153</v>
      </c>
      <c r="P13">
        <v>0.62309400000000004</v>
      </c>
      <c r="Q13">
        <v>9.36004E-2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38</v>
      </c>
      <c r="C14" t="s">
        <v>80</v>
      </c>
      <c r="D14">
        <v>2560</v>
      </c>
      <c r="E14">
        <v>1440</v>
      </c>
      <c r="F14" t="s">
        <v>79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31.4986</v>
      </c>
      <c r="O14">
        <v>102</v>
      </c>
      <c r="P14">
        <v>0.95162000000000002</v>
      </c>
      <c r="Q14">
        <v>0.14605099999999999</v>
      </c>
    </row>
    <row r="15" spans="1:39" x14ac:dyDescent="0.25">
      <c r="A15" t="str">
        <f t="shared" si="0"/>
        <v>2560x1440</v>
      </c>
      <c r="B15" t="s">
        <v>38</v>
      </c>
      <c r="C15" t="s">
        <v>80</v>
      </c>
      <c r="D15">
        <v>2560</v>
      </c>
      <c r="E15">
        <v>1440</v>
      </c>
      <c r="F15" t="s">
        <v>79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32.4893</v>
      </c>
      <c r="O15">
        <v>102</v>
      </c>
      <c r="P15">
        <v>1.94401</v>
      </c>
      <c r="Q15">
        <v>0.146314</v>
      </c>
    </row>
    <row r="16" spans="1:39" x14ac:dyDescent="0.25">
      <c r="A16" t="str">
        <f t="shared" si="0"/>
        <v>2560x1440</v>
      </c>
      <c r="B16" t="s">
        <v>38</v>
      </c>
      <c r="C16" t="s">
        <v>80</v>
      </c>
      <c r="D16">
        <v>2560</v>
      </c>
      <c r="E16">
        <v>1440</v>
      </c>
      <c r="F16" t="s">
        <v>79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31.549499999999998</v>
      </c>
      <c r="O16">
        <v>102</v>
      </c>
      <c r="P16">
        <v>0.953183</v>
      </c>
      <c r="Q16">
        <v>0.146534</v>
      </c>
    </row>
    <row r="17" spans="1:17" x14ac:dyDescent="0.25">
      <c r="A17" t="str">
        <f t="shared" si="0"/>
        <v>3840x2160</v>
      </c>
      <c r="B17" t="s">
        <v>38</v>
      </c>
      <c r="C17" t="s">
        <v>80</v>
      </c>
      <c r="D17">
        <v>3840</v>
      </c>
      <c r="E17">
        <v>2160</v>
      </c>
      <c r="F17" t="s">
        <v>79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31.535699999999999</v>
      </c>
      <c r="O17">
        <v>59</v>
      </c>
      <c r="P17">
        <v>1.0133799999999999</v>
      </c>
      <c r="Q17">
        <v>0.27085799999999999</v>
      </c>
    </row>
    <row r="18" spans="1:17" x14ac:dyDescent="0.25">
      <c r="A18" t="str">
        <f t="shared" si="0"/>
        <v>3840x2160</v>
      </c>
      <c r="B18" t="s">
        <v>38</v>
      </c>
      <c r="C18" t="s">
        <v>80</v>
      </c>
      <c r="D18">
        <v>3840</v>
      </c>
      <c r="E18">
        <v>2160</v>
      </c>
      <c r="F18" t="s">
        <v>79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31.491</v>
      </c>
      <c r="O18">
        <v>59</v>
      </c>
      <c r="P18">
        <v>1.0147200000000001</v>
      </c>
      <c r="Q18">
        <v>0.27144699999999999</v>
      </c>
    </row>
    <row r="19" spans="1:17" x14ac:dyDescent="0.25">
      <c r="A19" t="str">
        <f t="shared" si="0"/>
        <v>3840x2160</v>
      </c>
      <c r="B19" t="s">
        <v>38</v>
      </c>
      <c r="C19" t="s">
        <v>80</v>
      </c>
      <c r="D19">
        <v>3840</v>
      </c>
      <c r="E19">
        <v>2160</v>
      </c>
      <c r="F19" t="s">
        <v>79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31.496099999999998</v>
      </c>
      <c r="O19">
        <v>59</v>
      </c>
      <c r="P19">
        <v>1.0149999999999999</v>
      </c>
      <c r="Q19">
        <v>0.27168799999999999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558-688E-43F1-9D27-FDF623F82362}">
  <dimension ref="A1:AM19"/>
  <sheetViews>
    <sheetView zoomScale="85" zoomScaleNormal="85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4" width="6.7109375" bestFit="1" customWidth="1"/>
    <col min="5" max="5" width="7.140625" customWidth="1"/>
    <col min="6" max="6" width="26.5703125" bestFit="1" customWidth="1"/>
    <col min="7" max="7" width="16.42578125" bestFit="1" customWidth="1"/>
    <col min="8" max="8" width="16.28515625" bestFit="1" customWidth="1"/>
    <col min="9" max="9" width="21.85546875" bestFit="1" customWidth="1"/>
    <col min="10" max="10" width="22.85546875" bestFit="1" customWidth="1"/>
    <col min="11" max="11" width="22.28515625" bestFit="1" customWidth="1"/>
    <col min="12" max="12" width="20.7109375" bestFit="1" customWidth="1"/>
    <col min="13" max="13" width="24.140625" bestFit="1" customWidth="1"/>
    <col min="14" max="14" width="17.5703125" bestFit="1" customWidth="1"/>
    <col min="15" max="15" width="13.140625" bestFit="1" customWidth="1"/>
    <col min="16" max="16" width="24.7109375" bestFit="1" customWidth="1"/>
    <col min="17" max="17" width="24.570312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81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A2" t="str">
        <f>_xlfn.CONCAT(D2,"x",E2)</f>
        <v>1024x576</v>
      </c>
      <c r="B2" t="s">
        <v>38</v>
      </c>
      <c r="C2" t="s">
        <v>80</v>
      </c>
      <c r="D2">
        <v>1024</v>
      </c>
      <c r="E2">
        <v>576</v>
      </c>
      <c r="F2" t="s">
        <v>79</v>
      </c>
      <c r="G2" t="s">
        <v>1</v>
      </c>
      <c r="H2">
        <v>256</v>
      </c>
      <c r="I2">
        <v>1215</v>
      </c>
      <c r="J2">
        <v>13</v>
      </c>
      <c r="K2">
        <v>4294705152</v>
      </c>
      <c r="L2">
        <v>49152</v>
      </c>
      <c r="M2">
        <v>65536</v>
      </c>
      <c r="N2">
        <v>30.1357</v>
      </c>
      <c r="O2">
        <v>466</v>
      </c>
      <c r="P2">
        <v>0.12228899999999999</v>
      </c>
      <c r="Q2">
        <v>3.2056500000000002E-2</v>
      </c>
      <c r="S2">
        <v>3</v>
      </c>
      <c r="T2">
        <v>1</v>
      </c>
      <c r="V2" s="4" t="str">
        <f ca="1">INDEX(OFFSET($A$2,(ROW()-ROW($V$2))*$S$2,,$S$2,),1)</f>
        <v>1024x576</v>
      </c>
      <c r="W2">
        <f ca="1">OFFSET($D$1,(ROW()-1)*$S$2,0) * OFFSET($E$1,(ROW()-1)*$S$2,0)</f>
        <v>589824</v>
      </c>
      <c r="X2">
        <f ca="1">OFFSET($J$1,(ROW()-1)*$S$2,0)</f>
        <v>13</v>
      </c>
      <c r="Y2" s="3">
        <f>K2/1000000000</f>
        <v>4.2947051519999997</v>
      </c>
      <c r="Z2" s="3">
        <f>L2/1000</f>
        <v>49.152000000000001</v>
      </c>
      <c r="AA2" s="3">
        <f>M2/1000</f>
        <v>65.536000000000001</v>
      </c>
      <c r="AB2" s="4">
        <f ca="1">SUM(OFFSET($N$2,(ROW()-ROW($AB$2))*$S$2,,$S$2,))</f>
        <v>90.543900000000008</v>
      </c>
      <c r="AC2" s="4">
        <f ca="1">SUM(OFFSET($O$2,(ROW()-ROW($AC$2))*$S$2,,$S$2,))</f>
        <v>1399</v>
      </c>
      <c r="AD2" s="4">
        <f ca="1">AC2/AB2</f>
        <v>15.451068487220009</v>
      </c>
      <c r="AE2" s="4">
        <f ca="1">1/MAX(OFFSET($Q$2,(ROW()-ROW($AE$2))*$S$2,,$S$2,))</f>
        <v>30.538920327010761</v>
      </c>
      <c r="AF2" s="4">
        <f ca="1">1/MIN(OFFSET($P$2,(ROW()-ROW($AF$2))*$S$2,,$S$2,))</f>
        <v>8.1773503749315157</v>
      </c>
      <c r="AG2">
        <f ca="1">AE2-AD2</f>
        <v>15.087851839790751</v>
      </c>
      <c r="AH2">
        <f ca="1">AE2-AF2</f>
        <v>22.361569952079243</v>
      </c>
    </row>
    <row r="3" spans="1:39" ht="15.75" x14ac:dyDescent="0.25">
      <c r="A3" t="str">
        <f t="shared" ref="A3:A19" si="0">_xlfn.CONCAT(D3,"x",E3)</f>
        <v>1024x576</v>
      </c>
      <c r="B3" t="s">
        <v>38</v>
      </c>
      <c r="C3" t="s">
        <v>80</v>
      </c>
      <c r="D3">
        <v>1024</v>
      </c>
      <c r="E3">
        <v>576</v>
      </c>
      <c r="F3" t="s">
        <v>79</v>
      </c>
      <c r="G3" t="s">
        <v>1</v>
      </c>
      <c r="H3">
        <v>256</v>
      </c>
      <c r="I3">
        <v>1215</v>
      </c>
      <c r="J3">
        <v>13</v>
      </c>
      <c r="K3">
        <v>4294705152</v>
      </c>
      <c r="L3">
        <v>49152</v>
      </c>
      <c r="M3">
        <v>65536</v>
      </c>
      <c r="N3">
        <v>30.221900000000002</v>
      </c>
      <c r="O3">
        <v>467</v>
      </c>
      <c r="P3">
        <v>0.123334</v>
      </c>
      <c r="Q3">
        <v>3.2557799999999998E-2</v>
      </c>
      <c r="V3" s="4" t="str">
        <f t="shared" ref="V3:V7" ca="1" si="1">INDEX(OFFSET($A$2,(ROW()-ROW($V$2))*$S$2,,$S$2,),1)</f>
        <v>1280x720</v>
      </c>
      <c r="W3">
        <f t="shared" ref="W3:W7" ca="1" si="2">OFFSET($D$1,(ROW()-1)*$S$2,0) * OFFSET($E$1,(ROW()-1)*$S$2,0)</f>
        <v>921600</v>
      </c>
      <c r="X3">
        <f t="shared" ref="X3:X7" ca="1" si="3">OFFSET($J$1,(ROW()-1)*$S$2,0)</f>
        <v>13</v>
      </c>
      <c r="Y3" s="3">
        <f t="shared" ref="Y3:Y7" si="4">K3/1000000000</f>
        <v>4.2947051519999997</v>
      </c>
      <c r="Z3" s="3">
        <f t="shared" ref="Z3:AA7" si="5">L3/1000</f>
        <v>49.152000000000001</v>
      </c>
      <c r="AA3" s="3">
        <f t="shared" si="5"/>
        <v>65.536000000000001</v>
      </c>
      <c r="AB3" s="4">
        <f t="shared" ref="AB3:AB7" ca="1" si="6">SUM(OFFSET($N$2,(ROW()-ROW($AB$2))*$S$2,,$S$2,))</f>
        <v>90.828299999999999</v>
      </c>
      <c r="AC3" s="4">
        <f t="shared" ref="AC3:AC7" ca="1" si="7">SUM(OFFSET($O$2,(ROW()-ROW($AC$2))*$S$2,,$S$2,))</f>
        <v>983</v>
      </c>
      <c r="AD3" s="4">
        <f t="shared" ref="AD3:AD7" ca="1" si="8">AC3/AB3</f>
        <v>10.822618060670518</v>
      </c>
      <c r="AE3" s="4">
        <f t="shared" ref="AE3:AE7" ca="1" si="9">1/MAX(OFFSET($Q$2,(ROW()-ROW($AE$2))*$S$2,,$S$2,))</f>
        <v>21.540907259931974</v>
      </c>
      <c r="AF3" s="4">
        <f t="shared" ref="AF3:AF7" ca="1" si="10">1/MIN(OFFSET($P$2,(ROW()-ROW($AF$2))*$S$2,,$S$2,))</f>
        <v>5.737596750225201</v>
      </c>
      <c r="AG3">
        <f t="shared" ref="AG3:AG7" ca="1" si="11">AE3-AD3</f>
        <v>10.718289199261456</v>
      </c>
      <c r="AH3">
        <f t="shared" ref="AH3:AH7" ca="1" si="12">AE3-AF3</f>
        <v>15.803310509706773</v>
      </c>
    </row>
    <row r="4" spans="1:39" ht="15.75" x14ac:dyDescent="0.25">
      <c r="A4" t="str">
        <f t="shared" si="0"/>
        <v>1024x576</v>
      </c>
      <c r="B4" t="s">
        <v>38</v>
      </c>
      <c r="C4" t="s">
        <v>80</v>
      </c>
      <c r="D4">
        <v>1024</v>
      </c>
      <c r="E4">
        <v>576</v>
      </c>
      <c r="F4" t="s">
        <v>79</v>
      </c>
      <c r="G4" t="s">
        <v>1</v>
      </c>
      <c r="H4">
        <v>256</v>
      </c>
      <c r="I4">
        <v>1215</v>
      </c>
      <c r="J4">
        <v>13</v>
      </c>
      <c r="K4">
        <v>4294705152</v>
      </c>
      <c r="L4">
        <v>49152</v>
      </c>
      <c r="M4">
        <v>65536</v>
      </c>
      <c r="N4">
        <v>30.186299999999999</v>
      </c>
      <c r="O4">
        <v>466</v>
      </c>
      <c r="P4">
        <v>0.12288399999999999</v>
      </c>
      <c r="Q4">
        <v>3.2745099999999999E-2</v>
      </c>
      <c r="V4" s="4" t="str">
        <f t="shared" ca="1" si="1"/>
        <v>1600x900</v>
      </c>
      <c r="W4">
        <f t="shared" ca="1" si="2"/>
        <v>1440000</v>
      </c>
      <c r="X4">
        <f t="shared" ca="1" si="3"/>
        <v>13</v>
      </c>
      <c r="Y4" s="3">
        <f t="shared" si="4"/>
        <v>4.2947051519999997</v>
      </c>
      <c r="Z4" s="3">
        <f t="shared" si="5"/>
        <v>49.152000000000001</v>
      </c>
      <c r="AA4" s="3">
        <f t="shared" si="5"/>
        <v>65.536000000000001</v>
      </c>
      <c r="AB4" s="4">
        <f t="shared" ca="1" si="6"/>
        <v>91.203800000000001</v>
      </c>
      <c r="AC4" s="4">
        <f t="shared" ca="1" si="7"/>
        <v>690</v>
      </c>
      <c r="AD4" s="4">
        <f t="shared" ca="1" si="8"/>
        <v>7.5654742455906439</v>
      </c>
      <c r="AE4" s="4">
        <f t="shared" ca="1" si="9"/>
        <v>15.094954813252768</v>
      </c>
      <c r="AF4" s="4">
        <f t="shared" ca="1" si="10"/>
        <v>3.9262955793838072</v>
      </c>
      <c r="AG4">
        <f t="shared" ca="1" si="11"/>
        <v>7.5294805676621239</v>
      </c>
      <c r="AH4">
        <f t="shared" ca="1" si="12"/>
        <v>11.168659233868961</v>
      </c>
    </row>
    <row r="5" spans="1:39" ht="15.75" x14ac:dyDescent="0.25">
      <c r="A5" t="str">
        <f t="shared" si="0"/>
        <v>1280x720</v>
      </c>
      <c r="B5" t="s">
        <v>38</v>
      </c>
      <c r="C5" t="s">
        <v>80</v>
      </c>
      <c r="D5">
        <v>1280</v>
      </c>
      <c r="E5">
        <v>720</v>
      </c>
      <c r="F5" t="s">
        <v>79</v>
      </c>
      <c r="G5" t="s">
        <v>1</v>
      </c>
      <c r="H5">
        <v>256</v>
      </c>
      <c r="I5">
        <v>1215</v>
      </c>
      <c r="J5">
        <v>13</v>
      </c>
      <c r="K5">
        <v>4294705152</v>
      </c>
      <c r="L5">
        <v>49152</v>
      </c>
      <c r="M5">
        <v>65536</v>
      </c>
      <c r="N5">
        <v>30.314699999999998</v>
      </c>
      <c r="O5">
        <v>328</v>
      </c>
      <c r="P5">
        <v>0.17482</v>
      </c>
      <c r="Q5">
        <v>4.60531E-2</v>
      </c>
      <c r="V5" s="4" t="str">
        <f t="shared" ca="1" si="1"/>
        <v>1920x1080</v>
      </c>
      <c r="W5">
        <f t="shared" ca="1" si="2"/>
        <v>2073600</v>
      </c>
      <c r="X5">
        <f t="shared" ca="1" si="3"/>
        <v>13</v>
      </c>
      <c r="Y5" s="3">
        <f t="shared" si="4"/>
        <v>4.2947051519999997</v>
      </c>
      <c r="Z5" s="3">
        <f t="shared" si="5"/>
        <v>49.152000000000001</v>
      </c>
      <c r="AA5" s="3">
        <f t="shared" si="5"/>
        <v>65.536000000000001</v>
      </c>
      <c r="AB5" s="4">
        <f t="shared" ca="1" si="6"/>
        <v>91.49799999999999</v>
      </c>
      <c r="AC5" s="4">
        <f t="shared" ca="1" si="7"/>
        <v>522</v>
      </c>
      <c r="AD5" s="4">
        <f t="shared" ca="1" si="8"/>
        <v>5.705042733174496</v>
      </c>
      <c r="AE5" s="4">
        <f t="shared" ca="1" si="9"/>
        <v>11.481398985503585</v>
      </c>
      <c r="AF5" s="4">
        <f t="shared" ca="1" si="10"/>
        <v>2.9662412088026171</v>
      </c>
      <c r="AG5">
        <f t="shared" ca="1" si="11"/>
        <v>5.776356252329089</v>
      </c>
      <c r="AH5">
        <f t="shared" ca="1" si="12"/>
        <v>8.515157776700967</v>
      </c>
    </row>
    <row r="6" spans="1:39" ht="15.75" x14ac:dyDescent="0.25">
      <c r="A6" t="str">
        <f t="shared" si="0"/>
        <v>1280x720</v>
      </c>
      <c r="B6" t="s">
        <v>38</v>
      </c>
      <c r="C6" t="s">
        <v>80</v>
      </c>
      <c r="D6">
        <v>1280</v>
      </c>
      <c r="E6">
        <v>720</v>
      </c>
      <c r="F6" t="s">
        <v>79</v>
      </c>
      <c r="G6" t="s">
        <v>1</v>
      </c>
      <c r="H6">
        <v>256</v>
      </c>
      <c r="I6">
        <v>1215</v>
      </c>
      <c r="J6">
        <v>13</v>
      </c>
      <c r="K6">
        <v>4294705152</v>
      </c>
      <c r="L6">
        <v>49152</v>
      </c>
      <c r="M6">
        <v>65536</v>
      </c>
      <c r="N6">
        <v>30.3264</v>
      </c>
      <c r="O6">
        <v>328</v>
      </c>
      <c r="P6">
        <v>0.174289</v>
      </c>
      <c r="Q6">
        <v>4.6423300000000001E-2</v>
      </c>
      <c r="V6" s="4" t="str">
        <f t="shared" ca="1" si="1"/>
        <v>2560x1440</v>
      </c>
      <c r="W6">
        <f t="shared" ca="1" si="2"/>
        <v>3686400</v>
      </c>
      <c r="X6">
        <f t="shared" ca="1" si="3"/>
        <v>13</v>
      </c>
      <c r="Y6" s="3">
        <f t="shared" si="4"/>
        <v>4.2947051519999997</v>
      </c>
      <c r="Z6" s="3">
        <f t="shared" si="5"/>
        <v>49.152000000000001</v>
      </c>
      <c r="AA6" s="3">
        <f t="shared" si="5"/>
        <v>65.536000000000001</v>
      </c>
      <c r="AB6" s="4">
        <f t="shared" ca="1" si="6"/>
        <v>91.784800000000004</v>
      </c>
      <c r="AC6" s="4">
        <f t="shared" ca="1" si="7"/>
        <v>336</v>
      </c>
      <c r="AD6" s="4">
        <f t="shared" ca="1" si="8"/>
        <v>3.6607368540324758</v>
      </c>
      <c r="AE6" s="4">
        <f t="shared" ca="1" si="9"/>
        <v>7.3815991496397775</v>
      </c>
      <c r="AF6" s="4">
        <f t="shared" ca="1" si="10"/>
        <v>1.8786857465991094</v>
      </c>
      <c r="AG6">
        <f t="shared" ca="1" si="11"/>
        <v>3.7208622956073016</v>
      </c>
      <c r="AH6">
        <f t="shared" ca="1" si="12"/>
        <v>5.5029134030406679</v>
      </c>
    </row>
    <row r="7" spans="1:39" ht="15.75" x14ac:dyDescent="0.25">
      <c r="A7" t="str">
        <f t="shared" si="0"/>
        <v>1280x720</v>
      </c>
      <c r="B7" t="s">
        <v>38</v>
      </c>
      <c r="C7" t="s">
        <v>80</v>
      </c>
      <c r="D7">
        <v>1280</v>
      </c>
      <c r="E7">
        <v>720</v>
      </c>
      <c r="F7" t="s">
        <v>79</v>
      </c>
      <c r="G7" t="s">
        <v>1</v>
      </c>
      <c r="H7">
        <v>256</v>
      </c>
      <c r="I7">
        <v>1215</v>
      </c>
      <c r="J7">
        <v>13</v>
      </c>
      <c r="K7">
        <v>4294705152</v>
      </c>
      <c r="L7">
        <v>49152</v>
      </c>
      <c r="M7">
        <v>65536</v>
      </c>
      <c r="N7">
        <v>30.187200000000001</v>
      </c>
      <c r="O7">
        <v>327</v>
      </c>
      <c r="P7">
        <v>0.17492099999999999</v>
      </c>
      <c r="Q7">
        <v>4.6382E-2</v>
      </c>
      <c r="T7" s="4"/>
      <c r="U7" s="4"/>
      <c r="V7" s="4" t="str">
        <f t="shared" ca="1" si="1"/>
        <v>3840x2160</v>
      </c>
      <c r="W7">
        <f t="shared" ca="1" si="2"/>
        <v>8294400</v>
      </c>
      <c r="X7">
        <f t="shared" ca="1" si="3"/>
        <v>13</v>
      </c>
      <c r="Y7" s="3">
        <f t="shared" si="4"/>
        <v>4.2947051519999997</v>
      </c>
      <c r="Z7" s="3">
        <f t="shared" si="5"/>
        <v>49.152000000000001</v>
      </c>
      <c r="AA7" s="3">
        <f t="shared" si="5"/>
        <v>65.536000000000001</v>
      </c>
      <c r="AB7" s="4">
        <f t="shared" ca="1" si="6"/>
        <v>97.433499999999995</v>
      </c>
      <c r="AC7" s="4">
        <f t="shared" ca="1" si="7"/>
        <v>181</v>
      </c>
      <c r="AD7" s="4">
        <f t="shared" ca="1" si="8"/>
        <v>1.857677287585892</v>
      </c>
      <c r="AE7" s="4">
        <f t="shared" ca="1" si="9"/>
        <v>3.995189791491045</v>
      </c>
      <c r="AF7" s="4">
        <f t="shared" ca="1" si="10"/>
        <v>0.50941137515600721</v>
      </c>
      <c r="AG7">
        <f t="shared" ca="1" si="11"/>
        <v>2.1375125039051532</v>
      </c>
      <c r="AH7">
        <f t="shared" ca="1" si="12"/>
        <v>3.4857784163350378</v>
      </c>
    </row>
    <row r="8" spans="1:39" ht="15.75" x14ac:dyDescent="0.25">
      <c r="A8" t="str">
        <f t="shared" si="0"/>
        <v>1600x900</v>
      </c>
      <c r="B8" t="s">
        <v>38</v>
      </c>
      <c r="C8" t="s">
        <v>80</v>
      </c>
      <c r="D8">
        <v>1600</v>
      </c>
      <c r="E8">
        <v>900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30.407</v>
      </c>
      <c r="O8">
        <v>230</v>
      </c>
      <c r="P8">
        <v>0.25601600000000002</v>
      </c>
      <c r="Q8">
        <v>6.5621499999999999E-2</v>
      </c>
      <c r="T8" s="4"/>
      <c r="U8" s="4"/>
      <c r="V8" s="4"/>
      <c r="Y8" s="3"/>
      <c r="Z8" s="3"/>
      <c r="AA8" s="3"/>
      <c r="AB8" s="4"/>
      <c r="AC8" s="4"/>
      <c r="AD8" s="4"/>
      <c r="AE8" s="4"/>
      <c r="AF8" s="4"/>
    </row>
    <row r="9" spans="1:39" ht="15.75" x14ac:dyDescent="0.25">
      <c r="A9" t="str">
        <f t="shared" si="0"/>
        <v>1600x900</v>
      </c>
      <c r="B9" t="s">
        <v>38</v>
      </c>
      <c r="C9" t="s">
        <v>80</v>
      </c>
      <c r="D9">
        <v>1600</v>
      </c>
      <c r="E9">
        <v>900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30.392099999999999</v>
      </c>
      <c r="O9">
        <v>230</v>
      </c>
      <c r="P9">
        <v>0.254693</v>
      </c>
      <c r="Q9">
        <v>6.5855200000000003E-2</v>
      </c>
      <c r="T9" s="4"/>
      <c r="U9" s="3"/>
      <c r="V9" s="3"/>
      <c r="Y9" s="3"/>
      <c r="Z9" s="3"/>
      <c r="AA9" s="3"/>
      <c r="AB9" s="4"/>
      <c r="AC9" s="4"/>
      <c r="AD9" s="4"/>
      <c r="AE9" s="4"/>
      <c r="AF9" s="4"/>
    </row>
    <row r="10" spans="1:39" ht="15.75" x14ac:dyDescent="0.25">
      <c r="A10" t="str">
        <f t="shared" si="0"/>
        <v>1600x900</v>
      </c>
      <c r="B10" t="s">
        <v>38</v>
      </c>
      <c r="C10" t="s">
        <v>80</v>
      </c>
      <c r="D10">
        <v>1600</v>
      </c>
      <c r="E10">
        <v>900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30.404699999999998</v>
      </c>
      <c r="O10">
        <v>230</v>
      </c>
      <c r="P10">
        <v>0.25503300000000001</v>
      </c>
      <c r="Q10">
        <v>6.6247299999999995E-2</v>
      </c>
      <c r="T10" s="4"/>
      <c r="U10" s="3"/>
      <c r="V10" s="3"/>
      <c r="Y10" s="3"/>
      <c r="Z10" s="3"/>
      <c r="AA10" s="3"/>
      <c r="AB10" s="4"/>
      <c r="AC10" s="4"/>
      <c r="AD10" s="4"/>
      <c r="AE10" s="4"/>
      <c r="AF10" s="4"/>
    </row>
    <row r="11" spans="1:39" ht="15.75" x14ac:dyDescent="0.25">
      <c r="A11" t="str">
        <f t="shared" si="0"/>
        <v>1920x1080</v>
      </c>
      <c r="B11" t="s">
        <v>38</v>
      </c>
      <c r="C11" t="s">
        <v>80</v>
      </c>
      <c r="D11">
        <v>1920</v>
      </c>
      <c r="E11">
        <v>1080</v>
      </c>
      <c r="F11" t="s">
        <v>79</v>
      </c>
      <c r="G11" t="s">
        <v>1</v>
      </c>
      <c r="H11">
        <v>256</v>
      </c>
      <c r="I11">
        <v>1215</v>
      </c>
      <c r="J11">
        <v>13</v>
      </c>
      <c r="K11">
        <v>4294705152</v>
      </c>
      <c r="L11">
        <v>49152</v>
      </c>
      <c r="M11">
        <v>65536</v>
      </c>
      <c r="N11">
        <v>30.4834</v>
      </c>
      <c r="O11">
        <v>174</v>
      </c>
      <c r="P11">
        <v>0.33773900000000001</v>
      </c>
      <c r="Q11">
        <v>8.6323399999999995E-2</v>
      </c>
      <c r="Y11" s="3"/>
      <c r="Z11" s="3"/>
      <c r="AA11" s="3"/>
      <c r="AB11" s="4"/>
      <c r="AC11" s="4"/>
      <c r="AD11" s="4"/>
      <c r="AE11" s="4"/>
      <c r="AF11" s="4"/>
    </row>
    <row r="12" spans="1:39" ht="15.75" x14ac:dyDescent="0.25">
      <c r="A12" t="str">
        <f t="shared" si="0"/>
        <v>1920x1080</v>
      </c>
      <c r="B12" t="s">
        <v>38</v>
      </c>
      <c r="C12" t="s">
        <v>80</v>
      </c>
      <c r="D12">
        <v>1920</v>
      </c>
      <c r="E12">
        <v>1080</v>
      </c>
      <c r="F12" t="s">
        <v>79</v>
      </c>
      <c r="G12" t="s">
        <v>1</v>
      </c>
      <c r="H12">
        <v>256</v>
      </c>
      <c r="I12">
        <v>1215</v>
      </c>
      <c r="J12">
        <v>13</v>
      </c>
      <c r="K12">
        <v>4294705152</v>
      </c>
      <c r="L12">
        <v>49152</v>
      </c>
      <c r="M12">
        <v>65536</v>
      </c>
      <c r="N12">
        <v>30.5002</v>
      </c>
      <c r="O12">
        <v>174</v>
      </c>
      <c r="P12">
        <v>0.33712700000000001</v>
      </c>
      <c r="Q12">
        <v>8.7097400000000005E-2</v>
      </c>
      <c r="Y12" s="3"/>
      <c r="Z12" s="3"/>
      <c r="AA12" s="3"/>
      <c r="AB12" s="4"/>
      <c r="AC12" s="4"/>
      <c r="AD12" s="4"/>
      <c r="AE12" s="4"/>
      <c r="AF12" s="4"/>
    </row>
    <row r="13" spans="1:39" ht="15.75" x14ac:dyDescent="0.25">
      <c r="A13" t="str">
        <f t="shared" si="0"/>
        <v>1920x1080</v>
      </c>
      <c r="B13" t="s">
        <v>38</v>
      </c>
      <c r="C13" t="s">
        <v>80</v>
      </c>
      <c r="D13">
        <v>1920</v>
      </c>
      <c r="E13">
        <v>1080</v>
      </c>
      <c r="F13" t="s">
        <v>79</v>
      </c>
      <c r="G13" t="s">
        <v>1</v>
      </c>
      <c r="H13">
        <v>256</v>
      </c>
      <c r="I13">
        <v>1215</v>
      </c>
      <c r="J13">
        <v>13</v>
      </c>
      <c r="K13">
        <v>4294705152</v>
      </c>
      <c r="L13">
        <v>49152</v>
      </c>
      <c r="M13">
        <v>65536</v>
      </c>
      <c r="N13">
        <v>30.514399999999998</v>
      </c>
      <c r="O13">
        <v>174</v>
      </c>
      <c r="P13">
        <v>0.33893400000000001</v>
      </c>
      <c r="Q13">
        <v>8.6934999999999998E-2</v>
      </c>
      <c r="Y13" s="3"/>
      <c r="Z13" s="3"/>
      <c r="AA13" s="3"/>
      <c r="AB13" s="4"/>
      <c r="AC13" s="4"/>
      <c r="AD13" s="4"/>
      <c r="AE13" s="4"/>
      <c r="AF13" s="4"/>
    </row>
    <row r="14" spans="1:39" x14ac:dyDescent="0.25">
      <c r="A14" t="str">
        <f t="shared" si="0"/>
        <v>2560x1440</v>
      </c>
      <c r="B14" t="s">
        <v>38</v>
      </c>
      <c r="C14" t="s">
        <v>80</v>
      </c>
      <c r="D14">
        <v>2560</v>
      </c>
      <c r="E14">
        <v>1440</v>
      </c>
      <c r="F14" t="s">
        <v>79</v>
      </c>
      <c r="G14" t="s">
        <v>1</v>
      </c>
      <c r="H14">
        <v>256</v>
      </c>
      <c r="I14">
        <v>1215</v>
      </c>
      <c r="J14">
        <v>13</v>
      </c>
      <c r="K14">
        <v>4294705152</v>
      </c>
      <c r="L14">
        <v>49152</v>
      </c>
      <c r="M14">
        <v>65536</v>
      </c>
      <c r="N14">
        <v>30.5867</v>
      </c>
      <c r="O14">
        <v>112</v>
      </c>
      <c r="P14">
        <v>0.53243300000000005</v>
      </c>
      <c r="Q14">
        <v>0.13469500000000001</v>
      </c>
    </row>
    <row r="15" spans="1:39" x14ac:dyDescent="0.25">
      <c r="A15" t="str">
        <f t="shared" si="0"/>
        <v>2560x1440</v>
      </c>
      <c r="B15" t="s">
        <v>38</v>
      </c>
      <c r="C15" t="s">
        <v>80</v>
      </c>
      <c r="D15">
        <v>2560</v>
      </c>
      <c r="E15">
        <v>1440</v>
      </c>
      <c r="F15" t="s">
        <v>79</v>
      </c>
      <c r="G15" t="s">
        <v>1</v>
      </c>
      <c r="H15">
        <v>256</v>
      </c>
      <c r="I15">
        <v>1215</v>
      </c>
      <c r="J15">
        <v>13</v>
      </c>
      <c r="K15">
        <v>4294705152</v>
      </c>
      <c r="L15">
        <v>49152</v>
      </c>
      <c r="M15">
        <v>65536</v>
      </c>
      <c r="N15">
        <v>30.603200000000001</v>
      </c>
      <c r="O15">
        <v>112</v>
      </c>
      <c r="P15">
        <v>0.53381299999999998</v>
      </c>
      <c r="Q15">
        <v>0.13525699999999999</v>
      </c>
    </row>
    <row r="16" spans="1:39" x14ac:dyDescent="0.25">
      <c r="A16" t="str">
        <f t="shared" si="0"/>
        <v>2560x1440</v>
      </c>
      <c r="B16" t="s">
        <v>38</v>
      </c>
      <c r="C16" t="s">
        <v>80</v>
      </c>
      <c r="D16">
        <v>2560</v>
      </c>
      <c r="E16">
        <v>1440</v>
      </c>
      <c r="F16" t="s">
        <v>79</v>
      </c>
      <c r="G16" t="s">
        <v>1</v>
      </c>
      <c r="H16">
        <v>256</v>
      </c>
      <c r="I16">
        <v>1215</v>
      </c>
      <c r="J16">
        <v>13</v>
      </c>
      <c r="K16">
        <v>4294705152</v>
      </c>
      <c r="L16">
        <v>49152</v>
      </c>
      <c r="M16">
        <v>65536</v>
      </c>
      <c r="N16">
        <v>30.594899999999999</v>
      </c>
      <c r="O16">
        <v>112</v>
      </c>
      <c r="P16">
        <v>0.53228699999999995</v>
      </c>
      <c r="Q16">
        <v>0.13547200000000001</v>
      </c>
    </row>
    <row r="17" spans="1:17" x14ac:dyDescent="0.25">
      <c r="A17" t="str">
        <f t="shared" si="0"/>
        <v>3840x2160</v>
      </c>
      <c r="B17" t="s">
        <v>38</v>
      </c>
      <c r="C17" t="s">
        <v>80</v>
      </c>
      <c r="D17">
        <v>3840</v>
      </c>
      <c r="E17">
        <v>2160</v>
      </c>
      <c r="F17" t="s">
        <v>79</v>
      </c>
      <c r="G17" t="s">
        <v>1</v>
      </c>
      <c r="H17">
        <v>256</v>
      </c>
      <c r="I17">
        <v>1215</v>
      </c>
      <c r="J17">
        <v>13</v>
      </c>
      <c r="K17">
        <v>4294705152</v>
      </c>
      <c r="L17">
        <v>49152</v>
      </c>
      <c r="M17">
        <v>65536</v>
      </c>
      <c r="N17">
        <v>31.8764</v>
      </c>
      <c r="O17">
        <v>60</v>
      </c>
      <c r="P17">
        <v>1.9703999999999999</v>
      </c>
      <c r="Q17">
        <v>0.249779</v>
      </c>
    </row>
    <row r="18" spans="1:17" x14ac:dyDescent="0.25">
      <c r="A18" t="str">
        <f t="shared" si="0"/>
        <v>3840x2160</v>
      </c>
      <c r="B18" t="s">
        <v>38</v>
      </c>
      <c r="C18" t="s">
        <v>80</v>
      </c>
      <c r="D18">
        <v>3840</v>
      </c>
      <c r="E18">
        <v>2160</v>
      </c>
      <c r="F18" t="s">
        <v>79</v>
      </c>
      <c r="G18" t="s">
        <v>1</v>
      </c>
      <c r="H18">
        <v>256</v>
      </c>
      <c r="I18">
        <v>1215</v>
      </c>
      <c r="J18">
        <v>13</v>
      </c>
      <c r="K18">
        <v>4294705152</v>
      </c>
      <c r="L18">
        <v>49152</v>
      </c>
      <c r="M18">
        <v>65536</v>
      </c>
      <c r="N18">
        <v>32.8508</v>
      </c>
      <c r="O18">
        <v>60</v>
      </c>
      <c r="P18">
        <v>1.96305</v>
      </c>
      <c r="Q18">
        <v>0.25001000000000001</v>
      </c>
    </row>
    <row r="19" spans="1:17" x14ac:dyDescent="0.25">
      <c r="A19" t="str">
        <f t="shared" si="0"/>
        <v>3840x2160</v>
      </c>
      <c r="B19" t="s">
        <v>38</v>
      </c>
      <c r="C19" t="s">
        <v>80</v>
      </c>
      <c r="D19">
        <v>3840</v>
      </c>
      <c r="E19">
        <v>2160</v>
      </c>
      <c r="F19" t="s">
        <v>79</v>
      </c>
      <c r="G19" t="s">
        <v>1</v>
      </c>
      <c r="H19">
        <v>256</v>
      </c>
      <c r="I19">
        <v>1215</v>
      </c>
      <c r="J19">
        <v>13</v>
      </c>
      <c r="K19">
        <v>4294705152</v>
      </c>
      <c r="L19">
        <v>49152</v>
      </c>
      <c r="M19">
        <v>65536</v>
      </c>
      <c r="N19">
        <v>32.706299999999999</v>
      </c>
      <c r="O19">
        <v>61</v>
      </c>
      <c r="P19">
        <v>1.97346</v>
      </c>
      <c r="Q19">
        <v>0.250301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B349-2272-4985-8475-8A40B0359212}">
  <dimension ref="A1:AM16"/>
  <sheetViews>
    <sheetView zoomScale="85" zoomScaleNormal="85" workbookViewId="0">
      <selection activeCell="B20" sqref="B2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35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30.139099999999999</v>
      </c>
      <c r="O2">
        <v>359</v>
      </c>
      <c r="P2">
        <v>0.122338</v>
      </c>
      <c r="Q2">
        <v>4.8074800000000001E-2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6" si="0">L2/1000</f>
        <v>49.152000000000001</v>
      </c>
      <c r="Z2" s="3">
        <f t="shared" si="0"/>
        <v>65.536000000000001</v>
      </c>
      <c r="AA2" s="4">
        <f ca="1">SUM(OFFSET($N$2,(ROW()-ROW($AA$2))*$S$2,,$S$2,))</f>
        <v>90.455199999999991</v>
      </c>
      <c r="AB2" s="4">
        <f ca="1">SUM(OFFSET($O$2,(ROW()-ROW($AB$2))*$S$2,,$S$2,))</f>
        <v>1081</v>
      </c>
      <c r="AC2" s="4">
        <f ca="1">AB2/AA2</f>
        <v>11.950667291653771</v>
      </c>
      <c r="AD2" s="4">
        <f ca="1">1/MAX(OFFSET($Q$2,(ROW()-ROW($AD$2))*$S$2,,$S$2,))</f>
        <v>20.800918568563986</v>
      </c>
      <c r="AE2" s="4">
        <f ca="1">1/MIN(OFFSET($P$2,(ROW()-ROW($AE$2))*$S$2,,$S$2,))</f>
        <v>8.26637569024237</v>
      </c>
      <c r="AF2">
        <f ca="1">AD2-AC2</f>
        <v>8.8502512769102157</v>
      </c>
      <c r="AG2">
        <f ca="1">AD2-AE2</f>
        <v>12.534542878321616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35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30.1875</v>
      </c>
      <c r="O3">
        <v>361</v>
      </c>
      <c r="P3">
        <v>0.120972</v>
      </c>
      <c r="Q3">
        <v>4.7741400000000003E-2</v>
      </c>
      <c r="V3" s="4" t="str">
        <f ca="1">INDEX(OFFSET($A$2,(ROW()-ROW($V$2))*$S$2,,$S$2,),1)</f>
        <v>Linear Epsilon</v>
      </c>
      <c r="W3">
        <f>D3*E3</f>
        <v>2073600</v>
      </c>
      <c r="X3" s="3">
        <f>K3/1000000000</f>
        <v>8.5894103039999994</v>
      </c>
      <c r="Y3" s="3">
        <f t="shared" si="0"/>
        <v>49.152000000000001</v>
      </c>
      <c r="Z3" s="3">
        <f t="shared" si="0"/>
        <v>65.536000000000001</v>
      </c>
      <c r="AA3" s="4">
        <f ca="1">SUM(OFFSET($N$2,(ROW()-ROW($AA$2))*$S$2,,$S$2,))</f>
        <v>90.58</v>
      </c>
      <c r="AB3" s="4">
        <f ca="1">SUM(OFFSET($O$2,(ROW()-ROW($AB$2))*$S$2,,$S$2,))</f>
        <v>1208</v>
      </c>
      <c r="AC3" s="4">
        <f t="shared" ref="AC3:AC6" ca="1" si="1">AB3/AA3</f>
        <v>13.336277323912563</v>
      </c>
      <c r="AD3" s="4">
        <f t="shared" ref="AD3:AD6" ca="1" si="2">1/MAX(OFFSET($Q$2,(ROW()-ROW($AD$2))*$S$2,,$S$2,))</f>
        <v>25.215338995017447</v>
      </c>
      <c r="AE3" s="4">
        <f t="shared" ref="AE3:AE6" ca="1" si="3">1/MIN(OFFSET($P$2,(ROW()-ROW($AE$2))*$S$2,,$S$2,))</f>
        <v>7.5241147878952042</v>
      </c>
      <c r="AF3">
        <f t="shared" ref="AF3:AF6" ca="1" si="4">AD3-AC3</f>
        <v>11.879061671104884</v>
      </c>
      <c r="AG3">
        <f t="shared" ref="AG3:AG6" ca="1" si="5">AD3-AE3</f>
        <v>17.691224207122243</v>
      </c>
      <c r="AH3">
        <f t="shared" ref="AH3:AH6" ca="1" si="6">ROUND((AC3-$AC$2)/ABS($AC$2)*100, $T$2)</f>
        <v>11.6</v>
      </c>
    </row>
    <row r="4" spans="1:39" ht="15.75" x14ac:dyDescent="0.25">
      <c r="A4" t="s">
        <v>26</v>
      </c>
      <c r="B4" t="s">
        <v>35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30.128599999999999</v>
      </c>
      <c r="O4">
        <v>361</v>
      </c>
      <c r="P4">
        <v>0.121068</v>
      </c>
      <c r="Q4">
        <v>4.7470100000000001E-2</v>
      </c>
      <c r="V4" s="4" t="str">
        <f ca="1">INDEX(OFFSET($A$2,(ROW()-ROW($V$2))*$S$2,,$S$2,),1)</f>
        <v>Bounding Volume</v>
      </c>
      <c r="W4">
        <f>D4*E4</f>
        <v>2073600</v>
      </c>
      <c r="X4" s="3">
        <f>K4/1000000000</f>
        <v>8.5894103039999994</v>
      </c>
      <c r="Y4" s="3">
        <f t="shared" si="0"/>
        <v>49.152000000000001</v>
      </c>
      <c r="Z4" s="3">
        <f t="shared" si="0"/>
        <v>65.536000000000001</v>
      </c>
      <c r="AA4" s="4">
        <f ca="1">SUM(OFFSET($N$2,(ROW()-ROW($AA$2))*$S$2,,$S$2,))</f>
        <v>90.479700000000008</v>
      </c>
      <c r="AB4" s="4">
        <f ca="1">SUM(OFFSET($O$2,(ROW()-ROW($AB$2))*$S$2,,$S$2,))</f>
        <v>1004</v>
      </c>
      <c r="AC4" s="4">
        <f t="shared" ca="1" si="1"/>
        <v>11.096411681294256</v>
      </c>
      <c r="AD4" s="4">
        <f t="shared" ca="1" si="2"/>
        <v>18.976952491199437</v>
      </c>
      <c r="AE4" s="4">
        <f t="shared" ca="1" si="3"/>
        <v>7.4938363196271061</v>
      </c>
      <c r="AF4">
        <f t="shared" ca="1" si="4"/>
        <v>7.880540809905181</v>
      </c>
      <c r="AG4">
        <f t="shared" ca="1" si="5"/>
        <v>11.48311617157233</v>
      </c>
      <c r="AH4">
        <f t="shared" ca="1" si="6"/>
        <v>-7.1</v>
      </c>
    </row>
    <row r="5" spans="1:39" ht="15.75" x14ac:dyDescent="0.25">
      <c r="A5" t="s">
        <v>25</v>
      </c>
      <c r="B5" t="s">
        <v>36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30.184000000000001</v>
      </c>
      <c r="O5">
        <v>403</v>
      </c>
      <c r="P5">
        <v>0.132906</v>
      </c>
      <c r="Q5">
        <v>3.9449400000000003E-2</v>
      </c>
      <c r="V5" s="4" t="str">
        <f ca="1">INDEX(OFFSET($A$2,(ROW()-ROW($V$2))*$S$2,,$S$2,),1)</f>
        <v>Fast Maths</v>
      </c>
      <c r="W5">
        <f>D5*E5</f>
        <v>2073600</v>
      </c>
      <c r="X5" s="3">
        <f>K5/1000000000</f>
        <v>8.5894103039999994</v>
      </c>
      <c r="Y5" s="3">
        <f t="shared" si="0"/>
        <v>49.152000000000001</v>
      </c>
      <c r="Z5" s="3">
        <f t="shared" si="0"/>
        <v>65.536000000000001</v>
      </c>
      <c r="AA5" s="4">
        <f ca="1">SUM(OFFSET($N$2,(ROW()-ROW($AA$2))*$S$2,,$S$2,))</f>
        <v>90.226500000000001</v>
      </c>
      <c r="AB5" s="4">
        <f ca="1">SUM(OFFSET($O$2,(ROW()-ROW($AB$2))*$S$2,,$S$2,))</f>
        <v>2133</v>
      </c>
      <c r="AC5" s="4">
        <f t="shared" ca="1" si="1"/>
        <v>23.640504729763428</v>
      </c>
      <c r="AD5" s="4">
        <f t="shared" ca="1" si="2"/>
        <v>41.483620192566967</v>
      </c>
      <c r="AE5" s="4">
        <f t="shared" ca="1" si="3"/>
        <v>16.558703917126998</v>
      </c>
      <c r="AF5">
        <f t="shared" ca="1" si="4"/>
        <v>17.843115462803539</v>
      </c>
      <c r="AG5">
        <f t="shared" ca="1" si="5"/>
        <v>24.924916275439969</v>
      </c>
      <c r="AH5">
        <f t="shared" ca="1" si="6"/>
        <v>97.8</v>
      </c>
      <c r="AI5">
        <f ca="1">SUM(AH3:AH5)</f>
        <v>102.3</v>
      </c>
    </row>
    <row r="6" spans="1:39" ht="15.75" x14ac:dyDescent="0.25">
      <c r="A6" t="s">
        <v>25</v>
      </c>
      <c r="B6" t="s">
        <v>36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30.206499999999998</v>
      </c>
      <c r="O6">
        <v>403</v>
      </c>
      <c r="P6">
        <v>0.132906</v>
      </c>
      <c r="Q6">
        <v>3.9496000000000003E-2</v>
      </c>
      <c r="V6" s="4" t="str">
        <f ca="1">INDEX(OFFSET($A$2,(ROW()-ROW($V$2))*$S$2,,$S$2,),1)</f>
        <v>All</v>
      </c>
      <c r="W6">
        <f>D6*E6</f>
        <v>2073600</v>
      </c>
      <c r="X6" s="3">
        <f>K6/1000000000</f>
        <v>8.5894103039999994</v>
      </c>
      <c r="Y6" s="3">
        <f t="shared" si="0"/>
        <v>49.152000000000001</v>
      </c>
      <c r="Z6" s="3">
        <f t="shared" si="0"/>
        <v>65.536000000000001</v>
      </c>
      <c r="AA6" s="4">
        <f ca="1">SUM(OFFSET($N$2,(ROW()-ROW($AA$2))*$S$2,,$S$2,))</f>
        <v>90.301299999999998</v>
      </c>
      <c r="AB6" s="4">
        <f ca="1">SUM(OFFSET($O$2,(ROW()-ROW($AB$2))*$S$2,,$S$2,))</f>
        <v>2299</v>
      </c>
      <c r="AC6" s="4">
        <f t="shared" ca="1" si="1"/>
        <v>25.459212658068047</v>
      </c>
      <c r="AD6" s="4">
        <f t="shared" ca="1" si="2"/>
        <v>44.980613355643719</v>
      </c>
      <c r="AE6" s="4">
        <f t="shared" ca="1" si="3"/>
        <v>15.809051946963791</v>
      </c>
      <c r="AF6">
        <f t="shared" ca="1" si="4"/>
        <v>19.521400697575672</v>
      </c>
      <c r="AG6">
        <f t="shared" ca="1" si="5"/>
        <v>29.171561408679928</v>
      </c>
      <c r="AH6">
        <f t="shared" ca="1" si="6"/>
        <v>113</v>
      </c>
      <c r="AI6">
        <f ca="1">AH6-AI5</f>
        <v>10.700000000000003</v>
      </c>
    </row>
    <row r="7" spans="1:39" ht="15.75" x14ac:dyDescent="0.25">
      <c r="A7" t="s">
        <v>25</v>
      </c>
      <c r="B7" t="s">
        <v>36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30.189499999999999</v>
      </c>
      <c r="O7">
        <v>402</v>
      </c>
      <c r="P7">
        <v>0.132935</v>
      </c>
      <c r="Q7">
        <v>3.9658400000000003E-2</v>
      </c>
      <c r="T7" s="4"/>
      <c r="U7" s="4"/>
      <c r="AE7" s="3"/>
      <c r="AF7" s="3"/>
      <c r="AG7" s="3"/>
    </row>
    <row r="8" spans="1:39" ht="15.75" x14ac:dyDescent="0.25">
      <c r="A8" t="s">
        <v>24</v>
      </c>
      <c r="B8" t="s">
        <v>37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30.152999999999999</v>
      </c>
      <c r="O8">
        <v>335</v>
      </c>
      <c r="P8">
        <v>0.13344300000000001</v>
      </c>
      <c r="Q8">
        <v>5.1631000000000003E-2</v>
      </c>
      <c r="T8" s="4"/>
      <c r="U8" s="4"/>
      <c r="V8" s="3"/>
    </row>
    <row r="9" spans="1:39" ht="15.75" x14ac:dyDescent="0.25">
      <c r="A9" t="s">
        <v>24</v>
      </c>
      <c r="B9" t="s">
        <v>37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30.156500000000001</v>
      </c>
      <c r="O9">
        <v>335</v>
      </c>
      <c r="P9">
        <v>0.13349800000000001</v>
      </c>
      <c r="Q9">
        <v>5.1440300000000001E-2</v>
      </c>
      <c r="T9" s="4"/>
      <c r="U9" s="3"/>
      <c r="V9" s="3"/>
    </row>
    <row r="10" spans="1:39" ht="15.75" x14ac:dyDescent="0.25">
      <c r="A10" t="s">
        <v>24</v>
      </c>
      <c r="B10" t="s">
        <v>37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30.170200000000001</v>
      </c>
      <c r="O10">
        <v>334</v>
      </c>
      <c r="P10">
        <v>0.13387399999999999</v>
      </c>
      <c r="Q10">
        <v>5.2695499999999999E-2</v>
      </c>
      <c r="T10" s="4"/>
      <c r="U10" s="3"/>
      <c r="V10" s="3"/>
    </row>
    <row r="11" spans="1:39" x14ac:dyDescent="0.25">
      <c r="A11" t="s">
        <v>56</v>
      </c>
      <c r="B11" t="s">
        <v>35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30.084800000000001</v>
      </c>
      <c r="O11">
        <v>711</v>
      </c>
      <c r="P11">
        <v>6.0391199999999999E-2</v>
      </c>
      <c r="Q11">
        <v>2.4014899999999999E-2</v>
      </c>
    </row>
    <row r="12" spans="1:39" x14ac:dyDescent="0.25">
      <c r="A12" t="s">
        <v>56</v>
      </c>
      <c r="B12" t="s">
        <v>35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30.078800000000001</v>
      </c>
      <c r="O12">
        <v>711</v>
      </c>
      <c r="P12">
        <v>6.0505400000000001E-2</v>
      </c>
      <c r="Q12">
        <v>2.41059E-2</v>
      </c>
    </row>
    <row r="13" spans="1:39" x14ac:dyDescent="0.25">
      <c r="A13" t="s">
        <v>56</v>
      </c>
      <c r="B13" t="s">
        <v>35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30.062899999999999</v>
      </c>
      <c r="O13">
        <v>711</v>
      </c>
      <c r="P13">
        <v>6.1225300000000003E-2</v>
      </c>
      <c r="Q13">
        <v>2.40631E-2</v>
      </c>
    </row>
    <row r="14" spans="1:39" x14ac:dyDescent="0.25">
      <c r="A14" t="s">
        <v>27</v>
      </c>
      <c r="B14" t="s">
        <v>38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30.118600000000001</v>
      </c>
      <c r="O14">
        <v>767</v>
      </c>
      <c r="P14">
        <v>6.3768199999999997E-2</v>
      </c>
      <c r="Q14">
        <v>2.2146800000000001E-2</v>
      </c>
    </row>
    <row r="15" spans="1:39" x14ac:dyDescent="0.25">
      <c r="A15" t="s">
        <v>27</v>
      </c>
      <c r="B15" t="s">
        <v>38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30.114799999999999</v>
      </c>
      <c r="O15">
        <v>766</v>
      </c>
      <c r="P15">
        <v>6.3348600000000005E-2</v>
      </c>
      <c r="Q15">
        <v>2.2231799999999999E-2</v>
      </c>
    </row>
    <row r="16" spans="1:39" x14ac:dyDescent="0.25">
      <c r="A16" t="s">
        <v>27</v>
      </c>
      <c r="B16" t="s">
        <v>38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30.067900000000002</v>
      </c>
      <c r="O16">
        <v>766</v>
      </c>
      <c r="P16">
        <v>6.3254900000000003E-2</v>
      </c>
      <c r="Q16">
        <v>2.2212599999999999E-2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3841-ECB5-4572-A470-D93688F263BB}">
  <dimension ref="A1:AM19"/>
  <sheetViews>
    <sheetView topLeftCell="P1" zoomScale="85" zoomScaleNormal="85" workbookViewId="0">
      <selection activeCell="R1" sqref="R1:AH2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18.2851562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39</v>
      </c>
      <c r="C2" t="s">
        <v>60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30.047699999999999</v>
      </c>
      <c r="O2">
        <v>1896</v>
      </c>
      <c r="P2">
        <v>2.7557700000000001E-2</v>
      </c>
      <c r="Q2">
        <v>9.2128000000000002E-3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90.141400000000004</v>
      </c>
      <c r="AB2" s="4">
        <f ca="1">SUM(OFFSET($O$2,(ROW()-ROW($AB$2))*$S$2,,$S$2,))</f>
        <v>5680</v>
      </c>
      <c r="AC2" s="4">
        <f ca="1">AB2/AA2</f>
        <v>63.012112081684997</v>
      </c>
      <c r="AD2" s="4">
        <f ca="1">1/MAX(OFFSET($Q$2,(ROW()-ROW($AD$2))*$S$2,,$S$2,))</f>
        <v>107.16046207591248</v>
      </c>
      <c r="AE2" s="4">
        <f ca="1">1/MIN(OFFSET($P$2,(ROW()-ROW($AE$2))*$S$2,,$S$2,))</f>
        <v>36.369720025895241</v>
      </c>
      <c r="AF2">
        <f ca="1">AD2-AC2</f>
        <v>44.14834999422748</v>
      </c>
      <c r="AG2">
        <f ca="1">AD2-AE2</f>
        <v>70.790742050017229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39</v>
      </c>
      <c r="C3" t="s">
        <v>60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30.049199999999999</v>
      </c>
      <c r="O3">
        <v>1898</v>
      </c>
      <c r="P3">
        <v>2.7573299999999999E-2</v>
      </c>
      <c r="Q3">
        <v>9.2520999999999992E-3</v>
      </c>
      <c r="V3" s="4" t="str">
        <f t="shared" ref="V3:V7" ca="1" si="1">INDEX(OFFSET($A$2,(ROW()-ROW($V$2))*$S$2,,$S$2,),1)</f>
        <v>Phong</v>
      </c>
      <c r="W3">
        <f t="shared" ref="W3:W7" si="2">D3*E3</f>
        <v>2073600</v>
      </c>
      <c r="X3" s="3">
        <f t="shared" ref="X3:X7" si="3">K3/1000000000</f>
        <v>8.5894103039999994</v>
      </c>
      <c r="Y3" s="3">
        <f t="shared" ref="Y3:Z6" si="4">L3/1000</f>
        <v>49.152000000000001</v>
      </c>
      <c r="Z3" s="3">
        <f t="shared" si="4"/>
        <v>65.536000000000001</v>
      </c>
      <c r="AA3" s="4">
        <f t="shared" ref="AA3:AA7" ca="1" si="5">SUM(OFFSET($N$2,(ROW()-ROW($AA$2))*$S$2,,$S$2,))</f>
        <v>90.132100000000008</v>
      </c>
      <c r="AB3" s="4">
        <f t="shared" ref="AB3:AB7" ca="1" si="6">SUM(OFFSET($O$2,(ROW()-ROW($AB$2))*$S$2,,$S$2,))</f>
        <v>4803</v>
      </c>
      <c r="AC3" s="4">
        <f t="shared" ref="AC3:AC6" ca="1" si="7">AB3/AA3</f>
        <v>53.288451062385093</v>
      </c>
      <c r="AD3" s="4">
        <f t="shared" ref="AD3:AD7" ca="1" si="8">1/MAX(OFFSET($Q$2,(ROW()-ROW($AD$2))*$S$2,,$S$2,))</f>
        <v>93.560248121778017</v>
      </c>
      <c r="AE3" s="4">
        <f t="shared" ref="AE3:AE7" ca="1" si="9">1/MIN(OFFSET($P$2,(ROW()-ROW($AE$2))*$S$2,,$S$2,))</f>
        <v>29.294672177970995</v>
      </c>
      <c r="AF3">
        <f t="shared" ref="AF3:AF6" ca="1" si="10">AD3-AC3</f>
        <v>40.271797059392924</v>
      </c>
      <c r="AG3">
        <f t="shared" ref="AG3:AG6" ca="1" si="11">AD3-AE3</f>
        <v>64.265575943807022</v>
      </c>
      <c r="AH3">
        <f t="shared" ref="AH3:AH7" ca="1" si="12">ROUND((AC3-$AC$2)/ABS($AC$2)*100, $T$2)</f>
        <v>-15.4</v>
      </c>
    </row>
    <row r="4" spans="1:39" ht="15.75" x14ac:dyDescent="0.25">
      <c r="A4" t="s">
        <v>26</v>
      </c>
      <c r="B4" t="s">
        <v>39</v>
      </c>
      <c r="C4" t="s">
        <v>60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30.044499999999999</v>
      </c>
      <c r="O4">
        <v>1886</v>
      </c>
      <c r="P4">
        <v>2.74954E-2</v>
      </c>
      <c r="Q4">
        <v>9.3317999999999995E-3</v>
      </c>
      <c r="V4" s="4" t="str">
        <f t="shared" ca="1" si="1"/>
        <v>Glow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4"/>
        <v>65.536000000000001</v>
      </c>
      <c r="AA4" s="4">
        <f t="shared" ca="1" si="5"/>
        <v>90.104399999999998</v>
      </c>
      <c r="AB4" s="4">
        <f t="shared" ca="1" si="6"/>
        <v>5648</v>
      </c>
      <c r="AC4" s="4">
        <f t="shared" ca="1" si="7"/>
        <v>62.682843457145268</v>
      </c>
      <c r="AD4" s="4">
        <f t="shared" ca="1" si="8"/>
        <v>107.14209184220113</v>
      </c>
      <c r="AE4" s="4">
        <f t="shared" ca="1" si="9"/>
        <v>36.17094388078057</v>
      </c>
      <c r="AF4">
        <f t="shared" ca="1" si="10"/>
        <v>44.459248385055858</v>
      </c>
      <c r="AG4">
        <f t="shared" ca="1" si="11"/>
        <v>70.971147961420556</v>
      </c>
      <c r="AH4">
        <f t="shared" ca="1" si="12"/>
        <v>-0.5</v>
      </c>
    </row>
    <row r="5" spans="1:39" ht="15.75" x14ac:dyDescent="0.25">
      <c r="A5" t="s">
        <v>34</v>
      </c>
      <c r="B5" t="s">
        <v>40</v>
      </c>
      <c r="C5" t="s">
        <v>60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30.036799999999999</v>
      </c>
      <c r="O5">
        <v>1601</v>
      </c>
      <c r="P5">
        <v>3.4507000000000003E-2</v>
      </c>
      <c r="Q5">
        <v>1.0633200000000001E-2</v>
      </c>
      <c r="V5" s="4" t="str">
        <f t="shared" ca="1" si="1"/>
        <v>Hard Shadows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4"/>
        <v>65.536000000000001</v>
      </c>
      <c r="AA5" s="4">
        <f t="shared" ca="1" si="5"/>
        <v>90.194900000000004</v>
      </c>
      <c r="AB5" s="4">
        <f t="shared" ca="1" si="6"/>
        <v>2475</v>
      </c>
      <c r="AC5" s="4">
        <f t="shared" ca="1" si="7"/>
        <v>27.440575908393932</v>
      </c>
      <c r="AD5" s="4">
        <f t="shared" ca="1" si="8"/>
        <v>47.923016466348457</v>
      </c>
      <c r="AE5" s="4">
        <f t="shared" ca="1" si="9"/>
        <v>17.469415420951769</v>
      </c>
      <c r="AF5">
        <f t="shared" ca="1" si="10"/>
        <v>20.482440557954526</v>
      </c>
      <c r="AG5">
        <f t="shared" ca="1" si="11"/>
        <v>30.453601045396688</v>
      </c>
      <c r="AH5">
        <f t="shared" ca="1" si="12"/>
        <v>-56.5</v>
      </c>
    </row>
    <row r="6" spans="1:39" ht="15.75" x14ac:dyDescent="0.25">
      <c r="A6" t="s">
        <v>34</v>
      </c>
      <c r="B6" t="s">
        <v>40</v>
      </c>
      <c r="C6" t="s">
        <v>60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30.045400000000001</v>
      </c>
      <c r="O6">
        <v>1598</v>
      </c>
      <c r="P6">
        <v>3.5934599999999997E-2</v>
      </c>
      <c r="Q6">
        <v>1.06883E-2</v>
      </c>
      <c r="V6" s="4" t="str">
        <f t="shared" ca="1" si="1"/>
        <v>Soft Shadows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4"/>
        <v>65.536000000000001</v>
      </c>
      <c r="AA6" s="4">
        <f t="shared" ca="1" si="5"/>
        <v>90.2624</v>
      </c>
      <c r="AB6" s="4">
        <f t="shared" ca="1" si="6"/>
        <v>2297</v>
      </c>
      <c r="AC6" s="4">
        <f t="shared" ca="1" si="7"/>
        <v>25.448027085475236</v>
      </c>
      <c r="AD6" s="4">
        <f t="shared" ca="1" si="8"/>
        <v>44.961602791216301</v>
      </c>
      <c r="AE6" s="4">
        <f t="shared" ca="1" si="9"/>
        <v>15.725743041358706</v>
      </c>
      <c r="AF6">
        <f t="shared" ca="1" si="10"/>
        <v>19.513575705741065</v>
      </c>
      <c r="AG6">
        <f t="shared" ca="1" si="11"/>
        <v>29.235859749857596</v>
      </c>
      <c r="AH6">
        <f t="shared" ca="1" si="12"/>
        <v>-59.6</v>
      </c>
      <c r="AI6">
        <f ca="1">ABS(AH6)-ABS(AH5)</f>
        <v>3.1000000000000014</v>
      </c>
    </row>
    <row r="7" spans="1:39" ht="15.75" x14ac:dyDescent="0.25">
      <c r="A7" t="s">
        <v>34</v>
      </c>
      <c r="B7" t="s">
        <v>40</v>
      </c>
      <c r="C7" t="s">
        <v>60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30.049900000000001</v>
      </c>
      <c r="O7">
        <v>1604</v>
      </c>
      <c r="P7">
        <v>3.4135899999999997E-2</v>
      </c>
      <c r="Q7">
        <v>1.04352E-2</v>
      </c>
      <c r="T7" s="4"/>
      <c r="U7" s="4"/>
      <c r="V7" s="4" t="str">
        <f t="shared" ca="1" si="1"/>
        <v>All</v>
      </c>
      <c r="W7">
        <f t="shared" si="2"/>
        <v>2073600</v>
      </c>
      <c r="X7" s="3">
        <f t="shared" si="3"/>
        <v>8.5894103039999994</v>
      </c>
      <c r="Y7" s="3">
        <f t="shared" ref="Y7" si="13">L7/1000</f>
        <v>49.152000000000001</v>
      </c>
      <c r="Z7" s="3">
        <f t="shared" ref="Z7" si="14">M7/1000</f>
        <v>65.536000000000001</v>
      </c>
      <c r="AA7" s="4">
        <f t="shared" ca="1" si="5"/>
        <v>90.266300000000001</v>
      </c>
      <c r="AB7" s="4">
        <f t="shared" ca="1" si="6"/>
        <v>2297</v>
      </c>
      <c r="AC7" s="4">
        <f t="shared" ref="AC7" ca="1" si="15">AB7/AA7</f>
        <v>25.446927590917099</v>
      </c>
      <c r="AD7" s="4">
        <f t="shared" ca="1" si="8"/>
        <v>45.00571572589719</v>
      </c>
      <c r="AE7" s="4">
        <f t="shared" ca="1" si="9"/>
        <v>15.788135847436086</v>
      </c>
      <c r="AF7">
        <f t="shared" ref="AF7" ca="1" si="16">AD7-AC7</f>
        <v>19.558788134980091</v>
      </c>
      <c r="AG7">
        <f t="shared" ref="AG7" ca="1" si="17">AD7-AE7</f>
        <v>29.217579878461102</v>
      </c>
      <c r="AH7">
        <f t="shared" ca="1" si="12"/>
        <v>-59.6</v>
      </c>
    </row>
    <row r="8" spans="1:39" ht="15.75" x14ac:dyDescent="0.25">
      <c r="A8" t="s">
        <v>45</v>
      </c>
      <c r="B8" t="s">
        <v>41</v>
      </c>
      <c r="C8" t="s">
        <v>60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30.029</v>
      </c>
      <c r="O8">
        <v>1886</v>
      </c>
      <c r="P8">
        <v>2.7680099999999999E-2</v>
      </c>
      <c r="Q8">
        <v>9.3334000000000004E-3</v>
      </c>
      <c r="T8" s="4"/>
      <c r="U8" s="4"/>
      <c r="V8" s="3"/>
    </row>
    <row r="9" spans="1:39" ht="15.75" x14ac:dyDescent="0.25">
      <c r="A9" t="s">
        <v>45</v>
      </c>
      <c r="B9" t="s">
        <v>41</v>
      </c>
      <c r="C9" t="s">
        <v>60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30.0411</v>
      </c>
      <c r="O9">
        <v>1882</v>
      </c>
      <c r="P9">
        <v>2.7928000000000001E-2</v>
      </c>
      <c r="Q9">
        <v>8.7448999999999999E-3</v>
      </c>
      <c r="T9" s="4"/>
      <c r="U9" s="3"/>
      <c r="V9" s="3"/>
    </row>
    <row r="10" spans="1:39" ht="15.75" x14ac:dyDescent="0.25">
      <c r="A10" t="s">
        <v>45</v>
      </c>
      <c r="B10" t="s">
        <v>41</v>
      </c>
      <c r="C10" t="s">
        <v>60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30.034300000000002</v>
      </c>
      <c r="O10">
        <v>1880</v>
      </c>
      <c r="P10">
        <v>2.7646500000000001E-2</v>
      </c>
      <c r="Q10">
        <v>9.3220000000000004E-3</v>
      </c>
      <c r="T10" s="4"/>
      <c r="U10" s="3"/>
      <c r="V10" s="3"/>
    </row>
    <row r="11" spans="1:39" x14ac:dyDescent="0.25">
      <c r="A11" t="s">
        <v>33</v>
      </c>
      <c r="B11" t="s">
        <v>42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30.0838</v>
      </c>
      <c r="O11">
        <v>833</v>
      </c>
      <c r="P11">
        <v>5.7242899999999999E-2</v>
      </c>
      <c r="Q11">
        <v>2.07894E-2</v>
      </c>
    </row>
    <row r="12" spans="1:39" x14ac:dyDescent="0.25">
      <c r="A12" t="s">
        <v>33</v>
      </c>
      <c r="B12" t="s">
        <v>42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30.055900000000001</v>
      </c>
      <c r="O12">
        <v>819</v>
      </c>
      <c r="P12">
        <v>5.9266100000000002E-2</v>
      </c>
      <c r="Q12">
        <v>2.0866800000000001E-2</v>
      </c>
    </row>
    <row r="13" spans="1:39" x14ac:dyDescent="0.25">
      <c r="A13" t="s">
        <v>33</v>
      </c>
      <c r="B13" t="s">
        <v>42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30.055199999999999</v>
      </c>
      <c r="O13">
        <v>823</v>
      </c>
      <c r="P13">
        <v>5.8400899999999999E-2</v>
      </c>
      <c r="Q13">
        <v>2.0643600000000002E-2</v>
      </c>
    </row>
    <row r="14" spans="1:39" x14ac:dyDescent="0.25">
      <c r="A14" t="s">
        <v>46</v>
      </c>
      <c r="B14" t="s">
        <v>43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30.081</v>
      </c>
      <c r="O14">
        <v>765</v>
      </c>
      <c r="P14">
        <v>6.7343E-2</v>
      </c>
      <c r="Q14">
        <v>2.1960500000000001E-2</v>
      </c>
    </row>
    <row r="15" spans="1:39" x14ac:dyDescent="0.25">
      <c r="A15" t="s">
        <v>46</v>
      </c>
      <c r="B15" t="s">
        <v>43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30.115300000000001</v>
      </c>
      <c r="O15">
        <v>766</v>
      </c>
      <c r="P15">
        <v>6.3589999999999994E-2</v>
      </c>
      <c r="Q15">
        <v>2.1828400000000001E-2</v>
      </c>
    </row>
    <row r="16" spans="1:39" x14ac:dyDescent="0.25">
      <c r="A16" t="s">
        <v>46</v>
      </c>
      <c r="B16" t="s">
        <v>43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30.066099999999999</v>
      </c>
      <c r="O16">
        <v>766</v>
      </c>
      <c r="P16">
        <v>6.3647999999999996E-2</v>
      </c>
      <c r="Q16">
        <v>2.2241199999999999E-2</v>
      </c>
    </row>
    <row r="17" spans="1:17" x14ac:dyDescent="0.25">
      <c r="A17" t="s">
        <v>27</v>
      </c>
      <c r="B17" t="s">
        <v>44</v>
      </c>
      <c r="C17" t="s">
        <v>60</v>
      </c>
      <c r="D17">
        <v>1920</v>
      </c>
      <c r="E17">
        <v>1080</v>
      </c>
      <c r="F17" t="s">
        <v>0</v>
      </c>
      <c r="G17" t="s">
        <v>1</v>
      </c>
      <c r="H17">
        <v>256</v>
      </c>
      <c r="I17">
        <v>1665</v>
      </c>
      <c r="J17">
        <v>38</v>
      </c>
      <c r="K17">
        <v>8589410304</v>
      </c>
      <c r="L17">
        <v>49152</v>
      </c>
      <c r="M17">
        <v>65536</v>
      </c>
      <c r="N17">
        <v>30.081</v>
      </c>
      <c r="O17">
        <v>765</v>
      </c>
      <c r="P17">
        <v>6.3338699999999998E-2</v>
      </c>
      <c r="Q17">
        <v>2.19209E-2</v>
      </c>
    </row>
    <row r="18" spans="1:17" x14ac:dyDescent="0.25">
      <c r="A18" t="s">
        <v>27</v>
      </c>
      <c r="B18" t="s">
        <v>44</v>
      </c>
      <c r="C18" t="s">
        <v>60</v>
      </c>
      <c r="D18">
        <v>1920</v>
      </c>
      <c r="E18">
        <v>1080</v>
      </c>
      <c r="F18" t="s">
        <v>0</v>
      </c>
      <c r="G18" t="s">
        <v>1</v>
      </c>
      <c r="H18">
        <v>256</v>
      </c>
      <c r="I18">
        <v>1665</v>
      </c>
      <c r="J18">
        <v>38</v>
      </c>
      <c r="K18">
        <v>8589410304</v>
      </c>
      <c r="L18">
        <v>49152</v>
      </c>
      <c r="M18">
        <v>65536</v>
      </c>
      <c r="N18">
        <v>30.066400000000002</v>
      </c>
      <c r="O18">
        <v>765</v>
      </c>
      <c r="P18">
        <v>6.3428899999999996E-2</v>
      </c>
      <c r="Q18">
        <v>2.2172399999999998E-2</v>
      </c>
    </row>
    <row r="19" spans="1:17" x14ac:dyDescent="0.25">
      <c r="A19" t="s">
        <v>27</v>
      </c>
      <c r="B19" t="s">
        <v>44</v>
      </c>
      <c r="C19" t="s">
        <v>60</v>
      </c>
      <c r="D19">
        <v>1920</v>
      </c>
      <c r="E19">
        <v>1080</v>
      </c>
      <c r="F19" t="s">
        <v>0</v>
      </c>
      <c r="G19" t="s">
        <v>1</v>
      </c>
      <c r="H19">
        <v>256</v>
      </c>
      <c r="I19">
        <v>1665</v>
      </c>
      <c r="J19">
        <v>38</v>
      </c>
      <c r="K19">
        <v>8589410304</v>
      </c>
      <c r="L19">
        <v>49152</v>
      </c>
      <c r="M19">
        <v>65536</v>
      </c>
      <c r="N19">
        <v>30.1189</v>
      </c>
      <c r="O19">
        <v>767</v>
      </c>
      <c r="P19">
        <v>6.3523499999999997E-2</v>
      </c>
      <c r="Q19">
        <v>2.22194E-2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0F60E-5AC0-4D7C-8092-06DDEBA89CA5}">
  <dimension ref="A1:AH16"/>
  <sheetViews>
    <sheetView topLeftCell="O1" zoomScale="70" zoomScaleNormal="70" workbookViewId="0">
      <selection activeCell="A2" sqref="A2:A16"/>
    </sheetView>
  </sheetViews>
  <sheetFormatPr defaultRowHeight="15" x14ac:dyDescent="0.25"/>
  <cols>
    <col min="1" max="1" width="23" bestFit="1" customWidth="1"/>
    <col min="2" max="2" width="30.85546875" customWidth="1"/>
    <col min="3" max="3" width="27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1.7109375" bestFit="1" customWidth="1"/>
    <col min="23" max="23" width="22.42578125" bestFit="1" customWidth="1"/>
    <col min="24" max="24" width="20.140625" bestFit="1" customWidth="1"/>
    <col min="25" max="25" width="19.140625" bestFit="1" customWidth="1"/>
    <col min="26" max="26" width="22.5703125" bestFit="1" customWidth="1"/>
    <col min="27" max="27" width="14.28515625" bestFit="1" customWidth="1"/>
    <col min="28" max="28" width="13.42578125" bestFit="1" customWidth="1"/>
    <col min="29" max="31" width="15.5703125" bestFit="1" customWidth="1"/>
    <col min="32" max="33" width="14.85546875" bestFit="1" customWidth="1"/>
    <col min="34" max="34" width="24" bestFit="1" customWidth="1"/>
  </cols>
  <sheetData>
    <row r="1" spans="1:34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</row>
    <row r="2" spans="1:34" ht="15.75" x14ac:dyDescent="0.25">
      <c r="A2" t="s">
        <v>26</v>
      </c>
      <c r="B2" t="s">
        <v>66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25.041</v>
      </c>
      <c r="O2">
        <v>964</v>
      </c>
      <c r="P2">
        <v>4.8334500000000002E-2</v>
      </c>
      <c r="Q2">
        <v>1.12446E-2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75.12700000000001</v>
      </c>
      <c r="AB2" s="4">
        <f ca="1">SUM(OFFSET($O$2,(ROW()-ROW($AB$2))*$S$2,,$S$2,))</f>
        <v>2890</v>
      </c>
      <c r="AC2" s="4">
        <f ca="1">AB2/AA2</f>
        <v>38.468193858399772</v>
      </c>
      <c r="AD2" s="4">
        <f ca="1">1/MAX(OFFSET($Q$2,(ROW()-ROW($AD$2))*$S$2,,$S$2,))</f>
        <v>88.931576045390671</v>
      </c>
      <c r="AE2" s="4">
        <f ca="1">1/MIN(OFFSET($P$2,(ROW()-ROW($AE$2))*$S$2,,$S$2,))</f>
        <v>20.689155778998437</v>
      </c>
      <c r="AF2">
        <f ca="1">AD2-AC2</f>
        <v>50.463382186990899</v>
      </c>
      <c r="AG2">
        <f ca="1">AD2-AE2</f>
        <v>68.24242026639223</v>
      </c>
      <c r="AH2">
        <f ca="1">ROUND((AC2-$AC$2)/ABS($AC$2)*100, $T$2)</f>
        <v>0</v>
      </c>
    </row>
    <row r="3" spans="1:34" ht="15.75" x14ac:dyDescent="0.25">
      <c r="A3" t="s">
        <v>26</v>
      </c>
      <c r="B3" t="s">
        <v>66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25.046800000000001</v>
      </c>
      <c r="O3">
        <v>966</v>
      </c>
      <c r="P3">
        <v>4.8772200000000002E-2</v>
      </c>
      <c r="Q3">
        <v>1.09911E-2</v>
      </c>
      <c r="T3" s="3"/>
      <c r="U3" s="3"/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75.106999999999999</v>
      </c>
      <c r="AB3" s="4">
        <f t="shared" ref="AB3:AB6" ca="1" si="7">SUM(OFFSET($O$2,(ROW()-ROW($AB$2))*$S$2,,$S$2,))</f>
        <v>3001</v>
      </c>
      <c r="AC3" s="4">
        <f t="shared" ref="AC3:AC6" ca="1" si="8">AB3/AA3</f>
        <v>39.956328970668515</v>
      </c>
      <c r="AD3" s="4">
        <f t="shared" ref="AD3:AD6" ca="1" si="9">1/MAX(OFFSET($Q$2,(ROW()-ROW($AD$2))*$S$2,,$S$2,))</f>
        <v>95.506422806933756</v>
      </c>
      <c r="AE3" s="4">
        <f t="shared" ref="AE3:AE6" ca="1" si="10">1/MIN(OFFSET($P$2,(ROW()-ROW($AE$2))*$S$2,,$S$2,))</f>
        <v>18.394796479971745</v>
      </c>
      <c r="AF3">
        <f t="shared" ref="AF3:AF6" ca="1" si="11">AD3-AC3</f>
        <v>55.550093836265241</v>
      </c>
      <c r="AG3">
        <f t="shared" ref="AG3:AG6" ca="1" si="12">AD3-AE3</f>
        <v>77.111626326962011</v>
      </c>
      <c r="AH3">
        <f t="shared" ref="AH3:AH6" ca="1" si="13">ROUND((AC3-$AC$2)/ABS($AC$2)*100, $T$2)</f>
        <v>3.9</v>
      </c>
    </row>
    <row r="4" spans="1:34" ht="15.75" x14ac:dyDescent="0.25">
      <c r="A4" t="s">
        <v>26</v>
      </c>
      <c r="B4" t="s">
        <v>66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25.039200000000001</v>
      </c>
      <c r="O4">
        <v>960</v>
      </c>
      <c r="P4">
        <v>4.8983699999999998E-2</v>
      </c>
      <c r="Q4">
        <v>1.1168600000000001E-2</v>
      </c>
      <c r="T4" s="3"/>
      <c r="U4" s="3"/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75.106400000000008</v>
      </c>
      <c r="AB4" s="4">
        <f t="shared" ca="1" si="7"/>
        <v>3433</v>
      </c>
      <c r="AC4" s="4">
        <f t="shared" ca="1" si="8"/>
        <v>45.708488224705214</v>
      </c>
      <c r="AD4" s="4">
        <f t="shared" ca="1" si="9"/>
        <v>117.58619067776679</v>
      </c>
      <c r="AE4" s="4">
        <f t="shared" ca="1" si="10"/>
        <v>20.77412707118047</v>
      </c>
      <c r="AF4">
        <f t="shared" ca="1" si="11"/>
        <v>71.877702453061573</v>
      </c>
      <c r="AG4">
        <f t="shared" ca="1" si="12"/>
        <v>96.812063606586321</v>
      </c>
      <c r="AH4">
        <f t="shared" ca="1" si="13"/>
        <v>18.8</v>
      </c>
    </row>
    <row r="5" spans="1:34" ht="15.75" x14ac:dyDescent="0.25">
      <c r="A5" t="s">
        <v>25</v>
      </c>
      <c r="B5" t="s">
        <v>67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25.037700000000001</v>
      </c>
      <c r="O5">
        <v>1000</v>
      </c>
      <c r="P5">
        <v>5.43632E-2</v>
      </c>
      <c r="Q5">
        <v>1.03249E-2</v>
      </c>
      <c r="T5" s="3"/>
      <c r="U5" s="3"/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75.1023</v>
      </c>
      <c r="AB5" s="4">
        <f t="shared" ca="1" si="7"/>
        <v>3341</v>
      </c>
      <c r="AC5" s="4">
        <f t="shared" ca="1" si="8"/>
        <v>44.485987779335652</v>
      </c>
      <c r="AD5" s="4">
        <f t="shared" ca="1" si="9"/>
        <v>99.852218716299873</v>
      </c>
      <c r="AE5" s="4">
        <f t="shared" ca="1" si="10"/>
        <v>24.336170119563604</v>
      </c>
      <c r="AF5">
        <f t="shared" ca="1" si="11"/>
        <v>55.366230936964222</v>
      </c>
      <c r="AG5">
        <f t="shared" ca="1" si="12"/>
        <v>75.516048596736269</v>
      </c>
      <c r="AH5">
        <f t="shared" ca="1" si="13"/>
        <v>15.6</v>
      </c>
    </row>
    <row r="6" spans="1:34" ht="15.75" x14ac:dyDescent="0.25">
      <c r="A6" t="s">
        <v>25</v>
      </c>
      <c r="B6" t="s">
        <v>67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25.029800000000002</v>
      </c>
      <c r="O6">
        <v>1001</v>
      </c>
      <c r="P6">
        <v>5.5033899999999997E-2</v>
      </c>
      <c r="Q6">
        <v>1.0470500000000001E-2</v>
      </c>
      <c r="T6" s="3"/>
      <c r="U6" s="3"/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75.080399999999997</v>
      </c>
      <c r="AB6" s="4">
        <f t="shared" ca="1" si="7"/>
        <v>4241</v>
      </c>
      <c r="AC6" s="4">
        <f t="shared" ca="1" si="8"/>
        <v>56.486113552937923</v>
      </c>
      <c r="AD6" s="4">
        <f t="shared" ca="1" si="9"/>
        <v>146.67488045997243</v>
      </c>
      <c r="AE6" s="4">
        <f t="shared" ca="1" si="10"/>
        <v>22.51851584965738</v>
      </c>
      <c r="AF6">
        <f t="shared" ca="1" si="11"/>
        <v>90.188766907034505</v>
      </c>
      <c r="AG6">
        <f t="shared" ca="1" si="12"/>
        <v>124.15636461031505</v>
      </c>
      <c r="AH6">
        <f t="shared" ca="1" si="13"/>
        <v>46.8</v>
      </c>
    </row>
    <row r="7" spans="1:34" ht="15.75" x14ac:dyDescent="0.25">
      <c r="A7" t="s">
        <v>25</v>
      </c>
      <c r="B7" t="s">
        <v>67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25.0395</v>
      </c>
      <c r="O7">
        <v>1000</v>
      </c>
      <c r="P7">
        <v>5.5006199999999998E-2</v>
      </c>
      <c r="Q7">
        <v>1.02649E-2</v>
      </c>
      <c r="V7" s="4"/>
      <c r="X7" s="3"/>
      <c r="Y7" s="3"/>
      <c r="Z7" s="3"/>
      <c r="AA7" s="4"/>
      <c r="AB7" s="4"/>
      <c r="AC7" s="4"/>
      <c r="AD7" s="4"/>
      <c r="AE7" s="4"/>
    </row>
    <row r="8" spans="1:34" ht="15.75" x14ac:dyDescent="0.25">
      <c r="A8" t="s">
        <v>24</v>
      </c>
      <c r="B8" t="s">
        <v>68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25.0242</v>
      </c>
      <c r="O8">
        <v>1145</v>
      </c>
      <c r="P8">
        <v>4.81368E-2</v>
      </c>
      <c r="Q8">
        <v>8.4527000000000005E-3</v>
      </c>
      <c r="V8" s="4"/>
      <c r="X8" s="3"/>
      <c r="Y8" s="3"/>
      <c r="Z8" s="3"/>
      <c r="AA8" s="4"/>
      <c r="AB8" s="4"/>
      <c r="AC8" s="4"/>
      <c r="AD8" s="4"/>
      <c r="AE8" s="4"/>
    </row>
    <row r="9" spans="1:34" x14ac:dyDescent="0.25">
      <c r="A9" t="s">
        <v>24</v>
      </c>
      <c r="B9" t="s">
        <v>68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25.043900000000001</v>
      </c>
      <c r="O9">
        <v>1144</v>
      </c>
      <c r="P9">
        <v>4.8477600000000003E-2</v>
      </c>
      <c r="Q9">
        <v>8.3280000000000003E-3</v>
      </c>
    </row>
    <row r="10" spans="1:34" x14ac:dyDescent="0.25">
      <c r="A10" t="s">
        <v>24</v>
      </c>
      <c r="B10" t="s">
        <v>68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25.0383</v>
      </c>
      <c r="O10">
        <v>1144</v>
      </c>
      <c r="P10">
        <v>4.8450500000000001E-2</v>
      </c>
      <c r="Q10">
        <v>8.5044000000000005E-3</v>
      </c>
    </row>
    <row r="11" spans="1:34" x14ac:dyDescent="0.25">
      <c r="A11" t="s">
        <v>56</v>
      </c>
      <c r="B11" t="s">
        <v>66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25.029699999999998</v>
      </c>
      <c r="O11">
        <v>1114</v>
      </c>
      <c r="P11">
        <v>4.11008E-2</v>
      </c>
      <c r="Q11">
        <v>9.8025000000000004E-3</v>
      </c>
    </row>
    <row r="12" spans="1:34" x14ac:dyDescent="0.25">
      <c r="A12" t="s">
        <v>56</v>
      </c>
      <c r="B12" t="s">
        <v>66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25.0322</v>
      </c>
      <c r="O12">
        <v>1113</v>
      </c>
      <c r="P12">
        <v>4.1091099999999998E-2</v>
      </c>
      <c r="Q12">
        <v>1.0014800000000001E-2</v>
      </c>
    </row>
    <row r="13" spans="1:34" x14ac:dyDescent="0.25">
      <c r="A13" t="s">
        <v>56</v>
      </c>
      <c r="B13" t="s">
        <v>66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25.040400000000002</v>
      </c>
      <c r="O13">
        <v>1114</v>
      </c>
      <c r="P13">
        <v>4.1141700000000003E-2</v>
      </c>
      <c r="Q13">
        <v>9.9526000000000007E-3</v>
      </c>
    </row>
    <row r="14" spans="1:34" x14ac:dyDescent="0.25">
      <c r="A14" t="s">
        <v>27</v>
      </c>
      <c r="B14" t="s">
        <v>58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25.023199999999999</v>
      </c>
      <c r="O14">
        <v>1410</v>
      </c>
      <c r="P14">
        <v>4.78161E-2</v>
      </c>
      <c r="Q14">
        <v>6.8177999999999997E-3</v>
      </c>
    </row>
    <row r="15" spans="1:34" x14ac:dyDescent="0.25">
      <c r="A15" t="s">
        <v>27</v>
      </c>
      <c r="B15" t="s">
        <v>58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25.033799999999999</v>
      </c>
      <c r="O15">
        <v>1405</v>
      </c>
      <c r="P15">
        <v>4.44079E-2</v>
      </c>
      <c r="Q15">
        <v>6.3718000000000004E-3</v>
      </c>
    </row>
    <row r="16" spans="1:34" x14ac:dyDescent="0.25">
      <c r="A16" t="s">
        <v>27</v>
      </c>
      <c r="B16" t="s">
        <v>58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25.023399999999999</v>
      </c>
      <c r="O16">
        <v>1426</v>
      </c>
      <c r="P16">
        <v>4.7047800000000001E-2</v>
      </c>
      <c r="Q16">
        <v>6.7350999999999999E-3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981F-7A17-4204-9BDB-78294BCDCCDC}">
  <dimension ref="A1:AH5"/>
  <sheetViews>
    <sheetView topLeftCell="E1" zoomScale="70" zoomScaleNormal="70" workbookViewId="0">
      <selection activeCell="R1" sqref="R1:AH2"/>
    </sheetView>
  </sheetViews>
  <sheetFormatPr defaultRowHeight="15" x14ac:dyDescent="0.25"/>
  <cols>
    <col min="1" max="1" width="18.85546875" bestFit="1" customWidth="1"/>
    <col min="2" max="2" width="57.140625" bestFit="1" customWidth="1"/>
    <col min="3" max="3" width="17.140625" customWidth="1"/>
    <col min="4" max="4" width="6.7109375" bestFit="1" customWidth="1"/>
    <col min="5" max="5" width="7.425781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9" max="19" width="22.42578125" bestFit="1" customWidth="1"/>
    <col min="20" max="20" width="20.140625" bestFit="1" customWidth="1"/>
    <col min="21" max="21" width="19.140625" bestFit="1" customWidth="1"/>
    <col min="22" max="22" width="22.5703125" bestFit="1" customWidth="1"/>
    <col min="23" max="23" width="20.7109375" bestFit="1" customWidth="1"/>
    <col min="24" max="25" width="14.85546875" bestFit="1" customWidth="1"/>
    <col min="26" max="26" width="14" bestFit="1" customWidth="1"/>
    <col min="27" max="28" width="14.85546875" bestFit="1" customWidth="1"/>
  </cols>
  <sheetData>
    <row r="1" spans="1:34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</row>
    <row r="2" spans="1:34" ht="15.75" x14ac:dyDescent="0.25">
      <c r="A2" t="s">
        <v>26</v>
      </c>
      <c r="B2" t="s">
        <v>29</v>
      </c>
      <c r="C2" t="s">
        <v>28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40.004800000000003</v>
      </c>
      <c r="O2">
        <v>4070</v>
      </c>
      <c r="P2">
        <v>2.3846200000000001E-2</v>
      </c>
      <c r="Q2">
        <v>4.6328999999999997E-3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120.01750000000001</v>
      </c>
      <c r="AB2" s="4">
        <f ca="1">SUM(OFFSET($O$2,(ROW()-ROW($AB$2))*$S$2,,$S$2,))</f>
        <v>9357</v>
      </c>
      <c r="AC2" s="4">
        <f ca="1">AB2/AA2</f>
        <v>77.963630303914002</v>
      </c>
      <c r="AD2" s="4">
        <f ca="1">1/MAX(OFFSET($Q$2,(ROW()-ROW($AD$2))*$S$2,,$S$2,))</f>
        <v>215.27598381124599</v>
      </c>
      <c r="AE2" s="4">
        <f ca="1">1/MIN(OFFSET($P$2,(ROW()-ROW($AE$2))*$S$2,,$S$2,))</f>
        <v>41.935402705672182</v>
      </c>
      <c r="AF2">
        <f ca="1">AD2-AC2</f>
        <v>137.31235350733198</v>
      </c>
      <c r="AG2">
        <f ca="1">AD2-AE2</f>
        <v>173.34058110557382</v>
      </c>
      <c r="AH2">
        <f ca="1">ROUND((AC2-$AC$2)/ABS($AC$2)*100, $T$2)</f>
        <v>0</v>
      </c>
    </row>
    <row r="3" spans="1:34" x14ac:dyDescent="0.25">
      <c r="A3" t="s">
        <v>33</v>
      </c>
      <c r="B3" t="s">
        <v>30</v>
      </c>
      <c r="C3" t="s">
        <v>28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40.006900000000002</v>
      </c>
      <c r="O3">
        <v>2195</v>
      </c>
      <c r="P3">
        <v>8.9050199999999996E-2</v>
      </c>
      <c r="Q3">
        <v>4.6327E-3</v>
      </c>
      <c r="T3" s="3"/>
      <c r="U3" s="3"/>
      <c r="V3" s="3"/>
    </row>
    <row r="4" spans="1:34" x14ac:dyDescent="0.25">
      <c r="A4" t="s">
        <v>34</v>
      </c>
      <c r="B4" t="s">
        <v>31</v>
      </c>
      <c r="C4" t="s">
        <v>28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40.005800000000001</v>
      </c>
      <c r="O4">
        <v>3092</v>
      </c>
      <c r="P4">
        <v>4.0886400000000003E-2</v>
      </c>
      <c r="Q4">
        <v>4.6452000000000004E-3</v>
      </c>
      <c r="T4" s="3"/>
      <c r="U4" s="3"/>
      <c r="V4" s="3"/>
    </row>
    <row r="5" spans="1:34" x14ac:dyDescent="0.25">
      <c r="A5" t="s">
        <v>27</v>
      </c>
      <c r="B5" t="s">
        <v>32</v>
      </c>
      <c r="C5" t="s">
        <v>28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40.0092</v>
      </c>
      <c r="O5">
        <v>1956</v>
      </c>
      <c r="P5">
        <v>0.102465</v>
      </c>
      <c r="Q5">
        <v>4.6502000000000002E-3</v>
      </c>
      <c r="T5" s="3"/>
      <c r="U5" s="3"/>
      <c r="V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8CC2-18C8-49A6-8CDC-434ADB535DDB}">
  <dimension ref="A1:AM16"/>
  <sheetViews>
    <sheetView topLeftCell="S1" zoomScale="85" zoomScaleNormal="85" workbookViewId="0">
      <selection activeCell="AH5" sqref="AH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62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20.023599999999998</v>
      </c>
      <c r="O2">
        <v>863</v>
      </c>
      <c r="P2">
        <v>2.9412199999999999E-2</v>
      </c>
      <c r="Q2">
        <v>1.8715200000000001E-2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60.093899999999998</v>
      </c>
      <c r="AB2" s="4">
        <f ca="1">SUM(OFFSET($O$2,(ROW()-ROW($AB$2))*$S$2,,$S$2,))</f>
        <v>2603</v>
      </c>
      <c r="AC2" s="4">
        <f ca="1">AB2/AA2</f>
        <v>43.315544506181162</v>
      </c>
      <c r="AD2" s="4">
        <f ca="1">1/MAX(OFFSET($Q$2,(ROW()-ROW($AD$2))*$S$2,,$S$2,))</f>
        <v>53.432504060870308</v>
      </c>
      <c r="AE2" s="4">
        <f ca="1">1/MIN(OFFSET($P$2,(ROW()-ROW($AE$2))*$S$2,,$S$2,))</f>
        <v>34.476695477691855</v>
      </c>
      <c r="AF2">
        <f ca="1">AD2-AC2</f>
        <v>10.116959554689146</v>
      </c>
      <c r="AG2">
        <f ca="1">AD2-AE2</f>
        <v>18.955808583178452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62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20.035</v>
      </c>
      <c r="O3">
        <v>870</v>
      </c>
      <c r="P3">
        <v>2.90446E-2</v>
      </c>
      <c r="Q3">
        <v>1.87049E-2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60.061400000000006</v>
      </c>
      <c r="AB3" s="4">
        <f t="shared" ref="AB3:AB6" ca="1" si="7">SUM(OFFSET($O$2,(ROW()-ROW($AB$2))*$S$2,,$S$2,))</f>
        <v>3426</v>
      </c>
      <c r="AC3" s="4">
        <f t="shared" ref="AC3:AC6" ca="1" si="8">AB3/AA3</f>
        <v>57.041627401292672</v>
      </c>
      <c r="AD3" s="4">
        <f t="shared" ref="AD3:AD6" ca="1" si="9">1/MAX(OFFSET($Q$2,(ROW()-ROW($AD$2))*$S$2,,$S$2,))</f>
        <v>70.663887220435996</v>
      </c>
      <c r="AE3" s="4">
        <f t="shared" ref="AE3:AE6" ca="1" si="10">1/MIN(OFFSET($P$2,(ROW()-ROW($AE$2))*$S$2,,$S$2,))</f>
        <v>43.963194013971503</v>
      </c>
      <c r="AF3">
        <f t="shared" ref="AF3:AF6" ca="1" si="11">AD3-AC3</f>
        <v>13.622259819143324</v>
      </c>
      <c r="AG3">
        <f t="shared" ref="AG3:AG6" ca="1" si="12">AD3-AE3</f>
        <v>26.700693206464493</v>
      </c>
      <c r="AH3">
        <f t="shared" ref="AH3:AH6" ca="1" si="13">ROUND((AC3-$AC$2)/ABS($AC$2)*100, $T$2)</f>
        <v>31.7</v>
      </c>
    </row>
    <row r="4" spans="1:39" ht="15.75" x14ac:dyDescent="0.25">
      <c r="A4" t="s">
        <v>26</v>
      </c>
      <c r="B4" t="s">
        <v>62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20.035299999999999</v>
      </c>
      <c r="O4">
        <v>870</v>
      </c>
      <c r="P4">
        <v>2.9005099999999999E-2</v>
      </c>
      <c r="Q4">
        <v>1.86156E-2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60.117500000000007</v>
      </c>
      <c r="AB4" s="4">
        <f t="shared" ca="1" si="7"/>
        <v>2521</v>
      </c>
      <c r="AC4" s="4">
        <f t="shared" ca="1" si="8"/>
        <v>41.934544849669393</v>
      </c>
      <c r="AD4" s="4">
        <f t="shared" ca="1" si="9"/>
        <v>51.351309715154287</v>
      </c>
      <c r="AE4" s="4">
        <f t="shared" ca="1" si="10"/>
        <v>34.366505029538011</v>
      </c>
      <c r="AF4">
        <f t="shared" ca="1" si="11"/>
        <v>9.4167648654848932</v>
      </c>
      <c r="AG4">
        <f t="shared" ca="1" si="12"/>
        <v>16.984804685616275</v>
      </c>
      <c r="AH4">
        <f t="shared" ca="1" si="13"/>
        <v>-3.2</v>
      </c>
    </row>
    <row r="5" spans="1:39" ht="15.75" x14ac:dyDescent="0.25">
      <c r="A5" t="s">
        <v>25</v>
      </c>
      <c r="B5" t="s">
        <v>63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20.021000000000001</v>
      </c>
      <c r="O5">
        <v>1143</v>
      </c>
      <c r="P5">
        <v>2.2746300000000001E-2</v>
      </c>
      <c r="Q5">
        <v>1.3996400000000001E-2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60.063100000000006</v>
      </c>
      <c r="AB5" s="4">
        <f t="shared" ca="1" si="7"/>
        <v>4258</v>
      </c>
      <c r="AC5" s="4">
        <f t="shared" ca="1" si="8"/>
        <v>70.892111795761451</v>
      </c>
      <c r="AD5" s="4">
        <f t="shared" ca="1" si="9"/>
        <v>94.111446775271276</v>
      </c>
      <c r="AE5" s="4">
        <f t="shared" ca="1" si="10"/>
        <v>53.232546378856036</v>
      </c>
      <c r="AF5">
        <f t="shared" ca="1" si="11"/>
        <v>23.219334979509824</v>
      </c>
      <c r="AG5">
        <f t="shared" ca="1" si="12"/>
        <v>40.87890039641524</v>
      </c>
      <c r="AH5">
        <f t="shared" ca="1" si="13"/>
        <v>63.7</v>
      </c>
    </row>
    <row r="6" spans="1:39" ht="15.75" x14ac:dyDescent="0.25">
      <c r="A6" t="s">
        <v>25</v>
      </c>
      <c r="B6" t="s">
        <v>63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20.017600000000002</v>
      </c>
      <c r="O6">
        <v>1142</v>
      </c>
      <c r="P6">
        <v>2.3170799999999998E-2</v>
      </c>
      <c r="Q6">
        <v>1.40026E-2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60.053200000000004</v>
      </c>
      <c r="AB6" s="4">
        <f t="shared" ca="1" si="7"/>
        <v>5163</v>
      </c>
      <c r="AC6" s="4">
        <f t="shared" ca="1" si="8"/>
        <v>85.97376992400072</v>
      </c>
      <c r="AD6" s="4">
        <f t="shared" ca="1" si="9"/>
        <v>102.8669005174205</v>
      </c>
      <c r="AE6" s="4">
        <f t="shared" ca="1" si="10"/>
        <v>57.397702943928181</v>
      </c>
      <c r="AF6">
        <f t="shared" ca="1" si="11"/>
        <v>16.893130593419784</v>
      </c>
      <c r="AG6">
        <f t="shared" ca="1" si="12"/>
        <v>45.469197573492323</v>
      </c>
      <c r="AH6">
        <f t="shared" ca="1" si="13"/>
        <v>98.5</v>
      </c>
    </row>
    <row r="7" spans="1:39" ht="15.75" x14ac:dyDescent="0.25">
      <c r="A7" t="s">
        <v>25</v>
      </c>
      <c r="B7" t="s">
        <v>63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20.0228</v>
      </c>
      <c r="O7">
        <v>1141</v>
      </c>
      <c r="P7">
        <v>2.31401E-2</v>
      </c>
      <c r="Q7">
        <v>1.4151499999999999E-2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64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20.033300000000001</v>
      </c>
      <c r="O8">
        <v>841</v>
      </c>
      <c r="P8">
        <v>2.9695200000000001E-2</v>
      </c>
      <c r="Q8">
        <v>1.94737E-2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64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20.048200000000001</v>
      </c>
      <c r="O9">
        <v>841</v>
      </c>
      <c r="P9">
        <v>2.9098099999999998E-2</v>
      </c>
      <c r="Q9">
        <v>1.9415600000000002E-2</v>
      </c>
      <c r="T9" s="4"/>
      <c r="U9" s="3"/>
      <c r="V9" s="4"/>
      <c r="X9" s="3"/>
      <c r="Y9" s="3"/>
      <c r="Z9" s="3"/>
      <c r="AA9" s="4"/>
      <c r="AB9" s="4"/>
      <c r="AC9" s="4"/>
      <c r="AD9" s="4"/>
      <c r="AE9" s="4"/>
    </row>
    <row r="10" spans="1:39" ht="15.75" x14ac:dyDescent="0.25">
      <c r="A10" t="s">
        <v>24</v>
      </c>
      <c r="B10" t="s">
        <v>64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20.036000000000001</v>
      </c>
      <c r="O10">
        <v>839</v>
      </c>
      <c r="P10">
        <v>2.9440999999999998E-2</v>
      </c>
      <c r="Q10">
        <v>1.9463000000000001E-2</v>
      </c>
      <c r="T10" s="4"/>
      <c r="U10" s="3"/>
      <c r="V10" s="4"/>
      <c r="X10" s="3"/>
      <c r="Y10" s="3"/>
      <c r="Z10" s="3"/>
      <c r="AA10" s="4"/>
      <c r="AB10" s="4"/>
      <c r="AC10" s="4"/>
      <c r="AD10" s="4"/>
      <c r="AE10" s="4"/>
    </row>
    <row r="11" spans="1:39" ht="15.75" x14ac:dyDescent="0.25">
      <c r="A11" t="s">
        <v>56</v>
      </c>
      <c r="B11" t="s">
        <v>62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20.019500000000001</v>
      </c>
      <c r="O11">
        <v>1419</v>
      </c>
      <c r="P11">
        <v>1.87855E-2</v>
      </c>
      <c r="Q11">
        <v>1.06257E-2</v>
      </c>
      <c r="V11" s="4"/>
      <c r="X11" s="3"/>
      <c r="Y11" s="3"/>
      <c r="Z11" s="3"/>
      <c r="AA11" s="4"/>
      <c r="AB11" s="4"/>
      <c r="AC11" s="4"/>
      <c r="AD11" s="4"/>
      <c r="AE11" s="4"/>
    </row>
    <row r="12" spans="1:39" ht="15.75" x14ac:dyDescent="0.25">
      <c r="A12" t="s">
        <v>56</v>
      </c>
      <c r="B12" t="s">
        <v>62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20.019500000000001</v>
      </c>
      <c r="O12">
        <v>1419</v>
      </c>
      <c r="P12">
        <v>1.8907899999999998E-2</v>
      </c>
      <c r="Q12">
        <v>1.06049E-2</v>
      </c>
      <c r="V12" s="4"/>
      <c r="X12" s="3"/>
      <c r="Y12" s="3"/>
      <c r="Z12" s="3"/>
      <c r="AA12" s="4"/>
      <c r="AB12" s="4"/>
      <c r="AC12" s="4"/>
      <c r="AD12" s="4"/>
      <c r="AE12" s="4"/>
    </row>
    <row r="13" spans="1:39" ht="15.75" x14ac:dyDescent="0.25">
      <c r="A13" t="s">
        <v>56</v>
      </c>
      <c r="B13" t="s">
        <v>62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20.024100000000001</v>
      </c>
      <c r="O13">
        <v>1420</v>
      </c>
      <c r="P13">
        <v>1.8825999999999999E-2</v>
      </c>
      <c r="Q13">
        <v>1.0565099999999999E-2</v>
      </c>
      <c r="V13" s="4"/>
      <c r="X13" s="3"/>
      <c r="Y13" s="3"/>
      <c r="Z13" s="3"/>
      <c r="AA13" s="4"/>
      <c r="AB13" s="4"/>
      <c r="AC13" s="4"/>
      <c r="AD13" s="4"/>
      <c r="AE13" s="4"/>
    </row>
    <row r="14" spans="1:39" ht="15.75" x14ac:dyDescent="0.25">
      <c r="A14" t="s">
        <v>27</v>
      </c>
      <c r="B14" t="s">
        <v>65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20.0168</v>
      </c>
      <c r="O14">
        <v>1728</v>
      </c>
      <c r="P14">
        <v>1.7422300000000002E-2</v>
      </c>
      <c r="Q14">
        <v>9.5297999999999997E-3</v>
      </c>
      <c r="V14" s="4"/>
      <c r="X14" s="3"/>
      <c r="Y14" s="3"/>
      <c r="Z14" s="3"/>
      <c r="AA14" s="4"/>
      <c r="AB14" s="4"/>
      <c r="AC14" s="4"/>
      <c r="AD14" s="4"/>
      <c r="AE14" s="4"/>
    </row>
    <row r="15" spans="1:39" ht="15.75" x14ac:dyDescent="0.25">
      <c r="A15" t="s">
        <v>27</v>
      </c>
      <c r="B15" t="s">
        <v>65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20.02</v>
      </c>
      <c r="O15">
        <v>1715</v>
      </c>
      <c r="P15">
        <v>1.7638999999999998E-2</v>
      </c>
      <c r="Q15">
        <v>9.6520000000000009E-3</v>
      </c>
      <c r="V15" s="4"/>
      <c r="X15" s="3"/>
      <c r="Y15" s="3"/>
      <c r="Z15" s="3"/>
      <c r="AA15" s="4"/>
      <c r="AB15" s="4"/>
      <c r="AC15" s="4"/>
      <c r="AD15" s="4"/>
      <c r="AE15" s="4"/>
    </row>
    <row r="16" spans="1:39" ht="15.75" x14ac:dyDescent="0.25">
      <c r="A16" t="s">
        <v>27</v>
      </c>
      <c r="B16" t="s">
        <v>65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20.016400000000001</v>
      </c>
      <c r="O16">
        <v>1720</v>
      </c>
      <c r="P16">
        <v>1.77054E-2</v>
      </c>
      <c r="Q16">
        <v>9.7213000000000004E-3</v>
      </c>
      <c r="V16" s="4"/>
      <c r="X16" s="3"/>
      <c r="Y16" s="3"/>
      <c r="Z16" s="3"/>
      <c r="AA16" s="4"/>
      <c r="AB16" s="4"/>
      <c r="AC16" s="4"/>
      <c r="AD16" s="4"/>
      <c r="AE16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5F9DE-D528-434B-B805-D6364E417ED6}">
  <dimension ref="A1:AM16"/>
  <sheetViews>
    <sheetView topLeftCell="S1" zoomScale="85" zoomScaleNormal="85" workbookViewId="0">
      <selection activeCell="AC5" sqref="AC5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4" width="19.85546875" bestFit="1" customWidth="1"/>
    <col min="25" max="25" width="18" bestFit="1" customWidth="1"/>
    <col min="26" max="26" width="21.28515625" bestFit="1" customWidth="1"/>
    <col min="27" max="27" width="14.28515625" bestFit="1" customWidth="1"/>
    <col min="28" max="28" width="13.140625" bestFit="1" customWidth="1"/>
    <col min="29" max="31" width="16.140625" bestFit="1" customWidth="1"/>
    <col min="32" max="33" width="12.28515625" bestFit="1" customWidth="1"/>
    <col min="34" max="34" width="22.425781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18</v>
      </c>
      <c r="Y1" s="2" t="s">
        <v>19</v>
      </c>
      <c r="Z1" s="2" t="s">
        <v>20</v>
      </c>
      <c r="AA1" s="2" t="s">
        <v>49</v>
      </c>
      <c r="AB1" s="2" t="s">
        <v>10</v>
      </c>
      <c r="AC1" s="2" t="s">
        <v>23</v>
      </c>
      <c r="AD1" s="2" t="s">
        <v>53</v>
      </c>
      <c r="AE1" s="2" t="s">
        <v>52</v>
      </c>
      <c r="AF1" s="2" t="s">
        <v>50</v>
      </c>
      <c r="AG1" s="2" t="s">
        <v>51</v>
      </c>
      <c r="AH1" s="2" t="s">
        <v>55</v>
      </c>
      <c r="AI1" s="6"/>
      <c r="AJ1" s="6"/>
      <c r="AK1" s="6"/>
      <c r="AL1" s="6"/>
      <c r="AM1" s="6"/>
    </row>
    <row r="2" spans="1:39" ht="15.75" x14ac:dyDescent="0.25">
      <c r="A2" t="s">
        <v>26</v>
      </c>
      <c r="B2" t="s">
        <v>69</v>
      </c>
      <c r="C2" t="s">
        <v>61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20.049099999999999</v>
      </c>
      <c r="O2">
        <v>1042</v>
      </c>
      <c r="P2">
        <v>3.2215000000000001E-2</v>
      </c>
      <c r="Q2">
        <v>1.40696E-2</v>
      </c>
      <c r="S2">
        <v>3</v>
      </c>
      <c r="T2">
        <v>1</v>
      </c>
      <c r="V2" s="4" t="str">
        <f ca="1">INDEX(OFFSET($A$2,(ROW()-ROW($V$2))*$S$2,,$S$2,),1)</f>
        <v>None</v>
      </c>
      <c r="W2">
        <f>D2*E2</f>
        <v>2073600</v>
      </c>
      <c r="X2" s="3">
        <f>K2/1000000000</f>
        <v>8.5894103039999994</v>
      </c>
      <c r="Y2" s="3">
        <f t="shared" ref="Y2:Z2" si="0">L2/1000</f>
        <v>49.152000000000001</v>
      </c>
      <c r="Z2" s="3">
        <f t="shared" si="0"/>
        <v>65.536000000000001</v>
      </c>
      <c r="AA2" s="4">
        <f ca="1">SUM(OFFSET($N$2,(ROW()-ROW($AA$2))*$S$2,,$S$2,))</f>
        <v>60.1267</v>
      </c>
      <c r="AB2" s="4">
        <f ca="1">SUM(OFFSET($O$2,(ROW()-ROW($AB$2))*$S$2,,$S$2,))</f>
        <v>3116</v>
      </c>
      <c r="AC2" s="4">
        <f ca="1">AB2/AA2</f>
        <v>51.823898534261815</v>
      </c>
      <c r="AD2" s="4">
        <f ca="1">1/MAX(OFFSET($Q$2,(ROW()-ROW($AD$2))*$S$2,,$S$2,))</f>
        <v>71.075226019218746</v>
      </c>
      <c r="AE2" s="4">
        <f ca="1">1/MIN(OFFSET($P$2,(ROW()-ROW($AE$2))*$S$2,,$S$2,))</f>
        <v>31.390570900312962</v>
      </c>
      <c r="AF2">
        <f ca="1">AD2-AC2</f>
        <v>19.251327484956931</v>
      </c>
      <c r="AG2">
        <f ca="1">AD2-AE2</f>
        <v>39.684655118905781</v>
      </c>
      <c r="AH2">
        <f ca="1">ROUND((AC2-$AC$2)/ABS($AC$2)*100, $T$2)</f>
        <v>0</v>
      </c>
    </row>
    <row r="3" spans="1:39" ht="15.75" x14ac:dyDescent="0.25">
      <c r="A3" t="s">
        <v>26</v>
      </c>
      <c r="B3" t="s">
        <v>69</v>
      </c>
      <c r="C3" t="s">
        <v>61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20.029499999999999</v>
      </c>
      <c r="O3">
        <v>1046</v>
      </c>
      <c r="P3">
        <v>3.1856700000000002E-2</v>
      </c>
      <c r="Q3">
        <v>1.40655E-2</v>
      </c>
      <c r="V3" s="4" t="str">
        <f t="shared" ref="V3:V6" ca="1" si="1">INDEX(OFFSET($A$2,(ROW()-ROW($V$2))*$S$2,,$S$2,),1)</f>
        <v>Linear Epsilon</v>
      </c>
      <c r="W3">
        <f t="shared" ref="W3:W6" si="2">D3*E3</f>
        <v>2073600</v>
      </c>
      <c r="X3" s="3">
        <f t="shared" ref="X3:X6" si="3">K3/1000000000</f>
        <v>8.5894103039999994</v>
      </c>
      <c r="Y3" s="3">
        <f t="shared" ref="Y3:Y6" si="4">L3/1000</f>
        <v>49.152000000000001</v>
      </c>
      <c r="Z3" s="3">
        <f t="shared" ref="Z3:Z6" si="5">M3/1000</f>
        <v>65.536000000000001</v>
      </c>
      <c r="AA3" s="4">
        <f t="shared" ref="AA3:AA6" ca="1" si="6">SUM(OFFSET($N$2,(ROW()-ROW($AA$2))*$S$2,,$S$2,))</f>
        <v>60.118800000000007</v>
      </c>
      <c r="AB3" s="4">
        <f t="shared" ref="AB3:AB6" ca="1" si="7">SUM(OFFSET($O$2,(ROW()-ROW($AB$2))*$S$2,,$S$2,))</f>
        <v>3458</v>
      </c>
      <c r="AC3" s="4">
        <f t="shared" ref="AC3:AC6" ca="1" si="8">AB3/AA3</f>
        <v>57.519444832564851</v>
      </c>
      <c r="AD3" s="4">
        <f t="shared" ref="AD3:AD6" ca="1" si="9">1/MAX(OFFSET($Q$2,(ROW()-ROW($AD$2))*$S$2,,$S$2,))</f>
        <v>76.983479345332498</v>
      </c>
      <c r="AE3" s="4">
        <f t="shared" ref="AE3:AE6" ca="1" si="10">1/MIN(OFFSET($P$2,(ROW()-ROW($AE$2))*$S$2,,$S$2,))</f>
        <v>39.767914451262435</v>
      </c>
      <c r="AF3">
        <f t="shared" ref="AF3:AF6" ca="1" si="11">AD3-AC3</f>
        <v>19.464034512767647</v>
      </c>
      <c r="AG3">
        <f t="shared" ref="AG3:AG6" ca="1" si="12">AD3-AE3</f>
        <v>37.215564894070063</v>
      </c>
      <c r="AH3">
        <f t="shared" ref="AH3:AH6" ca="1" si="13">ROUND((AC3-$AC$2)/ABS($AC$2)*100, $T$2)</f>
        <v>11</v>
      </c>
    </row>
    <row r="4" spans="1:39" ht="15.75" x14ac:dyDescent="0.25">
      <c r="A4" t="s">
        <v>26</v>
      </c>
      <c r="B4" t="s">
        <v>69</v>
      </c>
      <c r="C4" t="s">
        <v>61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20.048100000000002</v>
      </c>
      <c r="O4">
        <v>1028</v>
      </c>
      <c r="P4">
        <v>3.29787E-2</v>
      </c>
      <c r="Q4">
        <v>1.3931000000000001E-2</v>
      </c>
      <c r="V4" s="4" t="str">
        <f t="shared" ca="1" si="1"/>
        <v>Bounding Volume</v>
      </c>
      <c r="W4">
        <f t="shared" si="2"/>
        <v>2073600</v>
      </c>
      <c r="X4" s="3">
        <f t="shared" si="3"/>
        <v>8.5894103039999994</v>
      </c>
      <c r="Y4" s="3">
        <f t="shared" si="4"/>
        <v>49.152000000000001</v>
      </c>
      <c r="Z4" s="3">
        <f t="shared" si="5"/>
        <v>65.536000000000001</v>
      </c>
      <c r="AA4" s="4">
        <f t="shared" ca="1" si="6"/>
        <v>60.091800000000006</v>
      </c>
      <c r="AB4" s="4">
        <f t="shared" ca="1" si="7"/>
        <v>4299</v>
      </c>
      <c r="AC4" s="4">
        <f t="shared" ca="1" si="8"/>
        <v>71.540542969257032</v>
      </c>
      <c r="AD4" s="4">
        <f t="shared" ca="1" si="9"/>
        <v>102.8679586882278</v>
      </c>
      <c r="AE4" s="4">
        <f t="shared" ca="1" si="10"/>
        <v>45.135723119420099</v>
      </c>
      <c r="AF4">
        <f t="shared" ca="1" si="11"/>
        <v>31.327415718970769</v>
      </c>
      <c r="AG4">
        <f t="shared" ca="1" si="12"/>
        <v>57.732235568807702</v>
      </c>
      <c r="AH4">
        <f t="shared" ca="1" si="13"/>
        <v>38</v>
      </c>
    </row>
    <row r="5" spans="1:39" ht="15.75" x14ac:dyDescent="0.25">
      <c r="A5" t="s">
        <v>25</v>
      </c>
      <c r="B5" t="s">
        <v>70</v>
      </c>
      <c r="C5" t="s">
        <v>61</v>
      </c>
      <c r="D5">
        <v>1920</v>
      </c>
      <c r="E5">
        <v>1080</v>
      </c>
      <c r="F5" t="s">
        <v>0</v>
      </c>
      <c r="G5" t="s">
        <v>1</v>
      </c>
      <c r="H5">
        <v>256</v>
      </c>
      <c r="I5">
        <v>1665</v>
      </c>
      <c r="J5">
        <v>38</v>
      </c>
      <c r="K5">
        <v>8589410304</v>
      </c>
      <c r="L5">
        <v>49152</v>
      </c>
      <c r="M5">
        <v>65536</v>
      </c>
      <c r="N5">
        <v>20.043700000000001</v>
      </c>
      <c r="O5">
        <v>1136</v>
      </c>
      <c r="P5">
        <v>2.5145899999999999E-2</v>
      </c>
      <c r="Q5">
        <v>1.26502E-2</v>
      </c>
      <c r="V5" s="4" t="str">
        <f t="shared" ca="1" si="1"/>
        <v>Fast Maths</v>
      </c>
      <c r="W5">
        <f t="shared" si="2"/>
        <v>2073600</v>
      </c>
      <c r="X5" s="3">
        <f t="shared" si="3"/>
        <v>8.5894103039999994</v>
      </c>
      <c r="Y5" s="3">
        <f t="shared" si="4"/>
        <v>49.152000000000001</v>
      </c>
      <c r="Z5" s="3">
        <f t="shared" si="5"/>
        <v>65.536000000000001</v>
      </c>
      <c r="AA5" s="4">
        <f t="shared" ca="1" si="6"/>
        <v>60.177999999999997</v>
      </c>
      <c r="AB5" s="4">
        <f t="shared" ca="1" si="7"/>
        <v>2475</v>
      </c>
      <c r="AC5" s="4">
        <f t="shared" ca="1" si="8"/>
        <v>41.12798697198312</v>
      </c>
      <c r="AD5" s="4">
        <f t="shared" ca="1" si="9"/>
        <v>55.642109948809264</v>
      </c>
      <c r="AE5" s="4">
        <f t="shared" ca="1" si="10"/>
        <v>27.627285812559915</v>
      </c>
      <c r="AF5">
        <f t="shared" ca="1" si="11"/>
        <v>14.514122976826144</v>
      </c>
      <c r="AG5">
        <f t="shared" ca="1" si="12"/>
        <v>28.014824136249349</v>
      </c>
      <c r="AH5">
        <f t="shared" ca="1" si="13"/>
        <v>-20.6</v>
      </c>
    </row>
    <row r="6" spans="1:39" ht="15.75" x14ac:dyDescent="0.25">
      <c r="A6" t="s">
        <v>25</v>
      </c>
      <c r="B6" t="s">
        <v>70</v>
      </c>
      <c r="C6" t="s">
        <v>61</v>
      </c>
      <c r="D6">
        <v>1920</v>
      </c>
      <c r="E6">
        <v>1080</v>
      </c>
      <c r="F6" t="s">
        <v>0</v>
      </c>
      <c r="G6" t="s">
        <v>1</v>
      </c>
      <c r="H6">
        <v>256</v>
      </c>
      <c r="I6">
        <v>1665</v>
      </c>
      <c r="J6">
        <v>38</v>
      </c>
      <c r="K6">
        <v>8589410304</v>
      </c>
      <c r="L6">
        <v>49152</v>
      </c>
      <c r="M6">
        <v>65536</v>
      </c>
      <c r="N6">
        <v>20.040400000000002</v>
      </c>
      <c r="O6">
        <v>1161</v>
      </c>
      <c r="P6">
        <v>2.5466200000000001E-2</v>
      </c>
      <c r="Q6">
        <v>1.2989799999999999E-2</v>
      </c>
      <c r="V6" s="4" t="str">
        <f t="shared" ca="1" si="1"/>
        <v>All</v>
      </c>
      <c r="W6">
        <f t="shared" si="2"/>
        <v>2073600</v>
      </c>
      <c r="X6" s="3">
        <f t="shared" si="3"/>
        <v>8.5894103039999994</v>
      </c>
      <c r="Y6" s="3">
        <f t="shared" si="4"/>
        <v>49.152000000000001</v>
      </c>
      <c r="Z6" s="3">
        <f t="shared" si="5"/>
        <v>65.536000000000001</v>
      </c>
      <c r="AA6" s="4">
        <f t="shared" ca="1" si="6"/>
        <v>60.102199999999996</v>
      </c>
      <c r="AB6" s="4">
        <f t="shared" ca="1" si="7"/>
        <v>4180</v>
      </c>
      <c r="AC6" s="4">
        <f t="shared" ca="1" si="8"/>
        <v>69.548202894403204</v>
      </c>
      <c r="AD6" s="4">
        <f t="shared" ca="1" si="9"/>
        <v>102.56515451440526</v>
      </c>
      <c r="AE6" s="4">
        <f t="shared" ca="1" si="10"/>
        <v>38.766601797219657</v>
      </c>
      <c r="AF6">
        <f t="shared" ca="1" si="11"/>
        <v>33.016951620002061</v>
      </c>
      <c r="AG6">
        <f t="shared" ca="1" si="12"/>
        <v>63.798552717185608</v>
      </c>
      <c r="AH6">
        <f t="shared" ca="1" si="13"/>
        <v>34.200000000000003</v>
      </c>
    </row>
    <row r="7" spans="1:39" ht="15.75" x14ac:dyDescent="0.25">
      <c r="A7" t="s">
        <v>25</v>
      </c>
      <c r="B7" t="s">
        <v>70</v>
      </c>
      <c r="C7" t="s">
        <v>61</v>
      </c>
      <c r="D7">
        <v>1920</v>
      </c>
      <c r="E7">
        <v>1080</v>
      </c>
      <c r="F7" t="s">
        <v>0</v>
      </c>
      <c r="G7" t="s">
        <v>1</v>
      </c>
      <c r="H7">
        <v>256</v>
      </c>
      <c r="I7">
        <v>1665</v>
      </c>
      <c r="J7">
        <v>38</v>
      </c>
      <c r="K7">
        <v>8589410304</v>
      </c>
      <c r="L7">
        <v>49152</v>
      </c>
      <c r="M7">
        <v>65536</v>
      </c>
      <c r="N7">
        <v>20.034700000000001</v>
      </c>
      <c r="O7">
        <v>1161</v>
      </c>
      <c r="P7">
        <v>2.5319700000000001E-2</v>
      </c>
      <c r="Q7">
        <v>1.25392E-2</v>
      </c>
      <c r="T7" s="4"/>
      <c r="U7" s="4"/>
      <c r="V7" s="4"/>
      <c r="X7" s="3"/>
      <c r="Y7" s="3"/>
      <c r="Z7" s="3"/>
      <c r="AA7" s="4"/>
      <c r="AB7" s="4"/>
      <c r="AC7" s="4"/>
      <c r="AD7" s="4"/>
      <c r="AE7" s="4"/>
    </row>
    <row r="8" spans="1:39" ht="15.75" x14ac:dyDescent="0.25">
      <c r="A8" t="s">
        <v>24</v>
      </c>
      <c r="B8" t="s">
        <v>71</v>
      </c>
      <c r="C8" t="s">
        <v>61</v>
      </c>
      <c r="D8">
        <v>1920</v>
      </c>
      <c r="E8">
        <v>1080</v>
      </c>
      <c r="F8" t="s">
        <v>0</v>
      </c>
      <c r="G8" t="s">
        <v>1</v>
      </c>
      <c r="H8">
        <v>256</v>
      </c>
      <c r="I8">
        <v>1665</v>
      </c>
      <c r="J8">
        <v>38</v>
      </c>
      <c r="K8">
        <v>8589410304</v>
      </c>
      <c r="L8">
        <v>49152</v>
      </c>
      <c r="M8">
        <v>65536</v>
      </c>
      <c r="N8">
        <v>20.028300000000002</v>
      </c>
      <c r="O8">
        <v>1439</v>
      </c>
      <c r="P8">
        <v>2.2155399999999999E-2</v>
      </c>
      <c r="Q8">
        <v>9.7211999999999993E-3</v>
      </c>
      <c r="T8" s="4"/>
      <c r="U8" s="4"/>
      <c r="V8" s="4"/>
      <c r="X8" s="3"/>
      <c r="Y8" s="3"/>
      <c r="Z8" s="3"/>
      <c r="AA8" s="4"/>
      <c r="AB8" s="4"/>
      <c r="AC8" s="4"/>
      <c r="AD8" s="4"/>
      <c r="AE8" s="4"/>
    </row>
    <row r="9" spans="1:39" ht="15.75" x14ac:dyDescent="0.25">
      <c r="A9" t="s">
        <v>24</v>
      </c>
      <c r="B9" t="s">
        <v>71</v>
      </c>
      <c r="C9" t="s">
        <v>61</v>
      </c>
      <c r="D9">
        <v>1920</v>
      </c>
      <c r="E9">
        <v>1080</v>
      </c>
      <c r="F9" t="s">
        <v>0</v>
      </c>
      <c r="G9" t="s">
        <v>1</v>
      </c>
      <c r="H9">
        <v>256</v>
      </c>
      <c r="I9">
        <v>1665</v>
      </c>
      <c r="J9">
        <v>38</v>
      </c>
      <c r="K9">
        <v>8589410304</v>
      </c>
      <c r="L9">
        <v>49152</v>
      </c>
      <c r="M9">
        <v>65536</v>
      </c>
      <c r="N9">
        <v>20.034800000000001</v>
      </c>
      <c r="O9">
        <v>1429</v>
      </c>
      <c r="P9">
        <v>2.52555E-2</v>
      </c>
      <c r="Q9">
        <v>9.7164E-3</v>
      </c>
      <c r="T9" s="4"/>
      <c r="U9" s="3"/>
      <c r="V9" s="3"/>
    </row>
    <row r="10" spans="1:39" ht="15.75" x14ac:dyDescent="0.25">
      <c r="A10" t="s">
        <v>24</v>
      </c>
      <c r="B10" t="s">
        <v>71</v>
      </c>
      <c r="C10" t="s">
        <v>61</v>
      </c>
      <c r="D10">
        <v>1920</v>
      </c>
      <c r="E10">
        <v>1080</v>
      </c>
      <c r="F10" t="s">
        <v>0</v>
      </c>
      <c r="G10" t="s">
        <v>1</v>
      </c>
      <c r="H10">
        <v>256</v>
      </c>
      <c r="I10">
        <v>1665</v>
      </c>
      <c r="J10">
        <v>38</v>
      </c>
      <c r="K10">
        <v>8589410304</v>
      </c>
      <c r="L10">
        <v>49152</v>
      </c>
      <c r="M10">
        <v>65536</v>
      </c>
      <c r="N10">
        <v>20.028700000000001</v>
      </c>
      <c r="O10">
        <v>1431</v>
      </c>
      <c r="P10">
        <v>2.5724199999999999E-2</v>
      </c>
      <c r="Q10">
        <v>9.6579999999999999E-3</v>
      </c>
      <c r="T10" s="4"/>
      <c r="U10" s="3"/>
      <c r="V10" s="3"/>
    </row>
    <row r="11" spans="1:39" x14ac:dyDescent="0.25">
      <c r="A11" t="s">
        <v>56</v>
      </c>
      <c r="B11" t="s">
        <v>69</v>
      </c>
      <c r="C11" t="s">
        <v>60</v>
      </c>
      <c r="D11">
        <v>1920</v>
      </c>
      <c r="E11">
        <v>1080</v>
      </c>
      <c r="F11" t="s">
        <v>0</v>
      </c>
      <c r="G11" t="s">
        <v>1</v>
      </c>
      <c r="H11">
        <v>256</v>
      </c>
      <c r="I11">
        <v>1665</v>
      </c>
      <c r="J11">
        <v>38</v>
      </c>
      <c r="K11">
        <v>8589410304</v>
      </c>
      <c r="L11">
        <v>49152</v>
      </c>
      <c r="M11">
        <v>65536</v>
      </c>
      <c r="N11">
        <v>20.060199999999998</v>
      </c>
      <c r="O11">
        <v>825</v>
      </c>
      <c r="P11">
        <v>3.6196100000000002E-2</v>
      </c>
      <c r="Q11">
        <v>1.7971999999999998E-2</v>
      </c>
    </row>
    <row r="12" spans="1:39" x14ac:dyDescent="0.25">
      <c r="A12" t="s">
        <v>56</v>
      </c>
      <c r="B12" t="s">
        <v>69</v>
      </c>
      <c r="C12" t="s">
        <v>60</v>
      </c>
      <c r="D12">
        <v>1920</v>
      </c>
      <c r="E12">
        <v>1080</v>
      </c>
      <c r="F12" t="s">
        <v>0</v>
      </c>
      <c r="G12" t="s">
        <v>1</v>
      </c>
      <c r="H12">
        <v>256</v>
      </c>
      <c r="I12">
        <v>1665</v>
      </c>
      <c r="J12">
        <v>38</v>
      </c>
      <c r="K12">
        <v>8589410304</v>
      </c>
      <c r="L12">
        <v>49152</v>
      </c>
      <c r="M12">
        <v>65536</v>
      </c>
      <c r="N12">
        <v>20.055</v>
      </c>
      <c r="O12">
        <v>831</v>
      </c>
      <c r="P12">
        <v>4.30812E-2</v>
      </c>
      <c r="Q12">
        <v>1.7894899999999998E-2</v>
      </c>
    </row>
    <row r="13" spans="1:39" x14ac:dyDescent="0.25">
      <c r="A13" t="s">
        <v>56</v>
      </c>
      <c r="B13" t="s">
        <v>69</v>
      </c>
      <c r="C13" t="s">
        <v>60</v>
      </c>
      <c r="D13">
        <v>1920</v>
      </c>
      <c r="E13">
        <v>1080</v>
      </c>
      <c r="F13" t="s">
        <v>0</v>
      </c>
      <c r="G13" t="s">
        <v>1</v>
      </c>
      <c r="H13">
        <v>256</v>
      </c>
      <c r="I13">
        <v>1665</v>
      </c>
      <c r="J13">
        <v>38</v>
      </c>
      <c r="K13">
        <v>8589410304</v>
      </c>
      <c r="L13">
        <v>49152</v>
      </c>
      <c r="M13">
        <v>65536</v>
      </c>
      <c r="N13">
        <v>20.062799999999999</v>
      </c>
      <c r="O13">
        <v>819</v>
      </c>
      <c r="P13">
        <v>4.2746399999999997E-2</v>
      </c>
      <c r="Q13">
        <v>1.79156E-2</v>
      </c>
    </row>
    <row r="14" spans="1:39" x14ac:dyDescent="0.25">
      <c r="A14" t="s">
        <v>27</v>
      </c>
      <c r="B14" t="s">
        <v>57</v>
      </c>
      <c r="C14" t="s">
        <v>60</v>
      </c>
      <c r="D14">
        <v>1920</v>
      </c>
      <c r="E14">
        <v>1080</v>
      </c>
      <c r="F14" t="s">
        <v>0</v>
      </c>
      <c r="G14" t="s">
        <v>1</v>
      </c>
      <c r="H14">
        <v>256</v>
      </c>
      <c r="I14">
        <v>1665</v>
      </c>
      <c r="J14">
        <v>38</v>
      </c>
      <c r="K14">
        <v>8589410304</v>
      </c>
      <c r="L14">
        <v>49152</v>
      </c>
      <c r="M14">
        <v>65536</v>
      </c>
      <c r="N14">
        <v>20.033999999999999</v>
      </c>
      <c r="O14">
        <v>1385</v>
      </c>
      <c r="P14">
        <v>2.6106500000000001E-2</v>
      </c>
      <c r="Q14">
        <v>9.5957999999999998E-3</v>
      </c>
    </row>
    <row r="15" spans="1:39" x14ac:dyDescent="0.25">
      <c r="A15" t="s">
        <v>27</v>
      </c>
      <c r="B15" t="s">
        <v>57</v>
      </c>
      <c r="C15" t="s">
        <v>60</v>
      </c>
      <c r="D15">
        <v>1920</v>
      </c>
      <c r="E15">
        <v>1080</v>
      </c>
      <c r="F15" t="s">
        <v>0</v>
      </c>
      <c r="G15" t="s">
        <v>1</v>
      </c>
      <c r="H15">
        <v>256</v>
      </c>
      <c r="I15">
        <v>1665</v>
      </c>
      <c r="J15">
        <v>38</v>
      </c>
      <c r="K15">
        <v>8589410304</v>
      </c>
      <c r="L15">
        <v>49152</v>
      </c>
      <c r="M15">
        <v>65536</v>
      </c>
      <c r="N15">
        <v>20.032800000000002</v>
      </c>
      <c r="O15">
        <v>1393</v>
      </c>
      <c r="P15">
        <v>2.57954E-2</v>
      </c>
      <c r="Q15">
        <v>9.7132E-3</v>
      </c>
    </row>
    <row r="16" spans="1:39" x14ac:dyDescent="0.25">
      <c r="A16" t="s">
        <v>27</v>
      </c>
      <c r="B16" t="s">
        <v>57</v>
      </c>
      <c r="C16" t="s">
        <v>60</v>
      </c>
      <c r="D16">
        <v>1920</v>
      </c>
      <c r="E16">
        <v>1080</v>
      </c>
      <c r="F16" t="s">
        <v>0</v>
      </c>
      <c r="G16" t="s">
        <v>1</v>
      </c>
      <c r="H16">
        <v>256</v>
      </c>
      <c r="I16">
        <v>1665</v>
      </c>
      <c r="J16">
        <v>38</v>
      </c>
      <c r="K16">
        <v>8589410304</v>
      </c>
      <c r="L16">
        <v>49152</v>
      </c>
      <c r="M16">
        <v>65536</v>
      </c>
      <c r="N16">
        <v>20.035399999999999</v>
      </c>
      <c r="O16">
        <v>1402</v>
      </c>
      <c r="P16">
        <v>2.6045700000000001E-2</v>
      </c>
      <c r="Q16">
        <v>9.7499000000000006E-3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0FD4-FA27-4F55-875C-776A875C0DAC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38</v>
      </c>
      <c r="C2" t="s">
        <v>76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30.102399999999999</v>
      </c>
      <c r="O2">
        <v>763</v>
      </c>
      <c r="P2">
        <v>6.44174E-2</v>
      </c>
      <c r="Q2">
        <v>2.2689299999999999E-2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90.300000000000011</v>
      </c>
      <c r="AC2" s="4">
        <f ca="1">SUM(OFFSET($O$2,(ROW()-ROW($AC$2))*$S$2,,$S$2,))</f>
        <v>2294</v>
      </c>
      <c r="AD2" s="4">
        <f ca="1">AC2/AB2</f>
        <v>25.404208194905866</v>
      </c>
      <c r="AE2" s="4">
        <f ca="1">1/MAX(OFFSET($Q$2,(ROW()-ROW($AE$2))*$S$2,,$S$2,))</f>
        <v>44.07363823476264</v>
      </c>
      <c r="AF2" s="4">
        <f ca="1">1/MIN(OFFSET($P$2,(ROW()-ROW($AF$2))*$S$2,,$S$2,))</f>
        <v>15.86885974308316</v>
      </c>
      <c r="AG2">
        <f ca="1">AE2-AD2</f>
        <v>18.669430039856774</v>
      </c>
      <c r="AH2">
        <f ca="1">AE2-AF2</f>
        <v>28.20477849167948</v>
      </c>
    </row>
    <row r="3" spans="1:39" ht="15.75" x14ac:dyDescent="0.25">
      <c r="B3" t="s">
        <v>38</v>
      </c>
      <c r="C3" t="s">
        <v>76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30.0839</v>
      </c>
      <c r="O3">
        <v>763</v>
      </c>
      <c r="P3">
        <v>6.3299099999999997E-2</v>
      </c>
      <c r="Q3">
        <v>2.2150300000000001E-2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90.823399999999992</v>
      </c>
      <c r="AC3" s="4">
        <f ca="1">SUM(OFFSET($O$2,(ROW()-ROW($AC$2))*$S$2,,$S$2,))</f>
        <v>950</v>
      </c>
      <c r="AD3" s="4">
        <f t="shared" ref="AD3" ca="1" si="3">AC3/AB3</f>
        <v>10.459859463530325</v>
      </c>
      <c r="AE3" s="4">
        <f ca="1">1/MAX(OFFSET($Q$2,(ROW()-ROW($AE$2))*$S$2,,$S$2,))</f>
        <v>20.410079313568211</v>
      </c>
      <c r="AF3" s="4">
        <f ca="1">1/MIN(OFFSET($P$2,(ROW()-ROW($AF$2))*$S$2,,$S$2,))</f>
        <v>5.4021932904759336</v>
      </c>
      <c r="AG3">
        <f t="shared" ref="AG3" ca="1" si="4">AE3-AD3</f>
        <v>9.950219850037886</v>
      </c>
      <c r="AH3">
        <f t="shared" ref="AH3" ca="1" si="5">AE3-AF3</f>
        <v>15.007886023092277</v>
      </c>
    </row>
    <row r="4" spans="1:39" ht="15.75" x14ac:dyDescent="0.25">
      <c r="B4" t="s">
        <v>38</v>
      </c>
      <c r="C4" t="s">
        <v>76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30.113700000000001</v>
      </c>
      <c r="O4">
        <v>768</v>
      </c>
      <c r="P4">
        <v>6.3016500000000003E-2</v>
      </c>
      <c r="Q4">
        <v>2.1803599999999999E-2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92.629100000000008</v>
      </c>
      <c r="AC4" s="4">
        <f ca="1">SUM(OFFSET($O$2,(ROW()-ROW($AC$2))*$S$2,,$S$2,))</f>
        <v>463</v>
      </c>
      <c r="AD4" s="4">
        <f t="shared" ref="AD4" ca="1" si="8">AC4/AB4</f>
        <v>4.9984292193274031</v>
      </c>
      <c r="AE4" s="4">
        <f ca="1">1/MAX(OFFSET($Q$2,(ROW()-ROW($AE$2))*$S$2,,$S$2,))</f>
        <v>10.644877312466535</v>
      </c>
      <c r="AF4" s="4">
        <f ca="1">1/MIN(OFFSET($P$2,(ROW()-ROW($AF$2))*$S$2,,$S$2,))</f>
        <v>1.6720842195379697</v>
      </c>
      <c r="AG4">
        <f t="shared" ref="AG4" ca="1" si="9">AE4-AD4</f>
        <v>5.6464480931391323</v>
      </c>
      <c r="AH4">
        <f t="shared" ref="AH4" ca="1" si="10">AE4-AF4</f>
        <v>8.9727930929285655</v>
      </c>
    </row>
    <row r="5" spans="1:39" ht="15.75" x14ac:dyDescent="0.25">
      <c r="B5" t="s">
        <v>38</v>
      </c>
      <c r="C5" t="s">
        <v>77</v>
      </c>
      <c r="D5">
        <v>1920</v>
      </c>
      <c r="E5">
        <v>1080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30.2026</v>
      </c>
      <c r="O5">
        <v>317</v>
      </c>
      <c r="P5">
        <v>0.18511</v>
      </c>
      <c r="Q5">
        <v>4.8054100000000002E-2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38</v>
      </c>
      <c r="C6" t="s">
        <v>77</v>
      </c>
      <c r="D6">
        <v>1920</v>
      </c>
      <c r="E6">
        <v>1080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30.331499999999998</v>
      </c>
      <c r="O6">
        <v>318</v>
      </c>
      <c r="P6">
        <v>0.18954199999999999</v>
      </c>
      <c r="Q6">
        <v>4.8645500000000001E-2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38</v>
      </c>
      <c r="C7" t="s">
        <v>77</v>
      </c>
      <c r="D7">
        <v>1920</v>
      </c>
      <c r="E7">
        <v>1080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30.289300000000001</v>
      </c>
      <c r="O7">
        <v>315</v>
      </c>
      <c r="P7">
        <v>0.186718</v>
      </c>
      <c r="Q7">
        <v>4.8995400000000001E-2</v>
      </c>
      <c r="T7" s="4"/>
      <c r="U7" s="4"/>
      <c r="AE7" s="3"/>
      <c r="AF7" s="3"/>
      <c r="AG7" s="3"/>
    </row>
    <row r="8" spans="1:39" ht="15.75" x14ac:dyDescent="0.25">
      <c r="B8" t="s">
        <v>38</v>
      </c>
      <c r="C8" t="s">
        <v>80</v>
      </c>
      <c r="D8">
        <v>1920</v>
      </c>
      <c r="E8">
        <v>1080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30.743200000000002</v>
      </c>
      <c r="O8">
        <v>154</v>
      </c>
      <c r="P8">
        <v>0.60818499999999998</v>
      </c>
      <c r="Q8">
        <v>9.3274599999999999E-2</v>
      </c>
      <c r="T8" s="4"/>
      <c r="U8" s="4"/>
      <c r="V8" s="3"/>
    </row>
    <row r="9" spans="1:39" ht="15.75" x14ac:dyDescent="0.25">
      <c r="B9" t="s">
        <v>38</v>
      </c>
      <c r="C9" t="s">
        <v>80</v>
      </c>
      <c r="D9">
        <v>1920</v>
      </c>
      <c r="E9">
        <v>1080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30.757000000000001</v>
      </c>
      <c r="O9">
        <v>154</v>
      </c>
      <c r="P9">
        <v>0.60875299999999999</v>
      </c>
      <c r="Q9">
        <v>9.3289899999999995E-2</v>
      </c>
      <c r="T9" s="4"/>
      <c r="U9" s="3"/>
      <c r="V9" s="3"/>
    </row>
    <row r="10" spans="1:39" ht="15.75" x14ac:dyDescent="0.25">
      <c r="B10" t="s">
        <v>38</v>
      </c>
      <c r="C10" t="s">
        <v>80</v>
      </c>
      <c r="D10">
        <v>1920</v>
      </c>
      <c r="E10">
        <v>1080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31.128900000000002</v>
      </c>
      <c r="O10">
        <v>155</v>
      </c>
      <c r="P10">
        <v>0.59805600000000003</v>
      </c>
      <c r="Q10">
        <v>9.3941899999999995E-2</v>
      </c>
      <c r="T10" s="4"/>
      <c r="U10" s="3"/>
      <c r="V10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B30D-C9E5-483D-9CCD-B595A7C7FA17}">
  <dimension ref="A1:AM10"/>
  <sheetViews>
    <sheetView zoomScale="70" zoomScaleNormal="70" workbookViewId="0">
      <selection activeCell="B8" sqref="B8:Q10"/>
    </sheetView>
  </sheetViews>
  <sheetFormatPr defaultRowHeight="15" x14ac:dyDescent="0.25"/>
  <cols>
    <col min="1" max="1" width="30.42578125" bestFit="1" customWidth="1"/>
    <col min="2" max="2" width="73.85546875" customWidth="1"/>
    <col min="3" max="3" width="20.140625" customWidth="1"/>
    <col min="4" max="5" width="7.140625" bestFit="1" customWidth="1"/>
    <col min="6" max="6" width="29.140625" bestFit="1" customWidth="1"/>
    <col min="7" max="7" width="19.140625" bestFit="1" customWidth="1"/>
    <col min="8" max="8" width="17.140625" bestFit="1" customWidth="1"/>
    <col min="9" max="9" width="23.42578125" bestFit="1" customWidth="1"/>
    <col min="10" max="10" width="22.85546875" bestFit="1" customWidth="1"/>
    <col min="11" max="11" width="22.5703125" bestFit="1" customWidth="1"/>
    <col min="12" max="12" width="21.7109375" bestFit="1" customWidth="1"/>
    <col min="13" max="13" width="25" bestFit="1" customWidth="1"/>
    <col min="14" max="14" width="17.28515625" bestFit="1" customWidth="1"/>
    <col min="15" max="15" width="13.42578125" bestFit="1" customWidth="1"/>
    <col min="16" max="16" width="24.42578125" bestFit="1" customWidth="1"/>
    <col min="17" max="17" width="23.85546875" bestFit="1" customWidth="1"/>
    <col min="18" max="19" width="22.28515625" bestFit="1" customWidth="1"/>
    <col min="20" max="20" width="26.85546875" bestFit="1" customWidth="1"/>
    <col min="21" max="21" width="22.28515625" bestFit="1" customWidth="1"/>
    <col min="22" max="22" width="26.85546875" bestFit="1" customWidth="1"/>
    <col min="23" max="23" width="22.28515625" bestFit="1" customWidth="1"/>
    <col min="24" max="25" width="19.85546875" bestFit="1" customWidth="1"/>
    <col min="26" max="26" width="18" bestFit="1" customWidth="1"/>
    <col min="27" max="27" width="21.28515625" bestFit="1" customWidth="1"/>
    <col min="28" max="28" width="14.28515625" bestFit="1" customWidth="1"/>
    <col min="29" max="29" width="13.140625" bestFit="1" customWidth="1"/>
    <col min="30" max="32" width="16.140625" bestFit="1" customWidth="1"/>
    <col min="33" max="34" width="12.28515625" bestFit="1" customWidth="1"/>
    <col min="38" max="38" width="11.7109375" bestFit="1" customWidth="1"/>
  </cols>
  <sheetData>
    <row r="1" spans="1:39" x14ac:dyDescent="0.25">
      <c r="A1" s="1" t="s">
        <v>22</v>
      </c>
      <c r="B1" s="1" t="s">
        <v>2</v>
      </c>
      <c r="C1" s="1" t="s">
        <v>21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12</v>
      </c>
      <c r="M1" s="1" t="s">
        <v>11</v>
      </c>
      <c r="N1" s="1" t="s">
        <v>17</v>
      </c>
      <c r="O1" s="1" t="s">
        <v>10</v>
      </c>
      <c r="P1" s="1" t="s">
        <v>15</v>
      </c>
      <c r="Q1" s="1" t="s">
        <v>14</v>
      </c>
      <c r="S1" s="5" t="s">
        <v>47</v>
      </c>
      <c r="T1" s="5" t="s">
        <v>54</v>
      </c>
      <c r="V1" s="2" t="s">
        <v>48</v>
      </c>
      <c r="W1" s="2" t="s">
        <v>16</v>
      </c>
      <c r="X1" s="2" t="s">
        <v>59</v>
      </c>
      <c r="Y1" s="2" t="s">
        <v>18</v>
      </c>
      <c r="Z1" s="2" t="s">
        <v>19</v>
      </c>
      <c r="AA1" s="2" t="s">
        <v>20</v>
      </c>
      <c r="AB1" s="2" t="s">
        <v>49</v>
      </c>
      <c r="AC1" s="2" t="s">
        <v>10</v>
      </c>
      <c r="AD1" s="2" t="s">
        <v>23</v>
      </c>
      <c r="AE1" s="2" t="s">
        <v>53</v>
      </c>
      <c r="AF1" s="2" t="s">
        <v>52</v>
      </c>
      <c r="AG1" s="2" t="s">
        <v>50</v>
      </c>
      <c r="AH1" s="2" t="s">
        <v>51</v>
      </c>
      <c r="AI1" s="6"/>
      <c r="AJ1" s="6"/>
      <c r="AK1" s="6"/>
      <c r="AL1" s="6"/>
      <c r="AM1" s="6"/>
    </row>
    <row r="2" spans="1:39" ht="15.75" x14ac:dyDescent="0.25">
      <c r="B2" t="s">
        <v>57</v>
      </c>
      <c r="C2" t="s">
        <v>77</v>
      </c>
      <c r="D2">
        <v>1920</v>
      </c>
      <c r="E2">
        <v>1080</v>
      </c>
      <c r="F2" t="s">
        <v>0</v>
      </c>
      <c r="G2" t="s">
        <v>1</v>
      </c>
      <c r="H2">
        <v>256</v>
      </c>
      <c r="I2">
        <v>1665</v>
      </c>
      <c r="J2">
        <v>38</v>
      </c>
      <c r="K2">
        <v>8589410304</v>
      </c>
      <c r="L2">
        <v>49152</v>
      </c>
      <c r="M2">
        <v>65536</v>
      </c>
      <c r="N2">
        <v>20.036899999999999</v>
      </c>
      <c r="O2">
        <v>1414</v>
      </c>
      <c r="P2">
        <v>2.3266200000000001E-2</v>
      </c>
      <c r="Q2">
        <v>9.6030999999999998E-3</v>
      </c>
      <c r="S2">
        <v>3</v>
      </c>
      <c r="T2">
        <v>1</v>
      </c>
      <c r="V2" s="4">
        <f ca="1">INDEX(OFFSET($A$2,(ROW()-ROW($V$2))*$S$2,,$S$2,),1)</f>
        <v>0</v>
      </c>
      <c r="W2">
        <f ca="1">OFFSET($D$1,(ROW()-1)*$S$2,0) * OFFSET($E$1,(ROW()-1)*$S$2,0)</f>
        <v>2073600</v>
      </c>
      <c r="X2">
        <f ca="1">OFFSET($J$1,(ROW()-1)*$S$2,0)</f>
        <v>38</v>
      </c>
      <c r="Y2" s="3">
        <f>K2/1000000000</f>
        <v>8.5894103039999994</v>
      </c>
      <c r="Z2" s="3">
        <f t="shared" ref="Z2:AA3" si="0">L2/1000</f>
        <v>49.152000000000001</v>
      </c>
      <c r="AA2" s="3">
        <f t="shared" si="0"/>
        <v>65.536000000000001</v>
      </c>
      <c r="AB2" s="4">
        <f ca="1">SUM(OFFSET($N$2,(ROW()-ROW($AB$2))*$S$2,,$S$2,))</f>
        <v>60.111999999999995</v>
      </c>
      <c r="AC2" s="4">
        <f ca="1">SUM(OFFSET($O$2,(ROW()-ROW($AC$2))*$S$2,,$S$2,))</f>
        <v>4205</v>
      </c>
      <c r="AD2" s="4">
        <f ca="1">AC2/AB2</f>
        <v>69.95275485759916</v>
      </c>
      <c r="AE2" s="4">
        <f ca="1">1/MAX(OFFSET($Q$2,(ROW()-ROW($AE$2))*$S$2,,$S$2,))</f>
        <v>101.92017611806433</v>
      </c>
      <c r="AF2" s="4">
        <f ca="1">1/MIN(OFFSET($P$2,(ROW()-ROW($AF$2))*$S$2,,$S$2,))</f>
        <v>42.980804772588563</v>
      </c>
      <c r="AG2">
        <f ca="1">AE2-AD2</f>
        <v>31.967421260465173</v>
      </c>
      <c r="AH2">
        <f ca="1">AE2-AF2</f>
        <v>58.93937134547577</v>
      </c>
    </row>
    <row r="3" spans="1:39" ht="15.75" x14ac:dyDescent="0.25">
      <c r="B3" t="s">
        <v>57</v>
      </c>
      <c r="C3" t="s">
        <v>77</v>
      </c>
      <c r="D3">
        <v>1920</v>
      </c>
      <c r="E3">
        <v>1080</v>
      </c>
      <c r="F3" t="s">
        <v>0</v>
      </c>
      <c r="G3" t="s">
        <v>1</v>
      </c>
      <c r="H3">
        <v>256</v>
      </c>
      <c r="I3">
        <v>1665</v>
      </c>
      <c r="J3">
        <v>38</v>
      </c>
      <c r="K3">
        <v>8589410304</v>
      </c>
      <c r="L3">
        <v>49152</v>
      </c>
      <c r="M3">
        <v>65536</v>
      </c>
      <c r="N3">
        <v>20.032399999999999</v>
      </c>
      <c r="O3">
        <v>1379</v>
      </c>
      <c r="P3">
        <v>2.3909900000000001E-2</v>
      </c>
      <c r="Q3">
        <v>9.8116000000000002E-3</v>
      </c>
      <c r="V3" s="4">
        <f t="shared" ref="V3:V4" ca="1" si="1">INDEX(OFFSET($A$2,(ROW()-ROW($V$2))*$S$2,,$S$2,),1)</f>
        <v>0</v>
      </c>
      <c r="W3">
        <f t="shared" ref="W3:W4" ca="1" si="2">OFFSET($D$1,(ROW()-1)*$S$2,0) * OFFSET($E$1,(ROW()-1)*$S$2,0)</f>
        <v>2073600</v>
      </c>
      <c r="X3">
        <f ca="1">OFFSET($J$1,(ROW()-1)*$S$2,0)</f>
        <v>24</v>
      </c>
      <c r="Y3" s="3">
        <f>K3/1000000000</f>
        <v>8.5894103039999994</v>
      </c>
      <c r="Z3" s="3">
        <f t="shared" si="0"/>
        <v>49.152000000000001</v>
      </c>
      <c r="AA3" s="3">
        <f t="shared" si="0"/>
        <v>65.536000000000001</v>
      </c>
      <c r="AB3" s="4">
        <f ca="1">SUM(OFFSET($N$2,(ROW()-ROW($AB$2))*$S$2,,$S$2,))</f>
        <v>60.162600000000005</v>
      </c>
      <c r="AC3" s="4">
        <f ca="1">SUM(OFFSET($O$2,(ROW()-ROW($AC$2))*$S$2,,$S$2,))</f>
        <v>3161</v>
      </c>
      <c r="AD3" s="4">
        <f t="shared" ref="AD3" ca="1" si="3">AC3/AB3</f>
        <v>52.540947365971547</v>
      </c>
      <c r="AE3" s="4">
        <f ca="1">1/MAX(OFFSET($Q$2,(ROW()-ROW($AE$2))*$S$2,,$S$2,))</f>
        <v>77.814350522523355</v>
      </c>
      <c r="AF3" s="4">
        <f ca="1">1/MIN(OFFSET($P$2,(ROW()-ROW($AF$2))*$S$2,,$S$2,))</f>
        <v>29.974940949366328</v>
      </c>
      <c r="AG3">
        <f t="shared" ref="AG3" ca="1" si="4">AE3-AD3</f>
        <v>25.273403156551808</v>
      </c>
      <c r="AH3">
        <f t="shared" ref="AH3" ca="1" si="5">AE3-AF3</f>
        <v>47.839409573157027</v>
      </c>
    </row>
    <row r="4" spans="1:39" ht="15.75" x14ac:dyDescent="0.25">
      <c r="B4" t="s">
        <v>57</v>
      </c>
      <c r="C4" t="s">
        <v>77</v>
      </c>
      <c r="D4">
        <v>1920</v>
      </c>
      <c r="E4">
        <v>1080</v>
      </c>
      <c r="F4" t="s">
        <v>0</v>
      </c>
      <c r="G4" t="s">
        <v>1</v>
      </c>
      <c r="H4">
        <v>256</v>
      </c>
      <c r="I4">
        <v>1665</v>
      </c>
      <c r="J4">
        <v>38</v>
      </c>
      <c r="K4">
        <v>8589410304</v>
      </c>
      <c r="L4">
        <v>49152</v>
      </c>
      <c r="M4">
        <v>65536</v>
      </c>
      <c r="N4">
        <v>20.0427</v>
      </c>
      <c r="O4">
        <v>1412</v>
      </c>
      <c r="P4">
        <v>2.3310000000000001E-2</v>
      </c>
      <c r="Q4">
        <v>9.5221000000000004E-3</v>
      </c>
      <c r="V4" s="4">
        <f t="shared" ca="1" si="1"/>
        <v>0</v>
      </c>
      <c r="W4">
        <f t="shared" ca="1" si="2"/>
        <v>2073600</v>
      </c>
      <c r="X4">
        <f ca="1">OFFSET($J$1,(ROW()-1)*$S$2,0)</f>
        <v>13</v>
      </c>
      <c r="Y4" s="3">
        <f>K4/1000000000</f>
        <v>8.5894103039999994</v>
      </c>
      <c r="Z4" s="3">
        <f t="shared" ref="Z4" si="6">L4/1000</f>
        <v>49.152000000000001</v>
      </c>
      <c r="AA4" s="3">
        <f t="shared" ref="AA4" si="7">M4/1000</f>
        <v>65.536000000000001</v>
      </c>
      <c r="AB4" s="4">
        <f ca="1">SUM(OFFSET($N$2,(ROW()-ROW($AB$2))*$S$2,,$S$2,))</f>
        <v>60.376599999999996</v>
      </c>
      <c r="AC4" s="4">
        <f ca="1">SUM(OFFSET($O$2,(ROW()-ROW($AC$2))*$S$2,,$S$2,))</f>
        <v>2086</v>
      </c>
      <c r="AD4" s="4">
        <f t="shared" ref="AD4" ca="1" si="8">AC4/AB4</f>
        <v>34.549809031975968</v>
      </c>
      <c r="AE4" s="4">
        <f ca="1">1/MAX(OFFSET($Q$2,(ROW()-ROW($AE$2))*$S$2,,$S$2,))</f>
        <v>51.491980124095669</v>
      </c>
      <c r="AF4" s="4">
        <f ca="1">1/MIN(OFFSET($P$2,(ROW()-ROW($AF$2))*$S$2,,$S$2,))</f>
        <v>13.377389536205905</v>
      </c>
      <c r="AG4">
        <f t="shared" ref="AG4" ca="1" si="9">AE4-AD4</f>
        <v>16.9421710921197</v>
      </c>
      <c r="AH4">
        <f t="shared" ref="AH4" ca="1" si="10">AE4-AF4</f>
        <v>38.114590587889765</v>
      </c>
    </row>
    <row r="5" spans="1:39" ht="15.75" x14ac:dyDescent="0.25">
      <c r="B5" t="s">
        <v>57</v>
      </c>
      <c r="C5" t="s">
        <v>77</v>
      </c>
      <c r="D5">
        <v>1920</v>
      </c>
      <c r="E5">
        <v>1080</v>
      </c>
      <c r="F5" t="s">
        <v>78</v>
      </c>
      <c r="G5" t="s">
        <v>1</v>
      </c>
      <c r="H5">
        <v>256</v>
      </c>
      <c r="I5">
        <v>1770</v>
      </c>
      <c r="J5">
        <v>24</v>
      </c>
      <c r="K5">
        <v>6441992192</v>
      </c>
      <c r="L5">
        <v>49152</v>
      </c>
      <c r="M5">
        <v>65536</v>
      </c>
      <c r="N5">
        <v>20.0655</v>
      </c>
      <c r="O5">
        <v>1054</v>
      </c>
      <c r="P5">
        <v>3.4180099999999998E-2</v>
      </c>
      <c r="Q5">
        <v>1.2808999999999999E-2</v>
      </c>
      <c r="V5" s="4"/>
      <c r="X5" s="3"/>
      <c r="Y5" s="3"/>
      <c r="Z5" s="3"/>
      <c r="AA5" s="4"/>
      <c r="AB5" s="4"/>
      <c r="AC5" s="4"/>
      <c r="AD5" s="4"/>
      <c r="AE5" s="4"/>
    </row>
    <row r="6" spans="1:39" ht="15.75" x14ac:dyDescent="0.25">
      <c r="B6" t="s">
        <v>57</v>
      </c>
      <c r="C6" t="s">
        <v>77</v>
      </c>
      <c r="D6">
        <v>1920</v>
      </c>
      <c r="E6">
        <v>1080</v>
      </c>
      <c r="F6" t="s">
        <v>78</v>
      </c>
      <c r="G6" t="s">
        <v>1</v>
      </c>
      <c r="H6">
        <v>256</v>
      </c>
      <c r="I6">
        <v>1770</v>
      </c>
      <c r="J6">
        <v>24</v>
      </c>
      <c r="K6">
        <v>6441992192</v>
      </c>
      <c r="L6">
        <v>49152</v>
      </c>
      <c r="M6">
        <v>65536</v>
      </c>
      <c r="N6">
        <v>20.042100000000001</v>
      </c>
      <c r="O6">
        <v>1054</v>
      </c>
      <c r="P6">
        <v>3.3617099999999997E-2</v>
      </c>
      <c r="Q6">
        <v>1.28097E-2</v>
      </c>
      <c r="V6" s="4"/>
      <c r="X6" s="3"/>
      <c r="Y6" s="3"/>
      <c r="Z6" s="3"/>
      <c r="AA6" s="4"/>
      <c r="AB6" s="4"/>
      <c r="AC6" s="4"/>
      <c r="AD6" s="4"/>
      <c r="AE6" s="4"/>
    </row>
    <row r="7" spans="1:39" ht="15.75" x14ac:dyDescent="0.25">
      <c r="B7" t="s">
        <v>57</v>
      </c>
      <c r="C7" t="s">
        <v>77</v>
      </c>
      <c r="D7">
        <v>1920</v>
      </c>
      <c r="E7">
        <v>1080</v>
      </c>
      <c r="F7" t="s">
        <v>78</v>
      </c>
      <c r="G7" t="s">
        <v>1</v>
      </c>
      <c r="H7">
        <v>256</v>
      </c>
      <c r="I7">
        <v>1770</v>
      </c>
      <c r="J7">
        <v>24</v>
      </c>
      <c r="K7">
        <v>6441992192</v>
      </c>
      <c r="L7">
        <v>49152</v>
      </c>
      <c r="M7">
        <v>65536</v>
      </c>
      <c r="N7">
        <v>20.055</v>
      </c>
      <c r="O7">
        <v>1053</v>
      </c>
      <c r="P7">
        <v>3.3361200000000001E-2</v>
      </c>
      <c r="Q7">
        <v>1.2851100000000001E-2</v>
      </c>
      <c r="T7" s="4"/>
      <c r="U7" s="4"/>
      <c r="AE7" s="3"/>
      <c r="AF7" s="3"/>
      <c r="AG7" s="3"/>
    </row>
    <row r="8" spans="1:39" ht="15.75" x14ac:dyDescent="0.25">
      <c r="B8" t="s">
        <v>57</v>
      </c>
      <c r="C8" t="s">
        <v>80</v>
      </c>
      <c r="D8">
        <v>1920</v>
      </c>
      <c r="E8">
        <v>1080</v>
      </c>
      <c r="F8" t="s">
        <v>79</v>
      </c>
      <c r="G8" t="s">
        <v>1</v>
      </c>
      <c r="H8">
        <v>256</v>
      </c>
      <c r="I8">
        <v>1215</v>
      </c>
      <c r="J8">
        <v>13</v>
      </c>
      <c r="K8">
        <v>4294705152</v>
      </c>
      <c r="L8">
        <v>49152</v>
      </c>
      <c r="M8">
        <v>65536</v>
      </c>
      <c r="N8">
        <v>20.095400000000001</v>
      </c>
      <c r="O8">
        <v>694</v>
      </c>
      <c r="P8">
        <v>7.6577999999999993E-2</v>
      </c>
      <c r="Q8">
        <v>1.94205E-2</v>
      </c>
      <c r="T8" s="4"/>
      <c r="U8" s="4"/>
      <c r="V8" s="3"/>
    </row>
    <row r="9" spans="1:39" ht="15.75" x14ac:dyDescent="0.25">
      <c r="B9" t="s">
        <v>57</v>
      </c>
      <c r="C9" t="s">
        <v>80</v>
      </c>
      <c r="D9">
        <v>1920</v>
      </c>
      <c r="E9">
        <v>1080</v>
      </c>
      <c r="F9" t="s">
        <v>79</v>
      </c>
      <c r="G9" t="s">
        <v>1</v>
      </c>
      <c r="H9">
        <v>256</v>
      </c>
      <c r="I9">
        <v>1215</v>
      </c>
      <c r="J9">
        <v>13</v>
      </c>
      <c r="K9">
        <v>4294705152</v>
      </c>
      <c r="L9">
        <v>49152</v>
      </c>
      <c r="M9">
        <v>65536</v>
      </c>
      <c r="N9">
        <v>20.134399999999999</v>
      </c>
      <c r="O9">
        <v>695</v>
      </c>
      <c r="P9">
        <v>7.5791800000000006E-2</v>
      </c>
      <c r="Q9">
        <v>1.9307000000000001E-2</v>
      </c>
      <c r="T9" s="4"/>
      <c r="U9" s="3"/>
      <c r="V9" s="3"/>
    </row>
    <row r="10" spans="1:39" ht="15.75" x14ac:dyDescent="0.25">
      <c r="B10" t="s">
        <v>57</v>
      </c>
      <c r="C10" t="s">
        <v>80</v>
      </c>
      <c r="D10">
        <v>1920</v>
      </c>
      <c r="E10">
        <v>1080</v>
      </c>
      <c r="F10" t="s">
        <v>79</v>
      </c>
      <c r="G10" t="s">
        <v>1</v>
      </c>
      <c r="H10">
        <v>256</v>
      </c>
      <c r="I10">
        <v>1215</v>
      </c>
      <c r="J10">
        <v>13</v>
      </c>
      <c r="K10">
        <v>4294705152</v>
      </c>
      <c r="L10">
        <v>49152</v>
      </c>
      <c r="M10">
        <v>65536</v>
      </c>
      <c r="N10">
        <v>20.146799999999999</v>
      </c>
      <c r="O10">
        <v>697</v>
      </c>
      <c r="P10">
        <v>7.4753E-2</v>
      </c>
      <c r="Q10">
        <v>1.92956E-2</v>
      </c>
      <c r="T10" s="4"/>
      <c r="U10" s="3"/>
      <c r="V1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Graphs</vt:lpstr>
      <vt:lpstr>Mandelbulb Optimisations</vt:lpstr>
      <vt:lpstr>Mandelbulb Features</vt:lpstr>
      <vt:lpstr>Sierpinski Optimisations</vt:lpstr>
      <vt:lpstr>Sierpinski Features</vt:lpstr>
      <vt:lpstr>Stationary Optimisations</vt:lpstr>
      <vt:lpstr>Planet Optimisations</vt:lpstr>
      <vt:lpstr>Devices Mandelbulb</vt:lpstr>
      <vt:lpstr>Devices Planet</vt:lpstr>
      <vt:lpstr>Devices Sierpinski</vt:lpstr>
      <vt:lpstr>Resolutions 3060TI</vt:lpstr>
      <vt:lpstr>Resolutions 1660TI</vt:lpstr>
      <vt:lpstr>Resolutions 970 ME</vt:lpstr>
      <vt:lpstr>Resolutions 970 ME NO 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2022-03-22T10:51:19Z</dcterms:modified>
</cp:coreProperties>
</file>