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Repos\dissertation\Deliverable 2\"/>
    </mc:Choice>
  </mc:AlternateContent>
  <xr:revisionPtr revIDLastSave="0" documentId="13_ncr:1_{2D5A9C71-7EAB-4E10-B034-41C25E38110B}" xr6:coauthVersionLast="47" xr6:coauthVersionMax="47" xr10:uidLastSave="{00000000-0000-0000-0000-000000000000}"/>
  <bookViews>
    <workbookView xWindow="-120" yWindow="-120" windowWidth="38640" windowHeight="21240" tabRatio="512" activeTab="3" xr2:uid="{00000000-000D-0000-FFFF-FFFF00000000}"/>
  </bookViews>
  <sheets>
    <sheet name="Graphs" sheetId="2" r:id="rId1"/>
    <sheet name="Raw Data" sheetId="1" r:id="rId2"/>
    <sheet name="Mandelbulb Optimisations" sheetId="8" r:id="rId3"/>
    <sheet name="Mandelbulb Features" sheetId="9" r:id="rId4"/>
    <sheet name="Sierpinski Optimisations" sheetId="7" r:id="rId5"/>
    <sheet name="Sierpinski Featur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7" i="9" l="1"/>
  <c r="W7" i="9"/>
  <c r="X7" i="9"/>
  <c r="Y7" i="9"/>
  <c r="Z7" i="9"/>
  <c r="AA7" i="9"/>
  <c r="AB7" i="9"/>
  <c r="AD7" i="9"/>
  <c r="AE7" i="9"/>
  <c r="AD3" i="9"/>
  <c r="AE3" i="9"/>
  <c r="AD4" i="9"/>
  <c r="AE4" i="9"/>
  <c r="AD5" i="9"/>
  <c r="AE5" i="9"/>
  <c r="AD6" i="9"/>
  <c r="AE6" i="9"/>
  <c r="AE2" i="9"/>
  <c r="AD2" i="9"/>
  <c r="AD3" i="8"/>
  <c r="AE3" i="8"/>
  <c r="AD4" i="8"/>
  <c r="AE4" i="8"/>
  <c r="AD5" i="8"/>
  <c r="AE5" i="8"/>
  <c r="AD6" i="8"/>
  <c r="AE6" i="8"/>
  <c r="AE2" i="8"/>
  <c r="AD2" i="8"/>
  <c r="AB6" i="9"/>
  <c r="AA6" i="9"/>
  <c r="Z6" i="9"/>
  <c r="Y6" i="9"/>
  <c r="X6" i="9"/>
  <c r="W6" i="9"/>
  <c r="V6" i="9"/>
  <c r="AB5" i="9"/>
  <c r="AA5" i="9"/>
  <c r="Z5" i="9"/>
  <c r="Y5" i="9"/>
  <c r="X5" i="9"/>
  <c r="W5" i="9"/>
  <c r="V5" i="9"/>
  <c r="AB4" i="9"/>
  <c r="AA4" i="9"/>
  <c r="Z4" i="9"/>
  <c r="Y4" i="9"/>
  <c r="X4" i="9"/>
  <c r="W4" i="9"/>
  <c r="V4" i="9"/>
  <c r="AB3" i="9"/>
  <c r="AA3" i="9"/>
  <c r="Z3" i="9"/>
  <c r="Y3" i="9"/>
  <c r="X3" i="9"/>
  <c r="W3" i="9"/>
  <c r="V3" i="9"/>
  <c r="AB2" i="9"/>
  <c r="AA2" i="9"/>
  <c r="Z2" i="9"/>
  <c r="Y2" i="9"/>
  <c r="X2" i="9"/>
  <c r="W2" i="9"/>
  <c r="V2" i="9"/>
  <c r="V3" i="8"/>
  <c r="AA3" i="8"/>
  <c r="AB3" i="8"/>
  <c r="V4" i="8"/>
  <c r="AA4" i="8"/>
  <c r="AB4" i="8"/>
  <c r="V5" i="8"/>
  <c r="AA5" i="8"/>
  <c r="AB5" i="8"/>
  <c r="V6" i="8"/>
  <c r="AA6" i="8"/>
  <c r="AB6" i="8"/>
  <c r="AB2" i="8"/>
  <c r="AA2" i="8"/>
  <c r="V2" i="8"/>
  <c r="AC7" i="9" l="1"/>
  <c r="AF7" i="9" s="1"/>
  <c r="AG7" i="9"/>
  <c r="AG6" i="9"/>
  <c r="AC5" i="9"/>
  <c r="AG4" i="9"/>
  <c r="AG5" i="9"/>
  <c r="AC3" i="9"/>
  <c r="AC2" i="9"/>
  <c r="AH2" i="9" s="1"/>
  <c r="AC4" i="9"/>
  <c r="AC6" i="9"/>
  <c r="AG3" i="9"/>
  <c r="AG2" i="9"/>
  <c r="AG6" i="8"/>
  <c r="AG5" i="8"/>
  <c r="AG4" i="8"/>
  <c r="AG3" i="8"/>
  <c r="AG2" i="8"/>
  <c r="AC3" i="8"/>
  <c r="AC6" i="8"/>
  <c r="AC4" i="8"/>
  <c r="AC5" i="8"/>
  <c r="AC2" i="8"/>
  <c r="Z6" i="8"/>
  <c r="Y6" i="8"/>
  <c r="X6" i="8"/>
  <c r="W6" i="8"/>
  <c r="Z5" i="8"/>
  <c r="Y5" i="8"/>
  <c r="X5" i="8"/>
  <c r="W5" i="8"/>
  <c r="Z4" i="8"/>
  <c r="Y4" i="8"/>
  <c r="X4" i="8"/>
  <c r="W4" i="8"/>
  <c r="Z3" i="8"/>
  <c r="Y3" i="8"/>
  <c r="X3" i="8"/>
  <c r="W3" i="8"/>
  <c r="Z2" i="8"/>
  <c r="Y2" i="8"/>
  <c r="X2" i="8"/>
  <c r="W2" i="8"/>
  <c r="S2" i="7"/>
  <c r="S3" i="7"/>
  <c r="T3" i="7"/>
  <c r="U3" i="7"/>
  <c r="V3" i="7"/>
  <c r="W3" i="7"/>
  <c r="X3" i="7"/>
  <c r="Y3" i="7"/>
  <c r="Z3" i="7"/>
  <c r="AA3" i="7"/>
  <c r="AB3" i="7"/>
  <c r="S4" i="7"/>
  <c r="T4" i="7"/>
  <c r="U4" i="7"/>
  <c r="V4" i="7"/>
  <c r="W4" i="7"/>
  <c r="X4" i="7"/>
  <c r="Y4" i="7"/>
  <c r="Z4" i="7"/>
  <c r="AB4" i="7" s="1"/>
  <c r="AA4" i="7"/>
  <c r="S5" i="7"/>
  <c r="T5" i="7"/>
  <c r="U5" i="7"/>
  <c r="V5" i="7"/>
  <c r="W5" i="7"/>
  <c r="X5" i="7" s="1"/>
  <c r="Y5" i="7"/>
  <c r="Z5" i="7"/>
  <c r="S6" i="7"/>
  <c r="T6" i="7"/>
  <c r="U6" i="7"/>
  <c r="V6" i="7"/>
  <c r="W6" i="7"/>
  <c r="X6" i="7"/>
  <c r="AA6" i="7" s="1"/>
  <c r="Y6" i="7"/>
  <c r="Z6" i="7"/>
  <c r="S3" i="6"/>
  <c r="T3" i="6"/>
  <c r="U3" i="6"/>
  <c r="V3" i="6"/>
  <c r="W3" i="6"/>
  <c r="X3" i="6"/>
  <c r="Y3" i="6"/>
  <c r="Z3" i="6"/>
  <c r="AA3" i="6"/>
  <c r="AB3" i="6"/>
  <c r="S4" i="6"/>
  <c r="T4" i="6"/>
  <c r="U4" i="6"/>
  <c r="V4" i="6"/>
  <c r="W4" i="6"/>
  <c r="X4" i="6"/>
  <c r="Y4" i="6"/>
  <c r="Z4" i="6"/>
  <c r="AA4" i="6"/>
  <c r="AB4" i="6"/>
  <c r="S5" i="6"/>
  <c r="T5" i="6"/>
  <c r="U5" i="6"/>
  <c r="V5" i="6"/>
  <c r="W5" i="6"/>
  <c r="X5" i="6" s="1"/>
  <c r="Y5" i="6"/>
  <c r="Z5" i="6"/>
  <c r="Z2" i="7"/>
  <c r="Y2" i="7"/>
  <c r="W2" i="7"/>
  <c r="X2" i="7" s="1"/>
  <c r="AB2" i="7" s="1"/>
  <c r="V2" i="7"/>
  <c r="U2" i="7"/>
  <c r="T2" i="7"/>
  <c r="Z2" i="6"/>
  <c r="Y2" i="6"/>
  <c r="W2" i="6"/>
  <c r="X2" i="6" s="1"/>
  <c r="V2" i="6"/>
  <c r="U2" i="6"/>
  <c r="T2" i="6"/>
  <c r="S2" i="6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 s="1"/>
  <c r="W17" i="1"/>
  <c r="X17" i="1"/>
  <c r="X15" i="1"/>
  <c r="W15" i="1"/>
  <c r="V15" i="1"/>
  <c r="U15" i="1"/>
  <c r="T15" i="1"/>
  <c r="S15" i="1"/>
  <c r="R15" i="1"/>
  <c r="Q15" i="1"/>
  <c r="Q6" i="1"/>
  <c r="R6" i="1"/>
  <c r="S6" i="1"/>
  <c r="T6" i="1"/>
  <c r="U6" i="1"/>
  <c r="V6" i="1" s="1"/>
  <c r="W6" i="1"/>
  <c r="X6" i="1"/>
  <c r="S4" i="1"/>
  <c r="T4" i="1"/>
  <c r="S5" i="1"/>
  <c r="T5" i="1"/>
  <c r="T3" i="1"/>
  <c r="S3" i="1"/>
  <c r="R3" i="1"/>
  <c r="R4" i="1"/>
  <c r="R5" i="1"/>
  <c r="W3" i="1"/>
  <c r="Q4" i="1"/>
  <c r="U4" i="1"/>
  <c r="V4" i="1" s="1"/>
  <c r="X4" i="1"/>
  <c r="W4" i="1"/>
  <c r="Q5" i="1"/>
  <c r="U5" i="1"/>
  <c r="V5" i="1"/>
  <c r="X5" i="1"/>
  <c r="W5" i="1"/>
  <c r="Q3" i="1"/>
  <c r="U3" i="1"/>
  <c r="V3" i="1" s="1"/>
  <c r="X3" i="1"/>
  <c r="AH6" i="9" l="1"/>
  <c r="AH4" i="9"/>
  <c r="AH3" i="9"/>
  <c r="AH5" i="9"/>
  <c r="AH7" i="9"/>
  <c r="AF4" i="9"/>
  <c r="AF2" i="9"/>
  <c r="AF6" i="9"/>
  <c r="AF3" i="9"/>
  <c r="AF5" i="9"/>
  <c r="AH5" i="8"/>
  <c r="AH4" i="8"/>
  <c r="AH6" i="8"/>
  <c r="AH3" i="8"/>
  <c r="AF5" i="8"/>
  <c r="AF6" i="8"/>
  <c r="AF3" i="8"/>
  <c r="AF4" i="8"/>
  <c r="AF2" i="8"/>
  <c r="AH2" i="8"/>
  <c r="AA5" i="7"/>
  <c r="AB5" i="7"/>
  <c r="AB6" i="7"/>
  <c r="AB5" i="6"/>
  <c r="AA5" i="6"/>
  <c r="AB2" i="6"/>
  <c r="AA2" i="7"/>
  <c r="AA2" i="6"/>
  <c r="AI6" i="9" l="1"/>
  <c r="AI5" i="8"/>
  <c r="AI6" i="8" s="1"/>
</calcChain>
</file>

<file path=xl/sharedStrings.xml><?xml version="1.0" encoding="utf-8"?>
<sst xmlns="http://schemas.openxmlformats.org/spreadsheetml/2006/main" count="372" uniqueCount="78">
  <si>
    <t>kernels/mandelbulb.cl</t>
  </si>
  <si>
    <t>NVIDIA GeForce RTX 3060 Ti</t>
  </si>
  <si>
    <t>OpenCL 3.0 CUDA</t>
  </si>
  <si>
    <t>GeForce GTX 970</t>
  </si>
  <si>
    <t>OpenCL 1.2 CUDA</t>
  </si>
  <si>
    <t>Scene name</t>
  </si>
  <si>
    <t>Width</t>
  </si>
  <si>
    <t>Height</t>
  </si>
  <si>
    <t>Device Name</t>
  </si>
  <si>
    <t>Device Version</t>
  </si>
  <si>
    <t>Work Group Size</t>
  </si>
  <si>
    <t>Clock Frequency (MHz)</t>
  </si>
  <si>
    <t>Parallel Compute Units</t>
  </si>
  <si>
    <t>Total Frames</t>
  </si>
  <si>
    <t>Constant Memory (Bytes)</t>
  </si>
  <si>
    <t>Local Memory (Bytes)</t>
  </si>
  <si>
    <t>Global Memory (Bytes)</t>
  </si>
  <si>
    <t>NVIDIA GeForce GTX 1660 Ti</t>
  </si>
  <si>
    <t>Average FPS</t>
  </si>
  <si>
    <t>Minimum Frame Time (s)</t>
  </si>
  <si>
    <t>Maximum Frame Time (s)</t>
  </si>
  <si>
    <t>Average Frame Time (s)</t>
  </si>
  <si>
    <t>Minimum FPS</t>
  </si>
  <si>
    <t>Maximum FPS</t>
  </si>
  <si>
    <t>Total Number of Pixels</t>
  </si>
  <si>
    <t>Total Duration (s)</t>
  </si>
  <si>
    <t>Global Memory (GB)</t>
  </si>
  <si>
    <t>Local Memory (KB)</t>
  </si>
  <si>
    <t>Constant Memory (KB)</t>
  </si>
  <si>
    <t>NVIDIA GeForce RTX 3080</t>
  </si>
  <si>
    <t>../../../../FractalGeometryRenderer/kernels/mandelbulb.cl</t>
  </si>
  <si>
    <t>Build Options</t>
  </si>
  <si>
    <t>Scene Description</t>
  </si>
  <si>
    <t>Max - Mean</t>
  </si>
  <si>
    <t>Mean - Min</t>
  </si>
  <si>
    <t>Mean FPS</t>
  </si>
  <si>
    <t>Mean Frame Time (s)</t>
  </si>
  <si>
    <t>Bounding Volume</t>
  </si>
  <si>
    <t>Linear Epsilon</t>
  </si>
  <si>
    <t>None</t>
  </si>
  <si>
    <t>All</t>
  </si>
  <si>
    <t xml:space="preserve">-cl-fast-relaxed-math </t>
  </si>
  <si>
    <t>kernels/benchmarks/sierpinski_optimisations/no_optimisations.cl</t>
  </si>
  <si>
    <t xml:space="preserve">-I "kernels" -I "kernels\benchmarks" -I "kernels\benchmarks\mandelbulb_features" -I "kernels\benchmarks\mandelbulb_optimisations" -I "kernels\benchmarks\sierpinski_features" -I "kernels\benchmarks\sierpinski_optimisations" -I "kernels\include" -I "kernels/include" </t>
  </si>
  <si>
    <t>-I "kernels" -I "kernels\benchmarks" -I "kernels\benchmarks\mandelbulb_features" -I "kernels\benchmarks\mandelbulb_optimisations" -I "kernels\benchmarks\sierpinski_features" -I "kernels\benchmarks\sierpinski_optimisations" -I "kernels\include" -I "kernels/include" -cl-fast-relaxed-math</t>
  </si>
  <si>
    <t>kernels/benchmarks/sierpinski_optimisations/linear_epsilon.cl</t>
  </si>
  <si>
    <t>kernels/benchmarks/sierpinski_optimisations/all_optimisations.cl</t>
  </si>
  <si>
    <t>kernels/benchmarks/sierpinski_features/no_features.cl</t>
  </si>
  <si>
    <t>kernels/benchmarks/sierpinski_features/hard_shadows.cl</t>
  </si>
  <si>
    <t>kernels/benchmarks/sierpinski_features/phong.cl</t>
  </si>
  <si>
    <t>kernels/benchmarks/sierpinski_features/all_features.cl</t>
  </si>
  <si>
    <t>Hard Shadows</t>
  </si>
  <si>
    <t>Phong</t>
  </si>
  <si>
    <t>kernels/benchmarks/sierpinski_optimisations/bounding_volume.cl</t>
  </si>
  <si>
    <t>kernels/benchmarks/mandelbulb/optimisations_none.cl</t>
  </si>
  <si>
    <t>kernels/benchmarks/mandelbulb/optimisations_intersection_epsilon.cl</t>
  </si>
  <si>
    <t>kernels/benchmarks/mandelbulb/optimisations_bounding_volume.cl</t>
  </si>
  <si>
    <t>-I "kernels" -I "kernels\benchmarks" -I "kernels\benchmarks\mandelbulb" -I "kernels\benchmarks\mandelbulb_features" -I "kernels\benchmarks\mandelbulb_optimisations" -I "kernels\benchmarks\sierpinski_features" -I "kernels\benchmarks\sierpinski_optimisations" -I "kernels\include" -I "kernels/include" -cl-fast-relaxed-math</t>
  </si>
  <si>
    <t>kernels/benchmarks/mandelbulb/optimisations_all.cl</t>
  </si>
  <si>
    <t>kernels/benchmarks/mandelbulb/features_none.cl</t>
  </si>
  <si>
    <t>kernels/benchmarks/mandelbulb/features_phong.cl</t>
  </si>
  <si>
    <t>kernels/benchmarks/mandelbulb/features_glow.cl</t>
  </si>
  <si>
    <t>kernels/benchmarks/mandelbulb/features_hard_shadows.cl</t>
  </si>
  <si>
    <t>kernels/benchmarks/mandelbulb/features_soft_shadows.cl</t>
  </si>
  <si>
    <t>kernels/benchmarks/mandelbulb/features_all.cl</t>
  </si>
  <si>
    <t>Glow</t>
  </si>
  <si>
    <t>Soft Shadows</t>
  </si>
  <si>
    <t>-I "kernels" -I "kernels\benchmarks" -I "kernels\benchmarks\mandelbulb" -I "kernels\benchmarks\mandelbulb_features" -I "kernels\benchmarks\mandelbulb_optimisations" -I "kernels\benchmarks\sierpinski_features" -I "kernels\benchmarks\sierpinski_optimisation</t>
  </si>
  <si>
    <t>Rows per Run</t>
  </si>
  <si>
    <t>Run Name</t>
  </si>
  <si>
    <t>Total Runtime</t>
  </si>
  <si>
    <t>Max-Mean</t>
  </si>
  <si>
    <t>Mean-Min</t>
  </si>
  <si>
    <t>Min FPS</t>
  </si>
  <si>
    <t>Max FPS</t>
  </si>
  <si>
    <t>Digits to Round</t>
  </si>
  <si>
    <t>Mean FPS % Difference</t>
  </si>
  <si>
    <t>Fast 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</si>
</sst>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1" fillId="0" borderId="0" xfId="0" applyFont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Mandelbulb Benchmark</a:t>
            </a:r>
            <a:r>
              <a:rPr lang="en-US" baseline="0"/>
              <a:t> on Various Computers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Data'!$A$3</c:f>
              <c:strCache>
                <c:ptCount val="1"/>
                <c:pt idx="0">
                  <c:v>kernels/mandelbulb.cl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(mandelbulb.cl)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Data'!$H$3:$H$6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'Raw Data'!$V$3:$V$6</c:f>
              <c:numCache>
                <c:formatCode>General</c:formatCode>
                <c:ptCount val="4"/>
                <c:pt idx="0">
                  <c:v>24.272155382760111</c:v>
                </c:pt>
                <c:pt idx="1">
                  <c:v>7.0831454261480165</c:v>
                </c:pt>
                <c:pt idx="2">
                  <c:v>3.8079667742205725</c:v>
                </c:pt>
                <c:pt idx="3">
                  <c:v>38.809831824062101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7-42A5-AD8B-83991A3A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98384"/>
        <c:axId val="691998800"/>
      </c:scatterChart>
      <c:valAx>
        <c:axId val="691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Parallel Compute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800"/>
        <c:crosses val="autoZero"/>
        <c:crossBetween val="midCat"/>
      </c:valAx>
      <c:valAx>
        <c:axId val="691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Data'!$A$3</c:f>
              <c:strCache>
                <c:ptCount val="1"/>
                <c:pt idx="0">
                  <c:v>kernels/mandelbulb.cl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(mandelbulb.cl)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Data'!$R$3:$R$6</c:f>
              <c:numCache>
                <c:formatCode>0.00</c:formatCode>
                <c:ptCount val="4"/>
                <c:pt idx="0">
                  <c:v>8.5894103039999994</c:v>
                </c:pt>
                <c:pt idx="1">
                  <c:v>6.4419921919999998</c:v>
                </c:pt>
                <c:pt idx="2">
                  <c:v>4.2949672960000003</c:v>
                </c:pt>
                <c:pt idx="3">
                  <c:v>10.736762880000001</c:v>
                </c:pt>
              </c:numCache>
            </c:numRef>
          </c:xVal>
          <c:yVal>
            <c:numRef>
              <c:f>'Raw Data'!$V$3:$V$6</c:f>
              <c:numCache>
                <c:formatCode>General</c:formatCode>
                <c:ptCount val="4"/>
                <c:pt idx="0">
                  <c:v>24.272155382760111</c:v>
                </c:pt>
                <c:pt idx="1">
                  <c:v>7.0831454261480165</c:v>
                </c:pt>
                <c:pt idx="2">
                  <c:v>3.8079667742205725</c:v>
                </c:pt>
                <c:pt idx="3">
                  <c:v>38.809831824062101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4-4915-979C-493C200EF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98384"/>
        <c:axId val="691998800"/>
      </c:scatterChart>
      <c:valAx>
        <c:axId val="691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Available GPU</a:t>
                </a:r>
                <a:r>
                  <a:rPr lang="en-GB" baseline="0"/>
                  <a:t> Memory (GB)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800"/>
        <c:crosses val="autoZero"/>
        <c:crossBetween val="midCat"/>
      </c:valAx>
      <c:valAx>
        <c:axId val="691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Mandelbulb Benchmark using Various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Data'!$A$15</c:f>
              <c:strCache>
                <c:ptCount val="1"/>
                <c:pt idx="0">
                  <c:v>../../../../FractalGeometryRenderer/kernels/mandelbulb.cl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(mandelbulb.cl)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Data'!$Q$15:$Q$17</c:f>
              <c:numCache>
                <c:formatCode>General</c:formatCode>
                <c:ptCount val="3"/>
                <c:pt idx="0">
                  <c:v>2073600</c:v>
                </c:pt>
                <c:pt idx="1">
                  <c:v>1049088</c:v>
                </c:pt>
                <c:pt idx="2">
                  <c:v>3686400</c:v>
                </c:pt>
              </c:numCache>
            </c:numRef>
          </c:xVal>
          <c:yVal>
            <c:numRef>
              <c:f>'Raw Data'!$V$15:$V$17</c:f>
              <c:numCache>
                <c:formatCode>General</c:formatCode>
                <c:ptCount val="3"/>
                <c:pt idx="0">
                  <c:v>27.095343340000461</c:v>
                </c:pt>
                <c:pt idx="1">
                  <c:v>45.878609962651588</c:v>
                </c:pt>
                <c:pt idx="2">
                  <c:v>17.29351390899928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7-42A5-AD8B-83991A3A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98384"/>
        <c:axId val="691998800"/>
      </c:scatterChart>
      <c:valAx>
        <c:axId val="691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Pixels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800"/>
        <c:crosses val="autoZero"/>
        <c:crossBetween val="midCat"/>
      </c:valAx>
      <c:valAx>
        <c:axId val="691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Optimisations'!$AD$2:$AD$6</c:f>
              <c:numCache>
                <c:formatCode>General</c:formatCode>
                <c:ptCount val="5"/>
                <c:pt idx="0">
                  <c:v>19.066722087272201</c:v>
                </c:pt>
                <c:pt idx="1">
                  <c:v>25.339293135078705</c:v>
                </c:pt>
                <c:pt idx="2">
                  <c:v>17.74484334852292</c:v>
                </c:pt>
                <c:pt idx="3">
                  <c:v>38.544260374187679</c:v>
                </c:pt>
                <c:pt idx="4">
                  <c:v>42.128322871466487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41-466A-83EC-AC49AAF1A0F2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Optimisations'!$AC$2:$AC$6</c:f>
              <c:numCache>
                <c:formatCode>General</c:formatCode>
                <c:ptCount val="5"/>
                <c:pt idx="0">
                  <c:v>11.521947540860342</c:v>
                </c:pt>
                <c:pt idx="1">
                  <c:v>13.388359638735221</c:v>
                </c:pt>
                <c:pt idx="2">
                  <c:v>10.199137047040761</c:v>
                </c:pt>
                <c:pt idx="3">
                  <c:v>21.124778056830753</c:v>
                </c:pt>
                <c:pt idx="4">
                  <c:v>23.450218709861172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66A-83EC-AC49AAF1A0F2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Optimisations'!$AE$2:$AE$6</c:f>
              <c:numCache>
                <c:formatCode>General</c:formatCode>
                <c:ptCount val="5"/>
                <c:pt idx="0">
                  <c:v>8.1542789578831503</c:v>
                </c:pt>
                <c:pt idx="1">
                  <c:v>7.7518778924194383</c:v>
                </c:pt>
                <c:pt idx="2">
                  <c:v>6.6477427589461993</c:v>
                </c:pt>
                <c:pt idx="3">
                  <c:v>14.455107495406891</c:v>
                </c:pt>
                <c:pt idx="4">
                  <c:v>13.619432205871336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1-466A-83EC-AC49AAF1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</a:t>
            </a:r>
            <a:r>
              <a:rPr lang="en-GB" baseline="0"/>
              <a:t>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Features'!$AD$2:$AD$7</c:f>
              <c:numCache>
                <c:formatCode>General</c:formatCode>
                <c:ptCount val="6"/>
                <c:pt idx="0">
                  <c:v>107.6484202594327</c:v>
                </c:pt>
                <c:pt idx="1">
                  <c:v>93.962001766485628</c:v>
                </c:pt>
                <c:pt idx="2">
                  <c:v>106.84673903752457</c:v>
                </c:pt>
                <c:pt idx="3">
                  <c:v>47.007060460481163</c:v>
                </c:pt>
                <c:pt idx="4">
                  <c:v>43.866382997389948</c:v>
                </c:pt>
                <c:pt idx="5">
                  <c:v>43.736305069475122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861-BBAB-4063B4AD157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Features'!$AC$2:$AC$7</c:f>
              <c:numCache>
                <c:formatCode>General</c:formatCode>
                <c:ptCount val="6"/>
                <c:pt idx="0">
                  <c:v>60.074855000338431</c:v>
                </c:pt>
                <c:pt idx="1">
                  <c:v>50.817055273115336</c:v>
                </c:pt>
                <c:pt idx="2">
                  <c:v>59.581002425401707</c:v>
                </c:pt>
                <c:pt idx="3">
                  <c:v>25.880760158696919</c:v>
                </c:pt>
                <c:pt idx="4">
                  <c:v>23.606093939182458</c:v>
                </c:pt>
                <c:pt idx="5">
                  <c:v>23.585767889012843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A-4861-BBAB-4063B4AD157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Features'!$AE$2:$AE$7</c:f>
              <c:numCache>
                <c:formatCode>General</c:formatCode>
                <c:ptCount val="6"/>
                <c:pt idx="0">
                  <c:v>31.787911057424861</c:v>
                </c:pt>
                <c:pt idx="1">
                  <c:v>25.891777548204018</c:v>
                </c:pt>
                <c:pt idx="2">
                  <c:v>31.370875906226178</c:v>
                </c:pt>
                <c:pt idx="3">
                  <c:v>15.204593003454484</c:v>
                </c:pt>
                <c:pt idx="4">
                  <c:v>13.442052655208661</c:v>
                </c:pt>
                <c:pt idx="5">
                  <c:v>13.433583690554713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A-4861-BBAB-4063B4AD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Optimisations'!$A$2:$A$6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-cl-fast-relaxed-math </c:v>
                </c:pt>
                <c:pt idx="4">
                  <c:v>All</c:v>
                </c:pt>
              </c:strCache>
            </c:strRef>
          </c:cat>
          <c:val>
            <c:numRef>
              <c:f>'Sierpinski Optimisations'!$Y$2:$Y$6</c:f>
              <c:numCache>
                <c:formatCode>General</c:formatCode>
                <c:ptCount val="5"/>
                <c:pt idx="0">
                  <c:v>194.41636208103273</c:v>
                </c:pt>
                <c:pt idx="1">
                  <c:v>194.5525291828794</c:v>
                </c:pt>
                <c:pt idx="2">
                  <c:v>188.32037061448938</c:v>
                </c:pt>
                <c:pt idx="3">
                  <c:v>212.43600365389926</c:v>
                </c:pt>
                <c:pt idx="4">
                  <c:v>214.81815643058152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3-4EF9-8E65-DC39ADAED72E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Optimisations'!$A$2:$A$6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-cl-fast-relaxed-math </c:v>
                </c:pt>
                <c:pt idx="4">
                  <c:v>All</c:v>
                </c:pt>
              </c:strCache>
            </c:strRef>
          </c:cat>
          <c:val>
            <c:numRef>
              <c:f>'Sierpinski Optimisations'!$X$2:$X$6</c:f>
              <c:numCache>
                <c:formatCode>General</c:formatCode>
                <c:ptCount val="5"/>
                <c:pt idx="0">
                  <c:v>47.242795473690258</c:v>
                </c:pt>
                <c:pt idx="1">
                  <c:v>46.36630631756546</c:v>
                </c:pt>
                <c:pt idx="2">
                  <c:v>47.0901110766739</c:v>
                </c:pt>
                <c:pt idx="3">
                  <c:v>50.140347983013271</c:v>
                </c:pt>
                <c:pt idx="4">
                  <c:v>49.239413526091887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3-4EF9-8E65-DC39ADAED72E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Optimisations'!$A$2:$A$6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-cl-fast-relaxed-math </c:v>
                </c:pt>
                <c:pt idx="4">
                  <c:v>All</c:v>
                </c:pt>
              </c:strCache>
            </c:strRef>
          </c:cat>
          <c:val>
            <c:numRef>
              <c:f>'Sierpinski Optimisations'!$Z$2:$Z$6</c:f>
              <c:numCache>
                <c:formatCode>General</c:formatCode>
                <c:ptCount val="5"/>
                <c:pt idx="0">
                  <c:v>7.3363803766497675</c:v>
                </c:pt>
                <c:pt idx="1">
                  <c:v>7.1039881789636699</c:v>
                </c:pt>
                <c:pt idx="2">
                  <c:v>7.2687624931855348</c:v>
                </c:pt>
                <c:pt idx="3">
                  <c:v>10.006884736698849</c:v>
                </c:pt>
                <c:pt idx="4">
                  <c:v>9.7487740916579746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3-4EF9-8E65-DC39ADAE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Sierpinski</a:t>
            </a:r>
            <a:r>
              <a:rPr lang="en-GB" baseline="0"/>
              <a:t>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Features'!$A$2:$A$5</c:f>
              <c:strCache>
                <c:ptCount val="4"/>
                <c:pt idx="0">
                  <c:v>None</c:v>
                </c:pt>
                <c:pt idx="1">
                  <c:v>Hard Shadows</c:v>
                </c:pt>
                <c:pt idx="2">
                  <c:v>Phong</c:v>
                </c:pt>
                <c:pt idx="3">
                  <c:v>All</c:v>
                </c:pt>
              </c:strCache>
            </c:strRef>
          </c:cat>
          <c:val>
            <c:numRef>
              <c:f>'Sierpinski Features'!$Y$2:$Y$5</c:f>
              <c:numCache>
                <c:formatCode>General</c:formatCode>
                <c:ptCount val="4"/>
                <c:pt idx="0">
                  <c:v>215.84752530812236</c:v>
                </c:pt>
                <c:pt idx="1">
                  <c:v>215.85684374123082</c:v>
                </c:pt>
                <c:pt idx="2">
                  <c:v>215.27598381124599</c:v>
                </c:pt>
                <c:pt idx="3">
                  <c:v>215.04451421444239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2-4A01-8A47-01301FA2C4B7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Features'!$A$2:$A$5</c:f>
              <c:strCache>
                <c:ptCount val="4"/>
                <c:pt idx="0">
                  <c:v>None</c:v>
                </c:pt>
                <c:pt idx="1">
                  <c:v>Hard Shadows</c:v>
                </c:pt>
                <c:pt idx="2">
                  <c:v>Phong</c:v>
                </c:pt>
                <c:pt idx="3">
                  <c:v>All</c:v>
                </c:pt>
              </c:strCache>
            </c:strRef>
          </c:cat>
          <c:val>
            <c:numRef>
              <c:f>'Sierpinski Features'!$X$2:$X$5</c:f>
              <c:numCache>
                <c:formatCode>General</c:formatCode>
                <c:ptCount val="4"/>
                <c:pt idx="0">
                  <c:v>101.73779146502419</c:v>
                </c:pt>
                <c:pt idx="1">
                  <c:v>54.865535695092589</c:v>
                </c:pt>
                <c:pt idx="2">
                  <c:v>77.288793124996872</c:v>
                </c:pt>
                <c:pt idx="3">
                  <c:v>48.888755586215176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2-4A01-8A47-01301FA2C4B7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Features'!$A$2:$A$5</c:f>
              <c:strCache>
                <c:ptCount val="4"/>
                <c:pt idx="0">
                  <c:v>None</c:v>
                </c:pt>
                <c:pt idx="1">
                  <c:v>Hard Shadows</c:v>
                </c:pt>
                <c:pt idx="2">
                  <c:v>Phong</c:v>
                </c:pt>
                <c:pt idx="3">
                  <c:v>All</c:v>
                </c:pt>
              </c:strCache>
            </c:strRef>
          </c:cat>
          <c:val>
            <c:numRef>
              <c:f>'Sierpinski Features'!$Z$2:$Z$5</c:f>
              <c:numCache>
                <c:formatCode>General</c:formatCode>
                <c:ptCount val="4"/>
                <c:pt idx="0">
                  <c:v>41.935402705672182</c:v>
                </c:pt>
                <c:pt idx="1">
                  <c:v>11.229621045208209</c:v>
                </c:pt>
                <c:pt idx="2">
                  <c:v>24.458010487594894</c:v>
                </c:pt>
                <c:pt idx="3">
                  <c:v>9.7594300492851218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2-4A01-8A47-01301FA2C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</xdr:row>
      <xdr:rowOff>90487</xdr:rowOff>
    </xdr:from>
    <xdr:to>
      <xdr:col>10</xdr:col>
      <xdr:colOff>333375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79A8E-4D06-475F-820B-3B559431C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2</xdr:row>
      <xdr:rowOff>85725</xdr:rowOff>
    </xdr:from>
    <xdr:to>
      <xdr:col>21</xdr:col>
      <xdr:colOff>190500</xdr:colOff>
      <xdr:row>19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01833-3083-4061-B9B2-896D68745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22</xdr:row>
      <xdr:rowOff>80962</xdr:rowOff>
    </xdr:from>
    <xdr:to>
      <xdr:col>10</xdr:col>
      <xdr:colOff>400050</xdr:colOff>
      <xdr:row>39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B003A2-9286-43FA-B8C6-5A8D09031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487135</xdr:colOff>
      <xdr:row>21</xdr:row>
      <xdr:rowOff>178254</xdr:rowOff>
    </xdr:from>
    <xdr:to>
      <xdr:col>24</xdr:col>
      <xdr:colOff>151039</xdr:colOff>
      <xdr:row>44</xdr:row>
      <xdr:rowOff>92528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9059A0-53E4-41DE-A929-9763D7AF9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476250</xdr:colOff>
      <xdr:row>45</xdr:row>
      <xdr:rowOff>133350</xdr:rowOff>
    </xdr:from>
    <xdr:to>
      <xdr:col>24</xdr:col>
      <xdr:colOff>142875</xdr:colOff>
      <xdr:row>68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7B0DF-6127-4924-998B-8E4A8A422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149678</xdr:colOff>
      <xdr:row>21</xdr:row>
      <xdr:rowOff>13607</xdr:rowOff>
    </xdr:from>
    <xdr:to>
      <xdr:col>40</xdr:col>
      <xdr:colOff>425903</xdr:colOff>
      <xdr:row>43</xdr:row>
      <xdr:rowOff>118381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122D30-AF72-4D50-83FF-A22A2DE95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342900</xdr:colOff>
      <xdr:row>45</xdr:row>
      <xdr:rowOff>53068</xdr:rowOff>
    </xdr:from>
    <xdr:to>
      <xdr:col>40</xdr:col>
      <xdr:colOff>9524</xdr:colOff>
      <xdr:row>67</xdr:row>
      <xdr:rowOff>157842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664492-F76C-474A-819C-6ACF9737E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4FD2-0EC3-4246-9368-74132FA6B2E6}">
  <dimension ref="A1"/>
  <sheetViews>
    <sheetView topLeftCell="D19" zoomScaleNormal="100" workbookViewId="0">
      <selection activeCell="AA52" sqref="AA5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1"/>
  <sheetViews>
    <sheetView topLeftCell="H1" workbookViewId="0">
      <selection activeCell="Q3" sqref="Q3:X3"/>
    </sheetView>
  </sheetViews>
  <sheetFormatPr defaultRowHeight="15" x14ac:dyDescent="0.25"/>
  <cols>
    <col min="1" max="1" width="23.42578125" customWidth="1"/>
    <col min="2" max="2" width="6.42578125" bestFit="1" customWidth="1"/>
    <col min="3" max="3" width="6.85546875" bestFit="1" customWidth="1"/>
    <col min="4" max="4" width="26" bestFit="1" customWidth="1"/>
    <col min="5" max="5" width="16.42578125" bestFit="1" customWidth="1"/>
    <col min="6" max="6" width="15.28515625" bestFit="1" customWidth="1"/>
    <col min="7" max="7" width="21.5703125" bestFit="1" customWidth="1"/>
    <col min="8" max="9" width="21.7109375" bestFit="1" customWidth="1"/>
    <col min="10" max="10" width="20.28515625" bestFit="1" customWidth="1"/>
    <col min="11" max="11" width="23.85546875" bestFit="1" customWidth="1"/>
    <col min="12" max="12" width="16.42578125" bestFit="1" customWidth="1"/>
    <col min="13" max="13" width="12.28515625" bestFit="1" customWidth="1"/>
    <col min="14" max="14" width="23.85546875" bestFit="1" customWidth="1"/>
    <col min="15" max="15" width="23.5703125" bestFit="1" customWidth="1"/>
    <col min="16" max="16" width="15" style="3" customWidth="1"/>
    <col min="17" max="17" width="21.5703125" bestFit="1" customWidth="1"/>
    <col min="18" max="18" width="19.140625" bestFit="1" customWidth="1"/>
    <col min="19" max="19" width="17.7109375" bestFit="1" customWidth="1"/>
    <col min="20" max="20" width="21.140625" bestFit="1" customWidth="1"/>
    <col min="21" max="21" width="22.28515625" bestFit="1" customWidth="1"/>
    <col min="22" max="22" width="12" bestFit="1" customWidth="1"/>
    <col min="23" max="23" width="13.5703125" bestFit="1" customWidth="1"/>
    <col min="24" max="24" width="13.28515625" bestFit="1" customWidth="1"/>
  </cols>
  <sheetData>
    <row r="2" spans="1:24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16</v>
      </c>
      <c r="J2" s="1" t="s">
        <v>15</v>
      </c>
      <c r="K2" s="1" t="s">
        <v>14</v>
      </c>
      <c r="L2" s="1" t="s">
        <v>25</v>
      </c>
      <c r="M2" s="1" t="s">
        <v>13</v>
      </c>
      <c r="N2" s="1" t="s">
        <v>20</v>
      </c>
      <c r="O2" s="1" t="s">
        <v>19</v>
      </c>
      <c r="Q2" s="2" t="s">
        <v>24</v>
      </c>
      <c r="R2" s="2" t="s">
        <v>26</v>
      </c>
      <c r="S2" s="2" t="s">
        <v>27</v>
      </c>
      <c r="T2" s="2" t="s">
        <v>28</v>
      </c>
      <c r="U2" s="2" t="s">
        <v>21</v>
      </c>
      <c r="V2" s="2" t="s">
        <v>18</v>
      </c>
      <c r="W2" s="2" t="s">
        <v>23</v>
      </c>
      <c r="X2" s="2" t="s">
        <v>22</v>
      </c>
    </row>
    <row r="3" spans="1:24" x14ac:dyDescent="0.25">
      <c r="A3" t="s">
        <v>0</v>
      </c>
      <c r="B3">
        <v>1920</v>
      </c>
      <c r="C3">
        <v>1080</v>
      </c>
      <c r="D3" t="s">
        <v>1</v>
      </c>
      <c r="E3" t="s">
        <v>2</v>
      </c>
      <c r="F3">
        <v>256</v>
      </c>
      <c r="G3">
        <v>1665</v>
      </c>
      <c r="H3">
        <v>38</v>
      </c>
      <c r="I3">
        <v>8589410304</v>
      </c>
      <c r="J3">
        <v>49152</v>
      </c>
      <c r="K3">
        <v>65536</v>
      </c>
      <c r="L3">
        <v>39.057099999999998</v>
      </c>
      <c r="M3">
        <v>948</v>
      </c>
      <c r="N3">
        <v>6.3865900000000003E-2</v>
      </c>
      <c r="O3">
        <v>1.9734499999999999E-2</v>
      </c>
      <c r="Q3">
        <f>B3*C3</f>
        <v>2073600</v>
      </c>
      <c r="R3" s="3">
        <f>I3/1000000000</f>
        <v>8.5894103039999994</v>
      </c>
      <c r="S3" s="3">
        <f>J3/1000</f>
        <v>49.152000000000001</v>
      </c>
      <c r="T3" s="3">
        <f>K3/1000</f>
        <v>65.536000000000001</v>
      </c>
      <c r="U3">
        <f>L3/M3</f>
        <v>4.1199472573839664E-2</v>
      </c>
      <c r="V3">
        <f>1/U3</f>
        <v>24.272155382760111</v>
      </c>
      <c r="W3">
        <f>1/O3</f>
        <v>50.672679824672528</v>
      </c>
      <c r="X3">
        <f>1/N3</f>
        <v>15.657808000826732</v>
      </c>
    </row>
    <row r="4" spans="1:24" x14ac:dyDescent="0.25">
      <c r="A4" t="s">
        <v>0</v>
      </c>
      <c r="B4">
        <v>1920</v>
      </c>
      <c r="C4">
        <v>1080</v>
      </c>
      <c r="D4" t="s">
        <v>17</v>
      </c>
      <c r="E4" t="s">
        <v>2</v>
      </c>
      <c r="F4">
        <v>256</v>
      </c>
      <c r="G4">
        <v>1770</v>
      </c>
      <c r="H4">
        <v>24</v>
      </c>
      <c r="I4">
        <v>6441992192</v>
      </c>
      <c r="J4">
        <v>49152</v>
      </c>
      <c r="K4">
        <v>65536</v>
      </c>
      <c r="L4">
        <v>39.248100000000001</v>
      </c>
      <c r="M4">
        <v>278</v>
      </c>
      <c r="N4">
        <v>0.235572</v>
      </c>
      <c r="O4">
        <v>6.2359900000000003E-2</v>
      </c>
      <c r="Q4">
        <f t="shared" ref="Q4:Q5" si="0">B4*C4</f>
        <v>2073600</v>
      </c>
      <c r="R4" s="3">
        <f>I4/1000000000</f>
        <v>6.4419921919999998</v>
      </c>
      <c r="S4" s="3">
        <f t="shared" ref="S4:S5" si="1">J4/1000</f>
        <v>49.152000000000001</v>
      </c>
      <c r="T4" s="3">
        <f t="shared" ref="T4:T5" si="2">K4/1000</f>
        <v>65.536000000000001</v>
      </c>
      <c r="U4">
        <f>L4/M4</f>
        <v>0.14118021582733814</v>
      </c>
      <c r="V4">
        <f t="shared" ref="V4:V5" si="3">1/U4</f>
        <v>7.0831454261480165</v>
      </c>
      <c r="W4">
        <f>1/O4</f>
        <v>16.035946176950251</v>
      </c>
      <c r="X4">
        <f>1/N4</f>
        <v>4.244986670741854</v>
      </c>
    </row>
    <row r="5" spans="1:24" x14ac:dyDescent="0.25">
      <c r="A5" t="s">
        <v>0</v>
      </c>
      <c r="B5">
        <v>1920</v>
      </c>
      <c r="C5">
        <v>1080</v>
      </c>
      <c r="D5" t="s">
        <v>3</v>
      </c>
      <c r="E5" t="s">
        <v>4</v>
      </c>
      <c r="F5">
        <v>256</v>
      </c>
      <c r="G5">
        <v>1253</v>
      </c>
      <c r="H5">
        <v>13</v>
      </c>
      <c r="I5">
        <v>4294967296</v>
      </c>
      <c r="J5">
        <v>49152</v>
      </c>
      <c r="K5">
        <v>65536</v>
      </c>
      <c r="L5">
        <v>39.391100000000002</v>
      </c>
      <c r="M5">
        <v>150</v>
      </c>
      <c r="N5">
        <v>0.43477199999999999</v>
      </c>
      <c r="O5">
        <v>0.117463</v>
      </c>
      <c r="Q5">
        <f t="shared" si="0"/>
        <v>2073600</v>
      </c>
      <c r="R5" s="3">
        <f>I5/1000000000</f>
        <v>4.2949672960000003</v>
      </c>
      <c r="S5" s="3">
        <f t="shared" si="1"/>
        <v>49.152000000000001</v>
      </c>
      <c r="T5" s="3">
        <f t="shared" si="2"/>
        <v>65.536000000000001</v>
      </c>
      <c r="U5">
        <f>L5/M5</f>
        <v>0.26260733333333336</v>
      </c>
      <c r="V5">
        <f t="shared" si="3"/>
        <v>3.8079667742205725</v>
      </c>
      <c r="W5">
        <f>1/O5</f>
        <v>8.5133190877127269</v>
      </c>
      <c r="X5">
        <f>1/N5</f>
        <v>2.3000561213693613</v>
      </c>
    </row>
    <row r="6" spans="1:24" x14ac:dyDescent="0.25">
      <c r="A6" t="s">
        <v>0</v>
      </c>
      <c r="B6">
        <v>1920</v>
      </c>
      <c r="C6">
        <v>1080</v>
      </c>
      <c r="D6" t="s">
        <v>29</v>
      </c>
      <c r="E6" t="s">
        <v>2</v>
      </c>
      <c r="F6">
        <v>256</v>
      </c>
      <c r="G6">
        <v>1845</v>
      </c>
      <c r="H6">
        <v>68</v>
      </c>
      <c r="I6">
        <v>10736762880</v>
      </c>
      <c r="J6">
        <v>49152</v>
      </c>
      <c r="K6">
        <v>65536</v>
      </c>
      <c r="L6">
        <v>39.036499999999997</v>
      </c>
      <c r="M6">
        <v>1515</v>
      </c>
      <c r="N6">
        <v>3.9475999999999997E-2</v>
      </c>
      <c r="O6">
        <v>1.31985E-2</v>
      </c>
      <c r="Q6">
        <f t="shared" ref="Q6" si="4">B6*C6</f>
        <v>2073600</v>
      </c>
      <c r="R6" s="3">
        <f t="shared" ref="R6" si="5">I6/1000000000</f>
        <v>10.736762880000001</v>
      </c>
      <c r="S6" s="3">
        <f t="shared" ref="S6" si="6">J6/1000</f>
        <v>49.152000000000001</v>
      </c>
      <c r="T6" s="3">
        <f t="shared" ref="T6" si="7">K6/1000</f>
        <v>65.536000000000001</v>
      </c>
      <c r="U6">
        <f t="shared" ref="U6" si="8">L6/M6</f>
        <v>2.5766666666666663E-2</v>
      </c>
      <c r="V6">
        <f t="shared" ref="V6" si="9">1/U6</f>
        <v>38.809831824062101</v>
      </c>
      <c r="W6">
        <f t="shared" ref="W6" si="10">1/O6</f>
        <v>75.766185551388418</v>
      </c>
      <c r="X6">
        <f t="shared" ref="X6" si="11">1/N6</f>
        <v>25.331847198297702</v>
      </c>
    </row>
    <row r="7" spans="1:24" x14ac:dyDescent="0.25">
      <c r="R7" s="3"/>
      <c r="S7" s="3"/>
      <c r="T7" s="3"/>
    </row>
    <row r="8" spans="1:24" x14ac:dyDescent="0.25">
      <c r="R8" s="3"/>
      <c r="S8" s="3"/>
      <c r="T8" s="3"/>
    </row>
    <row r="9" spans="1:24" x14ac:dyDescent="0.25">
      <c r="R9" s="3"/>
      <c r="S9" s="3"/>
      <c r="T9" s="3"/>
    </row>
    <row r="10" spans="1:24" x14ac:dyDescent="0.25">
      <c r="R10" s="3"/>
      <c r="S10" s="3"/>
      <c r="T10" s="3"/>
    </row>
    <row r="11" spans="1:24" x14ac:dyDescent="0.25">
      <c r="R11" s="3"/>
      <c r="S11" s="3"/>
      <c r="T11" s="3"/>
    </row>
    <row r="12" spans="1:24" x14ac:dyDescent="0.25">
      <c r="R12" s="3"/>
      <c r="S12" s="3"/>
      <c r="T12" s="3"/>
    </row>
    <row r="13" spans="1:24" x14ac:dyDescent="0.25">
      <c r="R13" s="3"/>
      <c r="S13" s="3"/>
      <c r="T13" s="3"/>
    </row>
    <row r="14" spans="1:24" x14ac:dyDescent="0.25">
      <c r="R14" s="3"/>
      <c r="S14" s="3"/>
      <c r="T14" s="3"/>
    </row>
    <row r="15" spans="1:24" x14ac:dyDescent="0.25">
      <c r="A15" t="s">
        <v>30</v>
      </c>
      <c r="B15">
        <v>1920</v>
      </c>
      <c r="C15">
        <v>1080</v>
      </c>
      <c r="D15" t="s">
        <v>1</v>
      </c>
      <c r="E15" t="s">
        <v>2</v>
      </c>
      <c r="F15">
        <v>256</v>
      </c>
      <c r="G15">
        <v>1665</v>
      </c>
      <c r="H15">
        <v>38</v>
      </c>
      <c r="I15">
        <v>8589410304</v>
      </c>
      <c r="J15">
        <v>49152</v>
      </c>
      <c r="K15">
        <v>65536</v>
      </c>
      <c r="L15">
        <v>39.0473</v>
      </c>
      <c r="M15">
        <v>1058</v>
      </c>
      <c r="N15">
        <v>5.4805300000000001E-2</v>
      </c>
      <c r="O15">
        <v>1.9339800000000001E-2</v>
      </c>
      <c r="Q15">
        <f t="shared" ref="Q15" si="12">B15*C15</f>
        <v>2073600</v>
      </c>
      <c r="R15" s="3">
        <f t="shared" ref="R15" si="13">I15/1000000000</f>
        <v>8.5894103039999994</v>
      </c>
      <c r="S15" s="3">
        <f t="shared" ref="S15" si="14">J15/1000</f>
        <v>49.152000000000001</v>
      </c>
      <c r="T15" s="3">
        <f t="shared" ref="T15" si="15">K15/1000</f>
        <v>65.536000000000001</v>
      </c>
      <c r="U15">
        <f t="shared" ref="U15" si="16">L15/M15</f>
        <v>3.6906710775047258E-2</v>
      </c>
      <c r="V15">
        <f t="shared" ref="V15" si="17">1/U15</f>
        <v>27.095343340000461</v>
      </c>
      <c r="W15">
        <f t="shared" ref="W15" si="18">1/O15</f>
        <v>51.706842883587214</v>
      </c>
      <c r="X15">
        <f t="shared" ref="X15" si="19">1/N15</f>
        <v>18.246410474899324</v>
      </c>
    </row>
    <row r="16" spans="1:24" x14ac:dyDescent="0.25">
      <c r="A16" t="s">
        <v>30</v>
      </c>
      <c r="B16">
        <v>1366</v>
      </c>
      <c r="C16">
        <v>768</v>
      </c>
      <c r="D16" t="s">
        <v>1</v>
      </c>
      <c r="E16" t="s">
        <v>2</v>
      </c>
      <c r="F16">
        <v>256</v>
      </c>
      <c r="G16">
        <v>1665</v>
      </c>
      <c r="H16">
        <v>38</v>
      </c>
      <c r="I16">
        <v>8589410304</v>
      </c>
      <c r="J16">
        <v>49152</v>
      </c>
      <c r="K16">
        <v>65536</v>
      </c>
      <c r="L16">
        <v>39.037799999999997</v>
      </c>
      <c r="M16">
        <v>1791</v>
      </c>
      <c r="N16">
        <v>3.2864999999999998E-2</v>
      </c>
      <c r="O16">
        <v>1.11924E-2</v>
      </c>
      <c r="Q16">
        <f t="shared" ref="Q16:Q17" si="20">B16*C16</f>
        <v>1049088</v>
      </c>
      <c r="R16" s="3">
        <f t="shared" ref="R16:R17" si="21">I16/1000000000</f>
        <v>8.5894103039999994</v>
      </c>
      <c r="S16" s="3">
        <f t="shared" ref="S16:S17" si="22">J16/1000</f>
        <v>49.152000000000001</v>
      </c>
      <c r="T16" s="3">
        <f t="shared" ref="T16:T17" si="23">K16/1000</f>
        <v>65.536000000000001</v>
      </c>
      <c r="U16">
        <f t="shared" ref="U16:U17" si="24">L16/M16</f>
        <v>2.1796649916247905E-2</v>
      </c>
      <c r="V16">
        <f t="shared" ref="V16:V17" si="25">1/U16</f>
        <v>45.878609962651588</v>
      </c>
      <c r="W16">
        <f t="shared" ref="W16:W17" si="26">1/O16</f>
        <v>89.346342160751945</v>
      </c>
      <c r="X16">
        <f t="shared" ref="X16:X17" si="27">1/N16</f>
        <v>30.427506465845127</v>
      </c>
    </row>
    <row r="17" spans="1:24" x14ac:dyDescent="0.25">
      <c r="A17" t="s">
        <v>30</v>
      </c>
      <c r="B17">
        <v>2560</v>
      </c>
      <c r="C17">
        <v>1440</v>
      </c>
      <c r="D17" t="s">
        <v>1</v>
      </c>
      <c r="E17" t="s">
        <v>2</v>
      </c>
      <c r="F17">
        <v>256</v>
      </c>
      <c r="G17">
        <v>1665</v>
      </c>
      <c r="H17">
        <v>38</v>
      </c>
      <c r="I17">
        <v>8589410304</v>
      </c>
      <c r="J17">
        <v>49152</v>
      </c>
      <c r="K17">
        <v>65536</v>
      </c>
      <c r="L17">
        <v>39.089799999999997</v>
      </c>
      <c r="M17">
        <v>676</v>
      </c>
      <c r="N17">
        <v>8.3523399999999998E-2</v>
      </c>
      <c r="O17">
        <v>3.0041700000000001E-2</v>
      </c>
      <c r="Q17">
        <f t="shared" si="20"/>
        <v>3686400</v>
      </c>
      <c r="R17" s="3">
        <f t="shared" si="21"/>
        <v>8.5894103039999994</v>
      </c>
      <c r="S17" s="3">
        <f t="shared" si="22"/>
        <v>49.152000000000001</v>
      </c>
      <c r="T17" s="3">
        <f t="shared" si="23"/>
        <v>65.536000000000001</v>
      </c>
      <c r="U17">
        <f t="shared" si="24"/>
        <v>5.7825147928994076E-2</v>
      </c>
      <c r="V17">
        <f t="shared" si="25"/>
        <v>17.29351390899928</v>
      </c>
      <c r="W17">
        <f t="shared" si="26"/>
        <v>33.287064313936959</v>
      </c>
      <c r="X17">
        <f t="shared" si="27"/>
        <v>11.972692682529686</v>
      </c>
    </row>
    <row r="18" spans="1:24" x14ac:dyDescent="0.25">
      <c r="R18" s="3"/>
      <c r="S18" s="3"/>
      <c r="T18" s="3"/>
    </row>
    <row r="19" spans="1:24" x14ac:dyDescent="0.25">
      <c r="R19" s="3"/>
      <c r="S19" s="3"/>
      <c r="T19" s="3"/>
    </row>
    <row r="20" spans="1:24" x14ac:dyDescent="0.25">
      <c r="R20" s="3"/>
      <c r="S20" s="3"/>
      <c r="T20" s="3"/>
    </row>
    <row r="21" spans="1:24" x14ac:dyDescent="0.25">
      <c r="R21" s="3"/>
      <c r="S21" s="3"/>
      <c r="T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B349-2272-4985-8475-8A40B0359212}">
  <dimension ref="A1:AM16"/>
  <sheetViews>
    <sheetView topLeftCell="P1" zoomScale="85" zoomScaleNormal="85" workbookViewId="0">
      <selection activeCell="AI7" sqref="AI7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32</v>
      </c>
      <c r="B1" s="1" t="s">
        <v>5</v>
      </c>
      <c r="C1" s="1" t="s">
        <v>31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5" t="s">
        <v>68</v>
      </c>
      <c r="T1" s="5" t="s">
        <v>75</v>
      </c>
      <c r="V1" s="2" t="s">
        <v>69</v>
      </c>
      <c r="W1" s="2" t="s">
        <v>24</v>
      </c>
      <c r="X1" s="2" t="s">
        <v>26</v>
      </c>
      <c r="Y1" s="2" t="s">
        <v>27</v>
      </c>
      <c r="Z1" s="2" t="s">
        <v>28</v>
      </c>
      <c r="AA1" s="2" t="s">
        <v>70</v>
      </c>
      <c r="AB1" s="2" t="s">
        <v>13</v>
      </c>
      <c r="AC1" s="2" t="s">
        <v>35</v>
      </c>
      <c r="AD1" s="2" t="s">
        <v>74</v>
      </c>
      <c r="AE1" s="2" t="s">
        <v>73</v>
      </c>
      <c r="AF1" s="2" t="s">
        <v>71</v>
      </c>
      <c r="AG1" s="2" t="s">
        <v>72</v>
      </c>
      <c r="AH1" s="2" t="s">
        <v>76</v>
      </c>
      <c r="AI1" s="6"/>
      <c r="AJ1" s="6"/>
      <c r="AK1" s="6"/>
      <c r="AL1" s="6"/>
      <c r="AM1" s="6"/>
    </row>
    <row r="2" spans="1:39" ht="15.75" x14ac:dyDescent="0.25">
      <c r="A2" t="s">
        <v>39</v>
      </c>
      <c r="B2" t="s">
        <v>54</v>
      </c>
      <c r="C2" t="s">
        <v>67</v>
      </c>
      <c r="D2">
        <v>1920</v>
      </c>
      <c r="E2">
        <v>1080</v>
      </c>
      <c r="F2" t="s">
        <v>1</v>
      </c>
      <c r="G2" t="s">
        <v>2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30.145399999999999</v>
      </c>
      <c r="O2">
        <v>334</v>
      </c>
      <c r="P2">
        <v>0.13549700000000001</v>
      </c>
      <c r="Q2">
        <v>5.2447399999999998E-2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6" si="0">L2/1000</f>
        <v>49.152000000000001</v>
      </c>
      <c r="Z2" s="3">
        <f t="shared" si="0"/>
        <v>65.536000000000001</v>
      </c>
      <c r="AA2" s="4">
        <f ca="1">SUM(OFFSET($N$2,(ROW()-ROW($AA$2))*$S$2,,$S$2,))</f>
        <v>90.436099999999996</v>
      </c>
      <c r="AB2" s="4">
        <f ca="1">SUM(OFFSET($O$2,(ROW()-ROW($AB$2))*$S$2,,$S$2,))</f>
        <v>1042</v>
      </c>
      <c r="AC2" s="4">
        <f ca="1">AB2/AA2</f>
        <v>11.521947540860342</v>
      </c>
      <c r="AD2" s="4">
        <f ca="1">1/MAX(OFFSET($Q$2,(ROW()-ROW($AD$2))*$S$2,,$S$2,))</f>
        <v>19.066722087272201</v>
      </c>
      <c r="AE2" s="4">
        <f ca="1">1/MIN(OFFSET($P$2,(ROW()-ROW($AE$2))*$S$2,,$S$2,))</f>
        <v>8.1542789578831503</v>
      </c>
      <c r="AF2">
        <f ca="1">AD2-AC2</f>
        <v>7.5447745464118583</v>
      </c>
      <c r="AG2">
        <f ca="1">AD2-AE2</f>
        <v>10.91244312938905</v>
      </c>
      <c r="AH2">
        <f ca="1">ROUND((AC2-$AC$2)/ABS($AC$2)*100, $T$2)</f>
        <v>0</v>
      </c>
    </row>
    <row r="3" spans="1:39" ht="15.75" x14ac:dyDescent="0.25">
      <c r="A3" t="s">
        <v>39</v>
      </c>
      <c r="B3" t="s">
        <v>54</v>
      </c>
      <c r="C3" t="s">
        <v>67</v>
      </c>
      <c r="D3">
        <v>1920</v>
      </c>
      <c r="E3">
        <v>1080</v>
      </c>
      <c r="F3" t="s">
        <v>1</v>
      </c>
      <c r="G3" t="s">
        <v>2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30.169699999999999</v>
      </c>
      <c r="O3">
        <v>355</v>
      </c>
      <c r="P3">
        <v>0.12263499999999999</v>
      </c>
      <c r="Q3">
        <v>4.60109E-2</v>
      </c>
      <c r="V3" s="4" t="str">
        <f ca="1">INDEX(OFFSET($A$2,(ROW()-ROW($V$2))*$S$2,,$S$2,),1)</f>
        <v>Linear Epsilon</v>
      </c>
      <c r="W3">
        <f>D3*E3</f>
        <v>2073600</v>
      </c>
      <c r="X3" s="3">
        <f>K3/1000000000</f>
        <v>8.5894103039999994</v>
      </c>
      <c r="Y3" s="3">
        <f t="shared" si="0"/>
        <v>49.152000000000001</v>
      </c>
      <c r="Z3" s="3">
        <f t="shared" si="0"/>
        <v>65.536000000000001</v>
      </c>
      <c r="AA3" s="4">
        <f ca="1">SUM(OFFSET($N$2,(ROW()-ROW($AA$2))*$S$2,,$S$2,))</f>
        <v>90.526399999999995</v>
      </c>
      <c r="AB3" s="4">
        <f ca="1">SUM(OFFSET($O$2,(ROW()-ROW($AB$2))*$S$2,,$S$2,))</f>
        <v>1212</v>
      </c>
      <c r="AC3" s="4">
        <f t="shared" ref="AC3:AC6" ca="1" si="1">AB3/AA3</f>
        <v>13.388359638735221</v>
      </c>
      <c r="AD3" s="4">
        <f t="shared" ref="AD3:AD6" ca="1" si="2">1/MAX(OFFSET($Q$2,(ROW()-ROW($AD$2))*$S$2,,$S$2,))</f>
        <v>25.339293135078705</v>
      </c>
      <c r="AE3" s="4">
        <f t="shared" ref="AE3:AE6" ca="1" si="3">1/MIN(OFFSET($P$2,(ROW()-ROW($AE$2))*$S$2,,$S$2,))</f>
        <v>7.7518778924194383</v>
      </c>
      <c r="AF3">
        <f t="shared" ref="AF3:AF6" ca="1" si="4">AD3-AC3</f>
        <v>11.950933496343485</v>
      </c>
      <c r="AG3">
        <f t="shared" ref="AG3:AG6" ca="1" si="5">AD3-AE3</f>
        <v>17.587415242659269</v>
      </c>
      <c r="AH3">
        <f t="shared" ref="AH3:AH6" ca="1" si="6">ROUND((AC3-$AC$2)/ABS($AC$2)*100, $T$2)</f>
        <v>16.2</v>
      </c>
    </row>
    <row r="4" spans="1:39" ht="15.75" x14ac:dyDescent="0.25">
      <c r="A4" t="s">
        <v>39</v>
      </c>
      <c r="B4" t="s">
        <v>54</v>
      </c>
      <c r="C4" t="s">
        <v>67</v>
      </c>
      <c r="D4">
        <v>1920</v>
      </c>
      <c r="E4">
        <v>1080</v>
      </c>
      <c r="F4" t="s">
        <v>1</v>
      </c>
      <c r="G4" t="s">
        <v>2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30.120999999999999</v>
      </c>
      <c r="O4">
        <v>353</v>
      </c>
      <c r="P4">
        <v>0.13280400000000001</v>
      </c>
      <c r="Q4">
        <v>4.7990600000000001E-2</v>
      </c>
      <c r="V4" s="4" t="str">
        <f ca="1">INDEX(OFFSET($A$2,(ROW()-ROW($V$2))*$S$2,,$S$2,),1)</f>
        <v>Bounding Volume</v>
      </c>
      <c r="W4">
        <f>D4*E4</f>
        <v>2073600</v>
      </c>
      <c r="X4" s="3">
        <f>K4/1000000000</f>
        <v>8.5894103039999994</v>
      </c>
      <c r="Y4" s="3">
        <f t="shared" si="0"/>
        <v>49.152000000000001</v>
      </c>
      <c r="Z4" s="3">
        <f t="shared" si="0"/>
        <v>65.536000000000001</v>
      </c>
      <c r="AA4" s="4">
        <f ca="1">SUM(OFFSET($N$2,(ROW()-ROW($AA$2))*$S$2,,$S$2,))</f>
        <v>90.5959</v>
      </c>
      <c r="AB4" s="4">
        <f ca="1">SUM(OFFSET($O$2,(ROW()-ROW($AB$2))*$S$2,,$S$2,))</f>
        <v>924</v>
      </c>
      <c r="AC4" s="4">
        <f t="shared" ca="1" si="1"/>
        <v>10.199137047040761</v>
      </c>
      <c r="AD4" s="4">
        <f t="shared" ca="1" si="2"/>
        <v>17.74484334852292</v>
      </c>
      <c r="AE4" s="4">
        <f t="shared" ca="1" si="3"/>
        <v>6.6477427589461993</v>
      </c>
      <c r="AF4">
        <f t="shared" ca="1" si="4"/>
        <v>7.5457063014821593</v>
      </c>
      <c r="AG4">
        <f t="shared" ca="1" si="5"/>
        <v>11.097100589576721</v>
      </c>
      <c r="AH4">
        <f t="shared" ca="1" si="6"/>
        <v>-11.5</v>
      </c>
    </row>
    <row r="5" spans="1:39" ht="15.75" x14ac:dyDescent="0.25">
      <c r="A5" t="s">
        <v>38</v>
      </c>
      <c r="B5" t="s">
        <v>55</v>
      </c>
      <c r="C5" t="s">
        <v>67</v>
      </c>
      <c r="D5">
        <v>1920</v>
      </c>
      <c r="E5">
        <v>1080</v>
      </c>
      <c r="F5" t="s">
        <v>1</v>
      </c>
      <c r="G5" t="s">
        <v>2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30.1462</v>
      </c>
      <c r="O5">
        <v>402</v>
      </c>
      <c r="P5">
        <v>0.13134899999999999</v>
      </c>
      <c r="Q5">
        <v>3.9464399999999997E-2</v>
      </c>
      <c r="V5" s="4" t="str">
        <f ca="1">INDEX(OFFSET($A$2,(ROW()-ROW($V$2))*$S$2,,$S$2,),1)</f>
        <v>Fast Maths</v>
      </c>
      <c r="W5">
        <f>D5*E5</f>
        <v>2073600</v>
      </c>
      <c r="X5" s="3">
        <f>K5/1000000000</f>
        <v>8.5894103039999994</v>
      </c>
      <c r="Y5" s="3">
        <f t="shared" si="0"/>
        <v>49.152000000000001</v>
      </c>
      <c r="Z5" s="3">
        <f t="shared" si="0"/>
        <v>65.536000000000001</v>
      </c>
      <c r="AA5" s="4">
        <f ca="1">SUM(OFFSET($N$2,(ROW()-ROW($AA$2))*$S$2,,$S$2,))</f>
        <v>90.225799999999992</v>
      </c>
      <c r="AB5" s="4">
        <f ca="1">SUM(OFFSET($O$2,(ROW()-ROW($AB$2))*$S$2,,$S$2,))</f>
        <v>1906</v>
      </c>
      <c r="AC5" s="4">
        <f t="shared" ca="1" si="1"/>
        <v>21.124778056830753</v>
      </c>
      <c r="AD5" s="4">
        <f t="shared" ca="1" si="2"/>
        <v>38.544260374187679</v>
      </c>
      <c r="AE5" s="4">
        <f t="shared" ca="1" si="3"/>
        <v>14.455107495406891</v>
      </c>
      <c r="AF5">
        <f t="shared" ca="1" si="4"/>
        <v>17.419482317356927</v>
      </c>
      <c r="AG5">
        <f t="shared" ca="1" si="5"/>
        <v>24.089152878780787</v>
      </c>
      <c r="AH5">
        <f t="shared" ca="1" si="6"/>
        <v>83.3</v>
      </c>
      <c r="AI5">
        <f ca="1">SUM(AH3:AH5)</f>
        <v>88</v>
      </c>
    </row>
    <row r="6" spans="1:39" ht="15.75" x14ac:dyDescent="0.25">
      <c r="A6" t="s">
        <v>38</v>
      </c>
      <c r="B6" t="s">
        <v>55</v>
      </c>
      <c r="C6" t="s">
        <v>67</v>
      </c>
      <c r="D6">
        <v>1920</v>
      </c>
      <c r="E6">
        <v>1080</v>
      </c>
      <c r="F6" t="s">
        <v>1</v>
      </c>
      <c r="G6" t="s">
        <v>2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30.187799999999999</v>
      </c>
      <c r="O6">
        <v>406</v>
      </c>
      <c r="P6">
        <v>0.129001</v>
      </c>
      <c r="Q6">
        <v>3.9331600000000001E-2</v>
      </c>
      <c r="V6" s="4" t="str">
        <f ca="1">INDEX(OFFSET($A$2,(ROW()-ROW($V$2))*$S$2,,$S$2,),1)</f>
        <v>All</v>
      </c>
      <c r="W6">
        <f>D6*E6</f>
        <v>2073600</v>
      </c>
      <c r="X6" s="3">
        <f>K6/1000000000</f>
        <v>8.5894103039999994</v>
      </c>
      <c r="Y6" s="3">
        <f t="shared" si="0"/>
        <v>49.152000000000001</v>
      </c>
      <c r="Z6" s="3">
        <f t="shared" si="0"/>
        <v>65.536000000000001</v>
      </c>
      <c r="AA6" s="4">
        <f ca="1">SUM(OFFSET($N$2,(ROW()-ROW($AA$2))*$S$2,,$S$2,))</f>
        <v>90.233699999999999</v>
      </c>
      <c r="AB6" s="4">
        <f ca="1">SUM(OFFSET($O$2,(ROW()-ROW($AB$2))*$S$2,,$S$2,))</f>
        <v>2116</v>
      </c>
      <c r="AC6" s="4">
        <f t="shared" ca="1" si="1"/>
        <v>23.450218709861172</v>
      </c>
      <c r="AD6" s="4">
        <f t="shared" ca="1" si="2"/>
        <v>42.128322871466487</v>
      </c>
      <c r="AE6" s="4">
        <f t="shared" ca="1" si="3"/>
        <v>13.619432205871336</v>
      </c>
      <c r="AF6">
        <f t="shared" ca="1" si="4"/>
        <v>18.678104161605315</v>
      </c>
      <c r="AG6">
        <f t="shared" ca="1" si="5"/>
        <v>28.508890665595153</v>
      </c>
      <c r="AH6">
        <f t="shared" ca="1" si="6"/>
        <v>103.5</v>
      </c>
      <c r="AI6">
        <f ca="1">AH6-AI5</f>
        <v>15.5</v>
      </c>
    </row>
    <row r="7" spans="1:39" ht="15.75" x14ac:dyDescent="0.25">
      <c r="A7" t="s">
        <v>38</v>
      </c>
      <c r="B7" t="s">
        <v>55</v>
      </c>
      <c r="C7" t="s">
        <v>67</v>
      </c>
      <c r="D7">
        <v>1920</v>
      </c>
      <c r="E7">
        <v>1080</v>
      </c>
      <c r="F7" t="s">
        <v>1</v>
      </c>
      <c r="G7" t="s">
        <v>2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30.192399999999999</v>
      </c>
      <c r="O7">
        <v>404</v>
      </c>
      <c r="P7">
        <v>0.134216</v>
      </c>
      <c r="Q7">
        <v>3.9403199999999999E-2</v>
      </c>
      <c r="T7" s="4"/>
      <c r="U7" s="4"/>
      <c r="AE7" s="3"/>
      <c r="AF7" s="3"/>
      <c r="AG7" s="3"/>
    </row>
    <row r="8" spans="1:39" ht="15.75" x14ac:dyDescent="0.25">
      <c r="A8" t="s">
        <v>37</v>
      </c>
      <c r="B8" t="s">
        <v>56</v>
      </c>
      <c r="C8" t="s">
        <v>67</v>
      </c>
      <c r="D8">
        <v>1920</v>
      </c>
      <c r="E8">
        <v>1080</v>
      </c>
      <c r="F8" t="s">
        <v>1</v>
      </c>
      <c r="G8" t="s">
        <v>2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30.166599999999999</v>
      </c>
      <c r="O8">
        <v>325</v>
      </c>
      <c r="P8">
        <v>0.15042700000000001</v>
      </c>
      <c r="Q8">
        <v>5.1217699999999998E-2</v>
      </c>
      <c r="T8" s="4"/>
      <c r="U8" s="4"/>
      <c r="V8" s="3"/>
    </row>
    <row r="9" spans="1:39" ht="15.75" x14ac:dyDescent="0.25">
      <c r="A9" t="s">
        <v>37</v>
      </c>
      <c r="B9" t="s">
        <v>56</v>
      </c>
      <c r="C9" t="s">
        <v>67</v>
      </c>
      <c r="D9">
        <v>1920</v>
      </c>
      <c r="E9">
        <v>1080</v>
      </c>
      <c r="F9" t="s">
        <v>1</v>
      </c>
      <c r="G9" t="s">
        <v>2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30.1694</v>
      </c>
      <c r="O9">
        <v>305</v>
      </c>
      <c r="P9">
        <v>0.154006</v>
      </c>
      <c r="Q9">
        <v>5.2926500000000001E-2</v>
      </c>
      <c r="T9" s="4"/>
      <c r="U9" s="3"/>
      <c r="V9" s="3"/>
    </row>
    <row r="10" spans="1:39" ht="15.75" x14ac:dyDescent="0.25">
      <c r="A10" t="s">
        <v>37</v>
      </c>
      <c r="B10" t="s">
        <v>56</v>
      </c>
      <c r="C10" t="s">
        <v>67</v>
      </c>
      <c r="D10">
        <v>1920</v>
      </c>
      <c r="E10">
        <v>1080</v>
      </c>
      <c r="F10" t="s">
        <v>1</v>
      </c>
      <c r="G10" t="s">
        <v>2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30.259899999999998</v>
      </c>
      <c r="O10">
        <v>294</v>
      </c>
      <c r="P10">
        <v>0.16459599999999999</v>
      </c>
      <c r="Q10">
        <v>5.6354399999999999E-2</v>
      </c>
      <c r="T10" s="4"/>
      <c r="U10" s="3"/>
      <c r="V10" s="3"/>
    </row>
    <row r="11" spans="1:39" x14ac:dyDescent="0.25">
      <c r="A11" t="s">
        <v>77</v>
      </c>
      <c r="B11" t="s">
        <v>54</v>
      </c>
      <c r="C11" t="s">
        <v>67</v>
      </c>
      <c r="D11">
        <v>1920</v>
      </c>
      <c r="E11">
        <v>1080</v>
      </c>
      <c r="F11" t="s">
        <v>1</v>
      </c>
      <c r="G11" t="s">
        <v>2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30.065799999999999</v>
      </c>
      <c r="O11">
        <v>626</v>
      </c>
      <c r="P11">
        <v>6.9179699999999997E-2</v>
      </c>
      <c r="Q11">
        <v>2.59302E-2</v>
      </c>
    </row>
    <row r="12" spans="1:39" x14ac:dyDescent="0.25">
      <c r="A12" t="s">
        <v>77</v>
      </c>
      <c r="B12" t="s">
        <v>54</v>
      </c>
      <c r="C12" t="s">
        <v>67</v>
      </c>
      <c r="D12">
        <v>1920</v>
      </c>
      <c r="E12">
        <v>1080</v>
      </c>
      <c r="F12" t="s">
        <v>1</v>
      </c>
      <c r="G12" t="s">
        <v>2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30.066700000000001</v>
      </c>
      <c r="O12">
        <v>631</v>
      </c>
      <c r="P12">
        <v>7.1003800000000006E-2</v>
      </c>
      <c r="Q12">
        <v>2.5944200000000001E-2</v>
      </c>
    </row>
    <row r="13" spans="1:39" x14ac:dyDescent="0.25">
      <c r="A13" t="s">
        <v>77</v>
      </c>
      <c r="B13" t="s">
        <v>54</v>
      </c>
      <c r="C13" t="s">
        <v>67</v>
      </c>
      <c r="D13">
        <v>1920</v>
      </c>
      <c r="E13">
        <v>1080</v>
      </c>
      <c r="F13" t="s">
        <v>1</v>
      </c>
      <c r="G13" t="s">
        <v>2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30.093299999999999</v>
      </c>
      <c r="O13">
        <v>649</v>
      </c>
      <c r="P13">
        <v>7.1323200000000003E-2</v>
      </c>
      <c r="Q13">
        <v>2.4857199999999999E-2</v>
      </c>
    </row>
    <row r="14" spans="1:39" x14ac:dyDescent="0.25">
      <c r="A14" t="s">
        <v>40</v>
      </c>
      <c r="B14" t="s">
        <v>58</v>
      </c>
      <c r="C14" t="s">
        <v>67</v>
      </c>
      <c r="D14">
        <v>1920</v>
      </c>
      <c r="E14">
        <v>1080</v>
      </c>
      <c r="F14" t="s">
        <v>1</v>
      </c>
      <c r="G14" t="s">
        <v>2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30.065100000000001</v>
      </c>
      <c r="O14">
        <v>710</v>
      </c>
      <c r="P14">
        <v>7.3797000000000001E-2</v>
      </c>
      <c r="Q14">
        <v>2.2601199999999998E-2</v>
      </c>
    </row>
    <row r="15" spans="1:39" x14ac:dyDescent="0.25">
      <c r="A15" t="s">
        <v>40</v>
      </c>
      <c r="B15" t="s">
        <v>58</v>
      </c>
      <c r="C15" t="s">
        <v>67</v>
      </c>
      <c r="D15">
        <v>1920</v>
      </c>
      <c r="E15">
        <v>1080</v>
      </c>
      <c r="F15" t="s">
        <v>1</v>
      </c>
      <c r="G15" t="s">
        <v>2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30.0656</v>
      </c>
      <c r="O15">
        <v>698</v>
      </c>
      <c r="P15">
        <v>7.3424500000000004E-2</v>
      </c>
      <c r="Q15">
        <v>2.2685899999999998E-2</v>
      </c>
    </row>
    <row r="16" spans="1:39" x14ac:dyDescent="0.25">
      <c r="A16" t="s">
        <v>40</v>
      </c>
      <c r="B16" t="s">
        <v>58</v>
      </c>
      <c r="C16" t="s">
        <v>67</v>
      </c>
      <c r="D16">
        <v>1920</v>
      </c>
      <c r="E16">
        <v>1080</v>
      </c>
      <c r="F16" t="s">
        <v>1</v>
      </c>
      <c r="G16" t="s">
        <v>2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30.103000000000002</v>
      </c>
      <c r="O16">
        <v>708</v>
      </c>
      <c r="P16">
        <v>7.4018500000000001E-2</v>
      </c>
      <c r="Q16">
        <v>2.3737000000000001E-2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3841-ECB5-4572-A470-D93688F263BB}">
  <dimension ref="A1:AM19"/>
  <sheetViews>
    <sheetView tabSelected="1" topLeftCell="O1" zoomScale="85" zoomScaleNormal="85" workbookViewId="0">
      <selection activeCell="AI7" sqref="AI7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8.2851562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32</v>
      </c>
      <c r="B1" s="1" t="s">
        <v>5</v>
      </c>
      <c r="C1" s="1" t="s">
        <v>31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5" t="s">
        <v>68</v>
      </c>
      <c r="T1" s="5" t="s">
        <v>75</v>
      </c>
      <c r="V1" s="2" t="s">
        <v>69</v>
      </c>
      <c r="W1" s="2" t="s">
        <v>24</v>
      </c>
      <c r="X1" s="2" t="s">
        <v>26</v>
      </c>
      <c r="Y1" s="2" t="s">
        <v>27</v>
      </c>
      <c r="Z1" s="2" t="s">
        <v>28</v>
      </c>
      <c r="AA1" s="2" t="s">
        <v>70</v>
      </c>
      <c r="AB1" s="2" t="s">
        <v>13</v>
      </c>
      <c r="AC1" s="2" t="s">
        <v>35</v>
      </c>
      <c r="AD1" s="2" t="s">
        <v>74</v>
      </c>
      <c r="AE1" s="2" t="s">
        <v>73</v>
      </c>
      <c r="AF1" s="2" t="s">
        <v>71</v>
      </c>
      <c r="AG1" s="2" t="s">
        <v>72</v>
      </c>
      <c r="AH1" s="2" t="s">
        <v>76</v>
      </c>
      <c r="AI1" s="6"/>
      <c r="AJ1" s="6"/>
      <c r="AK1" s="6"/>
      <c r="AL1" s="6"/>
      <c r="AM1" s="6"/>
    </row>
    <row r="2" spans="1:39" ht="15.75" x14ac:dyDescent="0.25">
      <c r="A2" t="s">
        <v>39</v>
      </c>
      <c r="B2" t="s">
        <v>59</v>
      </c>
      <c r="C2" t="s">
        <v>57</v>
      </c>
      <c r="D2">
        <v>1920</v>
      </c>
      <c r="E2">
        <v>1080</v>
      </c>
      <c r="F2" t="s">
        <v>1</v>
      </c>
      <c r="G2" t="s">
        <v>2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30.035399999999999</v>
      </c>
      <c r="O2">
        <v>1803</v>
      </c>
      <c r="P2">
        <v>3.2285099999999997E-2</v>
      </c>
      <c r="Q2">
        <v>9.1024999999999995E-3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6" si="0">L2/1000</f>
        <v>49.152000000000001</v>
      </c>
      <c r="Z2" s="3">
        <f t="shared" si="0"/>
        <v>65.536000000000001</v>
      </c>
      <c r="AA2" s="4">
        <f ca="1">SUM(OFFSET($N$2,(ROW()-ROW($AA$2))*$S$2,,$S$2,))</f>
        <v>90.120900000000006</v>
      </c>
      <c r="AB2" s="4">
        <f ca="1">SUM(OFFSET($O$2,(ROW()-ROW($AB$2))*$S$2,,$S$2,))</f>
        <v>5414</v>
      </c>
      <c r="AC2" s="4">
        <f ca="1">AB2/AA2</f>
        <v>60.074855000338431</v>
      </c>
      <c r="AD2" s="4">
        <f ca="1">1/MAX(OFFSET($Q$2,(ROW()-ROW($AD$2))*$S$2,,$S$2,))</f>
        <v>107.6484202594327</v>
      </c>
      <c r="AE2" s="4">
        <f ca="1">1/MIN(OFFSET($P$2,(ROW()-ROW($AE$2))*$S$2,,$S$2,))</f>
        <v>31.787911057424861</v>
      </c>
      <c r="AF2">
        <f ca="1">AD2-AC2</f>
        <v>47.573565259094266</v>
      </c>
      <c r="AG2">
        <f ca="1">AD2-AE2</f>
        <v>75.860509202007833</v>
      </c>
      <c r="AH2">
        <f ca="1">ROUND((AC2-$AC$2)/ABS($AC$2)*100, $T$2)</f>
        <v>0</v>
      </c>
    </row>
    <row r="3" spans="1:39" ht="15.75" x14ac:dyDescent="0.25">
      <c r="A3" t="s">
        <v>39</v>
      </c>
      <c r="B3" t="s">
        <v>59</v>
      </c>
      <c r="C3" t="s">
        <v>57</v>
      </c>
      <c r="D3">
        <v>1920</v>
      </c>
      <c r="E3">
        <v>1080</v>
      </c>
      <c r="F3" t="s">
        <v>1</v>
      </c>
      <c r="G3" t="s">
        <v>2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30.044799999999999</v>
      </c>
      <c r="O3">
        <v>1803</v>
      </c>
      <c r="P3">
        <v>3.1681500000000001E-2</v>
      </c>
      <c r="Q3">
        <v>9.2894999999999991E-3</v>
      </c>
      <c r="V3" s="4" t="str">
        <f ca="1">INDEX(OFFSET($A$2,(ROW()-ROW($V$2))*$S$2,,$S$2,),1)</f>
        <v>Phong</v>
      </c>
      <c r="W3">
        <f>D3*E3</f>
        <v>2073600</v>
      </c>
      <c r="X3" s="3">
        <f>K3/1000000000</f>
        <v>8.5894103039999994</v>
      </c>
      <c r="Y3" s="3">
        <f t="shared" si="0"/>
        <v>49.152000000000001</v>
      </c>
      <c r="Z3" s="3">
        <f t="shared" si="0"/>
        <v>65.536000000000001</v>
      </c>
      <c r="AA3" s="4">
        <f ca="1">SUM(OFFSET($N$2,(ROW()-ROW($AA$2))*$S$2,,$S$2,))</f>
        <v>90.146899999999988</v>
      </c>
      <c r="AB3" s="4">
        <f ca="1">SUM(OFFSET($O$2,(ROW()-ROW($AB$2))*$S$2,,$S$2,))</f>
        <v>4581</v>
      </c>
      <c r="AC3" s="4">
        <f t="shared" ref="AC3:AC6" ca="1" si="1">AB3/AA3</f>
        <v>50.817055273115336</v>
      </c>
      <c r="AD3" s="4">
        <f t="shared" ref="AD3:AD7" ca="1" si="2">1/MAX(OFFSET($Q$2,(ROW()-ROW($AD$2))*$S$2,,$S$2,))</f>
        <v>93.962001766485628</v>
      </c>
      <c r="AE3" s="4">
        <f t="shared" ref="AE3:AE7" ca="1" si="3">1/MIN(OFFSET($P$2,(ROW()-ROW($AE$2))*$S$2,,$S$2,))</f>
        <v>25.891777548204018</v>
      </c>
      <c r="AF3">
        <f t="shared" ref="AF3:AF6" ca="1" si="4">AD3-AC3</f>
        <v>43.144946493370291</v>
      </c>
      <c r="AG3">
        <f t="shared" ref="AG3:AG6" ca="1" si="5">AD3-AE3</f>
        <v>68.070224218281609</v>
      </c>
      <c r="AH3">
        <f t="shared" ref="AH3:AH7" ca="1" si="6">ROUND((AC3-$AC$2)/ABS($AC$2)*100, $T$2)</f>
        <v>-15.4</v>
      </c>
    </row>
    <row r="4" spans="1:39" ht="15.75" x14ac:dyDescent="0.25">
      <c r="A4" t="s">
        <v>39</v>
      </c>
      <c r="B4" t="s">
        <v>59</v>
      </c>
      <c r="C4" t="s">
        <v>57</v>
      </c>
      <c r="D4">
        <v>1920</v>
      </c>
      <c r="E4">
        <v>1080</v>
      </c>
      <c r="F4" t="s">
        <v>1</v>
      </c>
      <c r="G4" t="s">
        <v>2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30.040700000000001</v>
      </c>
      <c r="O4">
        <v>1808</v>
      </c>
      <c r="P4">
        <v>3.14585E-2</v>
      </c>
      <c r="Q4">
        <v>9.2610000000000001E-3</v>
      </c>
      <c r="V4" s="4" t="str">
        <f ca="1">INDEX(OFFSET($A$2,(ROW()-ROW($V$2))*$S$2,,$S$2,),1)</f>
        <v>Glow</v>
      </c>
      <c r="W4">
        <f>D4*E4</f>
        <v>2073600</v>
      </c>
      <c r="X4" s="3">
        <f>K4/1000000000</f>
        <v>8.5894103039999994</v>
      </c>
      <c r="Y4" s="3">
        <f t="shared" si="0"/>
        <v>49.152000000000001</v>
      </c>
      <c r="Z4" s="3">
        <f t="shared" si="0"/>
        <v>65.536000000000001</v>
      </c>
      <c r="AA4" s="4">
        <f ca="1">SUM(OFFSET($N$2,(ROW()-ROW($AA$2))*$S$2,,$S$2,))</f>
        <v>90.12939999999999</v>
      </c>
      <c r="AB4" s="4">
        <f ca="1">SUM(OFFSET($O$2,(ROW()-ROW($AB$2))*$S$2,,$S$2,))</f>
        <v>5370</v>
      </c>
      <c r="AC4" s="4">
        <f t="shared" ca="1" si="1"/>
        <v>59.581002425401707</v>
      </c>
      <c r="AD4" s="4">
        <f t="shared" ca="1" si="2"/>
        <v>106.84673903752457</v>
      </c>
      <c r="AE4" s="4">
        <f t="shared" ca="1" si="3"/>
        <v>31.370875906226178</v>
      </c>
      <c r="AF4">
        <f t="shared" ca="1" si="4"/>
        <v>47.265736612122865</v>
      </c>
      <c r="AG4">
        <f t="shared" ca="1" si="5"/>
        <v>75.475863131298397</v>
      </c>
      <c r="AH4">
        <f t="shared" ca="1" si="6"/>
        <v>-0.8</v>
      </c>
    </row>
    <row r="5" spans="1:39" ht="15.75" x14ac:dyDescent="0.25">
      <c r="A5" t="s">
        <v>52</v>
      </c>
      <c r="B5" t="s">
        <v>60</v>
      </c>
      <c r="C5" t="s">
        <v>57</v>
      </c>
      <c r="D5">
        <v>1920</v>
      </c>
      <c r="E5">
        <v>1080</v>
      </c>
      <c r="F5" t="s">
        <v>1</v>
      </c>
      <c r="G5" t="s">
        <v>2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30.049199999999999</v>
      </c>
      <c r="O5">
        <v>1519</v>
      </c>
      <c r="P5">
        <v>3.9985300000000001E-2</v>
      </c>
      <c r="Q5">
        <v>1.06426E-2</v>
      </c>
      <c r="V5" s="4" t="str">
        <f ca="1">INDEX(OFFSET($A$2,(ROW()-ROW($V$2))*$S$2,,$S$2,),1)</f>
        <v>Hard Shadows</v>
      </c>
      <c r="W5">
        <f>D5*E5</f>
        <v>2073600</v>
      </c>
      <c r="X5" s="3">
        <f>K5/1000000000</f>
        <v>8.5894103039999994</v>
      </c>
      <c r="Y5" s="3">
        <f t="shared" si="0"/>
        <v>49.152000000000001</v>
      </c>
      <c r="Z5" s="3">
        <f t="shared" si="0"/>
        <v>65.536000000000001</v>
      </c>
      <c r="AA5" s="4">
        <f ca="1">SUM(OFFSET($N$2,(ROW()-ROW($AA$2))*$S$2,,$S$2,))</f>
        <v>90.260100000000008</v>
      </c>
      <c r="AB5" s="4">
        <f ca="1">SUM(OFFSET($O$2,(ROW()-ROW($AB$2))*$S$2,,$S$2,))</f>
        <v>2336</v>
      </c>
      <c r="AC5" s="4">
        <f t="shared" ca="1" si="1"/>
        <v>25.880760158696919</v>
      </c>
      <c r="AD5" s="4">
        <f t="shared" ca="1" si="2"/>
        <v>47.007060460481163</v>
      </c>
      <c r="AE5" s="4">
        <f t="shared" ca="1" si="3"/>
        <v>15.204593003454484</v>
      </c>
      <c r="AF5">
        <f t="shared" ca="1" si="4"/>
        <v>21.126300301784244</v>
      </c>
      <c r="AG5">
        <f t="shared" ca="1" si="5"/>
        <v>31.80246745702668</v>
      </c>
      <c r="AH5">
        <f t="shared" ca="1" si="6"/>
        <v>-56.9</v>
      </c>
    </row>
    <row r="6" spans="1:39" ht="15.75" x14ac:dyDescent="0.25">
      <c r="A6" t="s">
        <v>52</v>
      </c>
      <c r="B6" t="s">
        <v>60</v>
      </c>
      <c r="C6" t="s">
        <v>57</v>
      </c>
      <c r="D6">
        <v>1920</v>
      </c>
      <c r="E6">
        <v>1080</v>
      </c>
      <c r="F6" t="s">
        <v>1</v>
      </c>
      <c r="G6" t="s">
        <v>2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30.059799999999999</v>
      </c>
      <c r="O6">
        <v>1541</v>
      </c>
      <c r="P6">
        <v>3.8622299999999998E-2</v>
      </c>
      <c r="Q6">
        <v>1.05901E-2</v>
      </c>
      <c r="V6" s="4" t="str">
        <f ca="1">INDEX(OFFSET($A$2,(ROW()-ROW($V$2))*$S$2,,$S$2,),1)</f>
        <v>Soft Shadows</v>
      </c>
      <c r="W6">
        <f>D6*E6</f>
        <v>2073600</v>
      </c>
      <c r="X6" s="3">
        <f>K6/1000000000</f>
        <v>8.5894103039999994</v>
      </c>
      <c r="Y6" s="3">
        <f t="shared" si="0"/>
        <v>49.152000000000001</v>
      </c>
      <c r="Z6" s="3">
        <f t="shared" si="0"/>
        <v>65.536000000000001</v>
      </c>
      <c r="AA6" s="4">
        <f ca="1">SUM(OFFSET($N$2,(ROW()-ROW($AA$2))*$S$2,,$S$2,))</f>
        <v>90.273300000000006</v>
      </c>
      <c r="AB6" s="4">
        <f ca="1">SUM(OFFSET($O$2,(ROW()-ROW($AB$2))*$S$2,,$S$2,))</f>
        <v>2131</v>
      </c>
      <c r="AC6" s="4">
        <f t="shared" ca="1" si="1"/>
        <v>23.606093939182458</v>
      </c>
      <c r="AD6" s="4">
        <f t="shared" ca="1" si="2"/>
        <v>43.866382997389948</v>
      </c>
      <c r="AE6" s="4">
        <f t="shared" ca="1" si="3"/>
        <v>13.442052655208661</v>
      </c>
      <c r="AF6">
        <f t="shared" ca="1" si="4"/>
        <v>20.260289058207491</v>
      </c>
      <c r="AG6">
        <f t="shared" ca="1" si="5"/>
        <v>30.424330342181285</v>
      </c>
      <c r="AH6">
        <f t="shared" ca="1" si="6"/>
        <v>-60.7</v>
      </c>
      <c r="AI6">
        <f ca="1">ABS(AH6)-ABS(AH5)</f>
        <v>3.8000000000000043</v>
      </c>
    </row>
    <row r="7" spans="1:39" ht="15.75" x14ac:dyDescent="0.25">
      <c r="A7" t="s">
        <v>52</v>
      </c>
      <c r="B7" t="s">
        <v>60</v>
      </c>
      <c r="C7" t="s">
        <v>57</v>
      </c>
      <c r="D7">
        <v>1920</v>
      </c>
      <c r="E7">
        <v>1080</v>
      </c>
      <c r="F7" t="s">
        <v>1</v>
      </c>
      <c r="G7" t="s">
        <v>2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30.0379</v>
      </c>
      <c r="O7">
        <v>1521</v>
      </c>
      <c r="P7">
        <v>4.0134400000000001E-2</v>
      </c>
      <c r="Q7">
        <v>1.06237E-2</v>
      </c>
      <c r="T7" s="4"/>
      <c r="U7" s="4"/>
      <c r="V7" s="4" t="str">
        <f ca="1">INDEX(OFFSET($A$2,(ROW()-ROW($V$2))*$S$2,,$S$2,),1)</f>
        <v>All</v>
      </c>
      <c r="W7">
        <f>D7*E7</f>
        <v>2073600</v>
      </c>
      <c r="X7" s="3">
        <f>K7/1000000000</f>
        <v>8.5894103039999994</v>
      </c>
      <c r="Y7" s="3">
        <f t="shared" ref="Y7" si="7">L7/1000</f>
        <v>49.152000000000001</v>
      </c>
      <c r="Z7" s="3">
        <f t="shared" ref="Z7" si="8">M7/1000</f>
        <v>65.536000000000001</v>
      </c>
      <c r="AA7" s="4">
        <f ca="1">SUM(OFFSET($N$2,(ROW()-ROW($AA$2))*$S$2,,$S$2,))</f>
        <v>90.266300000000001</v>
      </c>
      <c r="AB7" s="4">
        <f ca="1">SUM(OFFSET($O$2,(ROW()-ROW($AB$2))*$S$2,,$S$2,))</f>
        <v>2129</v>
      </c>
      <c r="AC7" s="4">
        <f t="shared" ref="AC7" ca="1" si="9">AB7/AA7</f>
        <v>23.585767889012843</v>
      </c>
      <c r="AD7" s="4">
        <f t="shared" ca="1" si="2"/>
        <v>43.736305069475122</v>
      </c>
      <c r="AE7" s="4">
        <f t="shared" ca="1" si="3"/>
        <v>13.433583690554713</v>
      </c>
      <c r="AF7">
        <f t="shared" ref="AF7" ca="1" si="10">AD7-AC7</f>
        <v>20.15053718046228</v>
      </c>
      <c r="AG7">
        <f t="shared" ref="AG7" ca="1" si="11">AD7-AE7</f>
        <v>30.30272137892041</v>
      </c>
      <c r="AH7">
        <f t="shared" ca="1" si="6"/>
        <v>-60.7</v>
      </c>
    </row>
    <row r="8" spans="1:39" ht="15.75" x14ac:dyDescent="0.25">
      <c r="A8" t="s">
        <v>65</v>
      </c>
      <c r="B8" t="s">
        <v>61</v>
      </c>
      <c r="C8" t="s">
        <v>57</v>
      </c>
      <c r="D8">
        <v>1920</v>
      </c>
      <c r="E8">
        <v>1080</v>
      </c>
      <c r="F8" t="s">
        <v>1</v>
      </c>
      <c r="G8" t="s">
        <v>2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30.042899999999999</v>
      </c>
      <c r="O8">
        <v>1783</v>
      </c>
      <c r="P8">
        <v>3.21923E-2</v>
      </c>
      <c r="Q8">
        <v>9.0740999999999999E-3</v>
      </c>
      <c r="T8" s="4"/>
      <c r="U8" s="4"/>
      <c r="V8" s="3"/>
    </row>
    <row r="9" spans="1:39" ht="15.75" x14ac:dyDescent="0.25">
      <c r="A9" t="s">
        <v>65</v>
      </c>
      <c r="B9" t="s">
        <v>61</v>
      </c>
      <c r="C9" t="s">
        <v>57</v>
      </c>
      <c r="D9">
        <v>1920</v>
      </c>
      <c r="E9">
        <v>1080</v>
      </c>
      <c r="F9" t="s">
        <v>1</v>
      </c>
      <c r="G9" t="s">
        <v>2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30.049399999999999</v>
      </c>
      <c r="O9">
        <v>1798</v>
      </c>
      <c r="P9">
        <v>3.2246900000000002E-2</v>
      </c>
      <c r="Q9">
        <v>9.3591999999999998E-3</v>
      </c>
      <c r="T9" s="4"/>
      <c r="U9" s="3"/>
      <c r="V9" s="3"/>
    </row>
    <row r="10" spans="1:39" ht="15.75" x14ac:dyDescent="0.25">
      <c r="A10" t="s">
        <v>65</v>
      </c>
      <c r="B10" t="s">
        <v>61</v>
      </c>
      <c r="C10" t="s">
        <v>57</v>
      </c>
      <c r="D10">
        <v>1920</v>
      </c>
      <c r="E10">
        <v>1080</v>
      </c>
      <c r="F10" t="s">
        <v>1</v>
      </c>
      <c r="G10" t="s">
        <v>2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30.037099999999999</v>
      </c>
      <c r="O10">
        <v>1789</v>
      </c>
      <c r="P10">
        <v>3.1876700000000001E-2</v>
      </c>
      <c r="Q10">
        <v>9.3206000000000001E-3</v>
      </c>
      <c r="T10" s="4"/>
      <c r="U10" s="3"/>
      <c r="V10" s="3"/>
    </row>
    <row r="11" spans="1:39" x14ac:dyDescent="0.25">
      <c r="A11" t="s">
        <v>51</v>
      </c>
      <c r="B11" t="s">
        <v>62</v>
      </c>
      <c r="C11" t="s">
        <v>57</v>
      </c>
      <c r="D11">
        <v>1920</v>
      </c>
      <c r="E11">
        <v>1080</v>
      </c>
      <c r="F11" t="s">
        <v>1</v>
      </c>
      <c r="G11" t="s">
        <v>2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30.1052</v>
      </c>
      <c r="O11">
        <v>776</v>
      </c>
      <c r="P11">
        <v>6.5769599999999998E-2</v>
      </c>
      <c r="Q11">
        <v>2.09325E-2</v>
      </c>
    </row>
    <row r="12" spans="1:39" x14ac:dyDescent="0.25">
      <c r="A12" t="s">
        <v>51</v>
      </c>
      <c r="B12" t="s">
        <v>62</v>
      </c>
      <c r="C12" t="s">
        <v>57</v>
      </c>
      <c r="D12">
        <v>1920</v>
      </c>
      <c r="E12">
        <v>1080</v>
      </c>
      <c r="F12" t="s">
        <v>1</v>
      </c>
      <c r="G12" t="s">
        <v>2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30.067</v>
      </c>
      <c r="O12">
        <v>780</v>
      </c>
      <c r="P12">
        <v>6.6216499999999998E-2</v>
      </c>
      <c r="Q12">
        <v>2.0718199999999999E-2</v>
      </c>
    </row>
    <row r="13" spans="1:39" x14ac:dyDescent="0.25">
      <c r="A13" t="s">
        <v>51</v>
      </c>
      <c r="B13" t="s">
        <v>62</v>
      </c>
      <c r="C13" t="s">
        <v>57</v>
      </c>
      <c r="D13">
        <v>1920</v>
      </c>
      <c r="E13">
        <v>1080</v>
      </c>
      <c r="F13" t="s">
        <v>1</v>
      </c>
      <c r="G13" t="s">
        <v>2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30.087900000000001</v>
      </c>
      <c r="O13">
        <v>780</v>
      </c>
      <c r="P13">
        <v>6.6523799999999994E-2</v>
      </c>
      <c r="Q13">
        <v>2.1273400000000001E-2</v>
      </c>
    </row>
    <row r="14" spans="1:39" x14ac:dyDescent="0.25">
      <c r="A14" t="s">
        <v>66</v>
      </c>
      <c r="B14" t="s">
        <v>63</v>
      </c>
      <c r="C14" t="s">
        <v>57</v>
      </c>
      <c r="D14">
        <v>1920</v>
      </c>
      <c r="E14">
        <v>1080</v>
      </c>
      <c r="F14" t="s">
        <v>1</v>
      </c>
      <c r="G14" t="s">
        <v>2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30.1065</v>
      </c>
      <c r="O14">
        <v>714</v>
      </c>
      <c r="P14">
        <v>7.4393399999999998E-2</v>
      </c>
      <c r="Q14">
        <v>2.2490400000000001E-2</v>
      </c>
    </row>
    <row r="15" spans="1:39" x14ac:dyDescent="0.25">
      <c r="A15" t="s">
        <v>66</v>
      </c>
      <c r="B15" t="s">
        <v>63</v>
      </c>
      <c r="C15" t="s">
        <v>57</v>
      </c>
      <c r="D15">
        <v>1920</v>
      </c>
      <c r="E15">
        <v>1080</v>
      </c>
      <c r="F15" t="s">
        <v>1</v>
      </c>
      <c r="G15" t="s">
        <v>2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30.070699999999999</v>
      </c>
      <c r="O15">
        <v>711</v>
      </c>
      <c r="P15">
        <v>7.5998599999999999E-2</v>
      </c>
      <c r="Q15">
        <v>2.2796500000000001E-2</v>
      </c>
    </row>
    <row r="16" spans="1:39" x14ac:dyDescent="0.25">
      <c r="A16" t="s">
        <v>66</v>
      </c>
      <c r="B16" t="s">
        <v>63</v>
      </c>
      <c r="C16" t="s">
        <v>57</v>
      </c>
      <c r="D16">
        <v>1920</v>
      </c>
      <c r="E16">
        <v>1080</v>
      </c>
      <c r="F16" t="s">
        <v>1</v>
      </c>
      <c r="G16" t="s">
        <v>2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30.0961</v>
      </c>
      <c r="O16">
        <v>706</v>
      </c>
      <c r="P16">
        <v>7.4581800000000004E-2</v>
      </c>
      <c r="Q16">
        <v>2.23228E-2</v>
      </c>
    </row>
    <row r="17" spans="1:17" x14ac:dyDescent="0.25">
      <c r="A17" t="s">
        <v>40</v>
      </c>
      <c r="B17" t="s">
        <v>64</v>
      </c>
      <c r="C17" t="s">
        <v>57</v>
      </c>
      <c r="D17">
        <v>1920</v>
      </c>
      <c r="E17">
        <v>1080</v>
      </c>
      <c r="F17" t="s">
        <v>1</v>
      </c>
      <c r="G17" t="s">
        <v>2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30.0932</v>
      </c>
      <c r="O17">
        <v>714</v>
      </c>
      <c r="P17">
        <v>7.5032100000000004E-2</v>
      </c>
      <c r="Q17">
        <v>2.2432799999999999E-2</v>
      </c>
    </row>
    <row r="18" spans="1:17" x14ac:dyDescent="0.25">
      <c r="A18" t="s">
        <v>40</v>
      </c>
      <c r="B18" t="s">
        <v>64</v>
      </c>
      <c r="C18" t="s">
        <v>57</v>
      </c>
      <c r="D18">
        <v>1920</v>
      </c>
      <c r="E18">
        <v>1080</v>
      </c>
      <c r="F18" t="s">
        <v>1</v>
      </c>
      <c r="G18" t="s">
        <v>2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30.1021</v>
      </c>
      <c r="O18">
        <v>710</v>
      </c>
      <c r="P18">
        <v>7.5647199999999998E-2</v>
      </c>
      <c r="Q18">
        <v>2.2732499999999999E-2</v>
      </c>
    </row>
    <row r="19" spans="1:17" x14ac:dyDescent="0.25">
      <c r="A19" t="s">
        <v>40</v>
      </c>
      <c r="B19" t="s">
        <v>64</v>
      </c>
      <c r="C19" t="s">
        <v>57</v>
      </c>
      <c r="D19">
        <v>1920</v>
      </c>
      <c r="E19">
        <v>1080</v>
      </c>
      <c r="F19" t="s">
        <v>1</v>
      </c>
      <c r="G19" t="s">
        <v>2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30.071000000000002</v>
      </c>
      <c r="O19">
        <v>705</v>
      </c>
      <c r="P19">
        <v>7.4440300000000001E-2</v>
      </c>
      <c r="Q19">
        <v>2.2864300000000001E-2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F60E-5AC0-4D7C-8092-06DDEBA89CA5}">
  <dimension ref="A1:AB6"/>
  <sheetViews>
    <sheetView topLeftCell="C1" zoomScale="70" zoomScaleNormal="70" workbookViewId="0">
      <selection activeCell="AB2" sqref="S2:AB2"/>
    </sheetView>
  </sheetViews>
  <sheetFormatPr defaultRowHeight="15" x14ac:dyDescent="0.25"/>
  <cols>
    <col min="1" max="1" width="23" bestFit="1" customWidth="1"/>
    <col min="2" max="2" width="30.85546875" customWidth="1"/>
    <col min="3" max="3" width="27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2.5703125" bestFit="1" customWidth="1"/>
    <col min="23" max="23" width="20.7109375" bestFit="1" customWidth="1"/>
    <col min="24" max="28" width="14.85546875" bestFit="1" customWidth="1"/>
  </cols>
  <sheetData>
    <row r="1" spans="1:28" x14ac:dyDescent="0.25">
      <c r="A1" s="1" t="s">
        <v>32</v>
      </c>
      <c r="B1" s="1" t="s">
        <v>5</v>
      </c>
      <c r="C1" s="1" t="s">
        <v>31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2" t="s">
        <v>24</v>
      </c>
      <c r="T1" s="2" t="s">
        <v>26</v>
      </c>
      <c r="U1" s="2" t="s">
        <v>27</v>
      </c>
      <c r="V1" s="2" t="s">
        <v>28</v>
      </c>
      <c r="W1" s="2" t="s">
        <v>36</v>
      </c>
      <c r="X1" s="2" t="s">
        <v>35</v>
      </c>
      <c r="Y1" s="2" t="s">
        <v>23</v>
      </c>
      <c r="Z1" s="2" t="s">
        <v>22</v>
      </c>
      <c r="AA1" s="2" t="s">
        <v>33</v>
      </c>
      <c r="AB1" s="2" t="s">
        <v>34</v>
      </c>
    </row>
    <row r="2" spans="1:28" x14ac:dyDescent="0.25">
      <c r="A2" t="s">
        <v>39</v>
      </c>
      <c r="B2" t="s">
        <v>42</v>
      </c>
      <c r="C2" t="s">
        <v>43</v>
      </c>
      <c r="D2">
        <v>1920</v>
      </c>
      <c r="E2">
        <v>1080</v>
      </c>
      <c r="F2" t="s">
        <v>1</v>
      </c>
      <c r="G2" t="s">
        <v>2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40.006100000000004</v>
      </c>
      <c r="O2">
        <v>1890</v>
      </c>
      <c r="P2">
        <v>0.13630700000000001</v>
      </c>
      <c r="Q2">
        <v>5.1435999999999999E-3</v>
      </c>
      <c r="S2">
        <f>D2*E2</f>
        <v>2073600</v>
      </c>
      <c r="T2" s="3">
        <f>K2/1000000000</f>
        <v>8.5894103039999994</v>
      </c>
      <c r="U2" s="3">
        <f>L2/1000</f>
        <v>49.152000000000001</v>
      </c>
      <c r="V2" s="3">
        <f>M2/1000</f>
        <v>65.536000000000001</v>
      </c>
      <c r="W2">
        <f>N2/O2</f>
        <v>2.116724867724868E-2</v>
      </c>
      <c r="X2">
        <f>1/W2</f>
        <v>47.242795473690258</v>
      </c>
      <c r="Y2">
        <f>1/Q2</f>
        <v>194.41636208103273</v>
      </c>
      <c r="Z2">
        <f>1/P2</f>
        <v>7.3363803766497675</v>
      </c>
      <c r="AA2">
        <f>Y2-X2</f>
        <v>147.17356660734248</v>
      </c>
      <c r="AB2">
        <f>X2-Z2</f>
        <v>39.906415097040494</v>
      </c>
    </row>
    <row r="3" spans="1:28" x14ac:dyDescent="0.25">
      <c r="A3" t="s">
        <v>38</v>
      </c>
      <c r="B3" t="s">
        <v>45</v>
      </c>
      <c r="C3" t="s">
        <v>43</v>
      </c>
      <c r="D3">
        <v>1920</v>
      </c>
      <c r="E3">
        <v>1080</v>
      </c>
      <c r="F3" t="s">
        <v>1</v>
      </c>
      <c r="G3" t="s">
        <v>2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40.0075</v>
      </c>
      <c r="O3">
        <v>1855</v>
      </c>
      <c r="P3">
        <v>0.140766</v>
      </c>
      <c r="Q3">
        <v>5.1399999999999996E-3</v>
      </c>
      <c r="S3">
        <f t="shared" ref="S3:S6" si="0">D3*E3</f>
        <v>2073600</v>
      </c>
      <c r="T3" s="3">
        <f t="shared" ref="T3:T6" si="1">K3/1000000000</f>
        <v>8.5894103039999994</v>
      </c>
      <c r="U3" s="3">
        <f t="shared" ref="U3:U6" si="2">L3/1000</f>
        <v>49.152000000000001</v>
      </c>
      <c r="V3" s="3">
        <f t="shared" ref="V3:V6" si="3">M3/1000</f>
        <v>65.536000000000001</v>
      </c>
      <c r="W3">
        <f t="shared" ref="W3:W6" si="4">N3/O3</f>
        <v>2.1567385444743934E-2</v>
      </c>
      <c r="X3">
        <f t="shared" ref="X3:X6" si="5">1/W3</f>
        <v>46.36630631756546</v>
      </c>
      <c r="Y3">
        <f t="shared" ref="Y3:Y6" si="6">1/Q3</f>
        <v>194.5525291828794</v>
      </c>
      <c r="Z3">
        <f t="shared" ref="Z3:Z6" si="7">1/P3</f>
        <v>7.1039881789636699</v>
      </c>
      <c r="AA3">
        <f t="shared" ref="AA3:AA6" si="8">Y3-X3</f>
        <v>148.18622286531394</v>
      </c>
      <c r="AB3">
        <f t="shared" ref="AB3:AB6" si="9">X3-Z3</f>
        <v>39.262318138601792</v>
      </c>
    </row>
    <row r="4" spans="1:28" x14ac:dyDescent="0.25">
      <c r="A4" t="s">
        <v>37</v>
      </c>
      <c r="B4" t="s">
        <v>53</v>
      </c>
      <c r="C4" t="s">
        <v>43</v>
      </c>
      <c r="D4">
        <v>1920</v>
      </c>
      <c r="E4">
        <v>1080</v>
      </c>
      <c r="F4" t="s">
        <v>1</v>
      </c>
      <c r="G4" t="s">
        <v>2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40.008400000000002</v>
      </c>
      <c r="O4">
        <v>1884</v>
      </c>
      <c r="P4">
        <v>0.137575</v>
      </c>
      <c r="Q4">
        <v>5.3100999999999999E-3</v>
      </c>
      <c r="S4">
        <f t="shared" si="0"/>
        <v>2073600</v>
      </c>
      <c r="T4" s="3">
        <f t="shared" si="1"/>
        <v>8.5894103039999994</v>
      </c>
      <c r="U4" s="3">
        <f t="shared" si="2"/>
        <v>49.152000000000001</v>
      </c>
      <c r="V4" s="3">
        <f t="shared" si="3"/>
        <v>65.536000000000001</v>
      </c>
      <c r="W4">
        <f t="shared" si="4"/>
        <v>2.1235881104033971E-2</v>
      </c>
      <c r="X4">
        <f t="shared" si="5"/>
        <v>47.0901110766739</v>
      </c>
      <c r="Y4">
        <f t="shared" si="6"/>
        <v>188.32037061448938</v>
      </c>
      <c r="Z4">
        <f t="shared" si="7"/>
        <v>7.2687624931855348</v>
      </c>
      <c r="AA4">
        <f t="shared" si="8"/>
        <v>141.23025953781547</v>
      </c>
      <c r="AB4">
        <f t="shared" si="9"/>
        <v>39.821348583488366</v>
      </c>
    </row>
    <row r="5" spans="1:28" x14ac:dyDescent="0.25">
      <c r="A5" t="s">
        <v>41</v>
      </c>
      <c r="B5" t="s">
        <v>42</v>
      </c>
      <c r="C5" t="s">
        <v>44</v>
      </c>
      <c r="D5">
        <v>1920</v>
      </c>
      <c r="E5">
        <v>1080</v>
      </c>
      <c r="F5" t="s">
        <v>1</v>
      </c>
      <c r="G5" t="s">
        <v>2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40.0077</v>
      </c>
      <c r="O5">
        <v>2006</v>
      </c>
      <c r="P5">
        <v>9.9931199999999998E-2</v>
      </c>
      <c r="Q5">
        <v>4.7073000000000002E-3</v>
      </c>
      <c r="S5">
        <f t="shared" si="0"/>
        <v>2073600</v>
      </c>
      <c r="T5" s="3">
        <f t="shared" si="1"/>
        <v>8.5894103039999994</v>
      </c>
      <c r="U5" s="3">
        <f t="shared" si="2"/>
        <v>49.152000000000001</v>
      </c>
      <c r="V5" s="3">
        <f t="shared" si="3"/>
        <v>65.536000000000001</v>
      </c>
      <c r="W5">
        <f t="shared" si="4"/>
        <v>1.9944017946161515E-2</v>
      </c>
      <c r="X5">
        <f t="shared" si="5"/>
        <v>50.140347983013271</v>
      </c>
      <c r="Y5">
        <f t="shared" si="6"/>
        <v>212.43600365389926</v>
      </c>
      <c r="Z5">
        <f t="shared" si="7"/>
        <v>10.006884736698849</v>
      </c>
      <c r="AA5">
        <f t="shared" si="8"/>
        <v>162.29565567088599</v>
      </c>
      <c r="AB5">
        <f t="shared" si="9"/>
        <v>40.13346324631442</v>
      </c>
    </row>
    <row r="6" spans="1:28" x14ac:dyDescent="0.25">
      <c r="A6" t="s">
        <v>40</v>
      </c>
      <c r="B6" t="s">
        <v>46</v>
      </c>
      <c r="C6" t="s">
        <v>44</v>
      </c>
      <c r="D6">
        <v>1920</v>
      </c>
      <c r="E6">
        <v>1080</v>
      </c>
      <c r="F6" t="s">
        <v>1</v>
      </c>
      <c r="G6" t="s">
        <v>2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40.008600000000001</v>
      </c>
      <c r="O6">
        <v>1970</v>
      </c>
      <c r="P6">
        <v>0.102577</v>
      </c>
      <c r="Q6">
        <v>4.6550999999999997E-3</v>
      </c>
      <c r="S6">
        <f t="shared" si="0"/>
        <v>2073600</v>
      </c>
      <c r="T6" s="3">
        <f t="shared" si="1"/>
        <v>8.5894103039999994</v>
      </c>
      <c r="U6" s="3">
        <f t="shared" si="2"/>
        <v>49.152000000000001</v>
      </c>
      <c r="V6" s="3">
        <f t="shared" si="3"/>
        <v>65.536000000000001</v>
      </c>
      <c r="W6">
        <f t="shared" si="4"/>
        <v>2.0308934010152286E-2</v>
      </c>
      <c r="X6">
        <f t="shared" si="5"/>
        <v>49.239413526091887</v>
      </c>
      <c r="Y6">
        <f t="shared" si="6"/>
        <v>214.81815643058152</v>
      </c>
      <c r="Z6">
        <f t="shared" si="7"/>
        <v>9.7487740916579746</v>
      </c>
      <c r="AA6">
        <f t="shared" si="8"/>
        <v>165.57874290448964</v>
      </c>
      <c r="AB6">
        <f t="shared" si="9"/>
        <v>39.490639434433916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981F-7A17-4204-9BDB-78294BCDCCDC}">
  <dimension ref="A1:AB5"/>
  <sheetViews>
    <sheetView topLeftCell="C1" zoomScale="70" zoomScaleNormal="70" workbookViewId="0">
      <selection activeCell="AB2" sqref="S2:AB5"/>
    </sheetView>
  </sheetViews>
  <sheetFormatPr defaultRowHeight="15" x14ac:dyDescent="0.25"/>
  <cols>
    <col min="1" max="1" width="18.85546875" bestFit="1" customWidth="1"/>
    <col min="2" max="2" width="57.140625" bestFit="1" customWidth="1"/>
    <col min="3" max="3" width="17.140625" customWidth="1"/>
    <col min="4" max="4" width="6.7109375" bestFit="1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2.5703125" bestFit="1" customWidth="1"/>
    <col min="23" max="23" width="20.7109375" bestFit="1" customWidth="1"/>
    <col min="24" max="25" width="14.85546875" bestFit="1" customWidth="1"/>
    <col min="26" max="26" width="14" bestFit="1" customWidth="1"/>
    <col min="27" max="28" width="14.85546875" bestFit="1" customWidth="1"/>
  </cols>
  <sheetData>
    <row r="1" spans="1:28" x14ac:dyDescent="0.25">
      <c r="A1" s="1" t="s">
        <v>32</v>
      </c>
      <c r="B1" s="1" t="s">
        <v>5</v>
      </c>
      <c r="C1" s="1" t="s">
        <v>31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2" t="s">
        <v>24</v>
      </c>
      <c r="T1" s="2" t="s">
        <v>26</v>
      </c>
      <c r="U1" s="2" t="s">
        <v>27</v>
      </c>
      <c r="V1" s="2" t="s">
        <v>28</v>
      </c>
      <c r="W1" s="2" t="s">
        <v>36</v>
      </c>
      <c r="X1" s="2" t="s">
        <v>35</v>
      </c>
      <c r="Y1" s="2" t="s">
        <v>23</v>
      </c>
      <c r="Z1" s="2" t="s">
        <v>22</v>
      </c>
      <c r="AA1" s="2" t="s">
        <v>33</v>
      </c>
      <c r="AB1" s="2" t="s">
        <v>34</v>
      </c>
    </row>
    <row r="2" spans="1:28" x14ac:dyDescent="0.25">
      <c r="A2" t="s">
        <v>39</v>
      </c>
      <c r="B2" t="s">
        <v>47</v>
      </c>
      <c r="C2" t="s">
        <v>44</v>
      </c>
      <c r="D2">
        <v>1920</v>
      </c>
      <c r="E2">
        <v>1080</v>
      </c>
      <c r="F2" t="s">
        <v>1</v>
      </c>
      <c r="G2" t="s">
        <v>2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40.004800000000003</v>
      </c>
      <c r="O2">
        <v>4070</v>
      </c>
      <c r="P2">
        <v>2.3846200000000001E-2</v>
      </c>
      <c r="Q2">
        <v>4.6328999999999997E-3</v>
      </c>
      <c r="S2">
        <f>D2*E2</f>
        <v>2073600</v>
      </c>
      <c r="T2" s="3">
        <f>K2/1000000000</f>
        <v>8.5894103039999994</v>
      </c>
      <c r="U2" s="3">
        <f>L2/1000</f>
        <v>49.152000000000001</v>
      </c>
      <c r="V2" s="3">
        <f>M2/1000</f>
        <v>65.536000000000001</v>
      </c>
      <c r="W2">
        <f>N2/O2</f>
        <v>9.8291891891891907E-3</v>
      </c>
      <c r="X2">
        <f>1/W2</f>
        <v>101.73779146502419</v>
      </c>
      <c r="Y2">
        <f>1/Q2</f>
        <v>215.84752530812236</v>
      </c>
      <c r="Z2">
        <f>1/P2</f>
        <v>41.935402705672182</v>
      </c>
      <c r="AA2">
        <f>Y2-X2</f>
        <v>114.10973384309817</v>
      </c>
      <c r="AB2">
        <f>X2-Z2</f>
        <v>59.802388759352006</v>
      </c>
    </row>
    <row r="3" spans="1:28" x14ac:dyDescent="0.25">
      <c r="A3" t="s">
        <v>51</v>
      </c>
      <c r="B3" t="s">
        <v>48</v>
      </c>
      <c r="C3" t="s">
        <v>44</v>
      </c>
      <c r="D3">
        <v>1920</v>
      </c>
      <c r="E3">
        <v>1080</v>
      </c>
      <c r="F3" t="s">
        <v>1</v>
      </c>
      <c r="G3" t="s">
        <v>2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40.006900000000002</v>
      </c>
      <c r="O3">
        <v>2195</v>
      </c>
      <c r="P3">
        <v>8.9050199999999996E-2</v>
      </c>
      <c r="Q3">
        <v>4.6327E-3</v>
      </c>
      <c r="S3">
        <f t="shared" ref="S3:S5" si="0">D3*E3</f>
        <v>2073600</v>
      </c>
      <c r="T3" s="3">
        <f t="shared" ref="T3:T5" si="1">K3/1000000000</f>
        <v>8.5894103039999994</v>
      </c>
      <c r="U3" s="3">
        <f t="shared" ref="U3:U5" si="2">L3/1000</f>
        <v>49.152000000000001</v>
      </c>
      <c r="V3" s="3">
        <f t="shared" ref="V3:V5" si="3">M3/1000</f>
        <v>65.536000000000001</v>
      </c>
      <c r="W3">
        <f t="shared" ref="W3:W5" si="4">N3/O3</f>
        <v>1.8226378132118453E-2</v>
      </c>
      <c r="X3">
        <f t="shared" ref="X3:X5" si="5">1/W3</f>
        <v>54.865535695092589</v>
      </c>
      <c r="Y3">
        <f t="shared" ref="Y3:Y5" si="6">1/Q3</f>
        <v>215.85684374123082</v>
      </c>
      <c r="Z3">
        <f t="shared" ref="Z3:Z5" si="7">1/P3</f>
        <v>11.229621045208209</v>
      </c>
      <c r="AA3">
        <f t="shared" ref="AA3:AA5" si="8">Y3-X3</f>
        <v>160.99130804613822</v>
      </c>
      <c r="AB3">
        <f t="shared" ref="AB3:AB5" si="9">X3-Z3</f>
        <v>43.635914649884384</v>
      </c>
    </row>
    <row r="4" spans="1:28" x14ac:dyDescent="0.25">
      <c r="A4" t="s">
        <v>52</v>
      </c>
      <c r="B4" t="s">
        <v>49</v>
      </c>
      <c r="C4" t="s">
        <v>44</v>
      </c>
      <c r="D4">
        <v>1920</v>
      </c>
      <c r="E4">
        <v>1080</v>
      </c>
      <c r="F4" t="s">
        <v>1</v>
      </c>
      <c r="G4" t="s">
        <v>2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40.005800000000001</v>
      </c>
      <c r="O4">
        <v>3092</v>
      </c>
      <c r="P4">
        <v>4.0886400000000003E-2</v>
      </c>
      <c r="Q4">
        <v>4.6452000000000004E-3</v>
      </c>
      <c r="S4">
        <f t="shared" si="0"/>
        <v>2073600</v>
      </c>
      <c r="T4" s="3">
        <f t="shared" si="1"/>
        <v>8.5894103039999994</v>
      </c>
      <c r="U4" s="3">
        <f t="shared" si="2"/>
        <v>49.152000000000001</v>
      </c>
      <c r="V4" s="3">
        <f t="shared" si="3"/>
        <v>65.536000000000001</v>
      </c>
      <c r="W4">
        <f t="shared" si="4"/>
        <v>1.2938486416558861E-2</v>
      </c>
      <c r="X4">
        <f t="shared" si="5"/>
        <v>77.288793124996872</v>
      </c>
      <c r="Y4">
        <f t="shared" si="6"/>
        <v>215.27598381124599</v>
      </c>
      <c r="Z4">
        <f t="shared" si="7"/>
        <v>24.458010487594894</v>
      </c>
      <c r="AA4">
        <f t="shared" si="8"/>
        <v>137.98719068624911</v>
      </c>
      <c r="AB4">
        <f t="shared" si="9"/>
        <v>52.830782637401981</v>
      </c>
    </row>
    <row r="5" spans="1:28" x14ac:dyDescent="0.25">
      <c r="A5" t="s">
        <v>40</v>
      </c>
      <c r="B5" t="s">
        <v>50</v>
      </c>
      <c r="C5" t="s">
        <v>44</v>
      </c>
      <c r="D5">
        <v>1920</v>
      </c>
      <c r="E5">
        <v>1080</v>
      </c>
      <c r="F5" t="s">
        <v>1</v>
      </c>
      <c r="G5" t="s">
        <v>2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40.0092</v>
      </c>
      <c r="O5">
        <v>1956</v>
      </c>
      <c r="P5">
        <v>0.102465</v>
      </c>
      <c r="Q5">
        <v>4.6502000000000002E-3</v>
      </c>
      <c r="S5">
        <f t="shared" si="0"/>
        <v>2073600</v>
      </c>
      <c r="T5" s="3">
        <f t="shared" si="1"/>
        <v>8.5894103039999994</v>
      </c>
      <c r="U5" s="3">
        <f t="shared" si="2"/>
        <v>49.152000000000001</v>
      </c>
      <c r="V5" s="3">
        <f t="shared" si="3"/>
        <v>65.536000000000001</v>
      </c>
      <c r="W5">
        <f t="shared" si="4"/>
        <v>2.0454601226993864E-2</v>
      </c>
      <c r="X5">
        <f t="shared" si="5"/>
        <v>48.888755586215176</v>
      </c>
      <c r="Y5">
        <f t="shared" si="6"/>
        <v>215.04451421444239</v>
      </c>
      <c r="Z5">
        <f t="shared" si="7"/>
        <v>9.7594300492851218</v>
      </c>
      <c r="AA5">
        <f t="shared" si="8"/>
        <v>166.1557586282272</v>
      </c>
      <c r="AB5">
        <f t="shared" si="9"/>
        <v>39.129325536930054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Graphs</vt:lpstr>
      <vt:lpstr>Raw Data</vt:lpstr>
      <vt:lpstr>Mandelbulb Optimisations</vt:lpstr>
      <vt:lpstr>Mandelbulb Features</vt:lpstr>
      <vt:lpstr>Sierpinski Optimisations</vt:lpstr>
      <vt:lpstr>Sierpinski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Baarda</dc:creator>
  <cp:lastModifiedBy>Solomon Baarda</cp:lastModifiedBy>
  <dcterms:created xsi:type="dcterms:W3CDTF">2015-06-05T18:17:20Z</dcterms:created>
  <dcterms:modified xsi:type="dcterms:W3CDTF">2022-03-11T10:35:37Z</dcterms:modified>
</cp:coreProperties>
</file>