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esternsydneyedu-my.sharepoint.com/personal/90957135_westernsydney_edu_au/Documents/ABS_FIRE/ABS_FIRE_MYCO/Raw_data/Stoich/"/>
    </mc:Choice>
  </mc:AlternateContent>
  <xr:revisionPtr revIDLastSave="126" documentId="8_{8CF4C391-90EE-499D-8801-C47F118AA0BF}" xr6:coauthVersionLast="47" xr6:coauthVersionMax="47" xr10:uidLastSave="{7D66B346-8A8D-4C16-9651-1A5892278161}"/>
  <bookViews>
    <workbookView xWindow="28680" yWindow="-120" windowWidth="29040" windowHeight="15840" activeTab="1" xr2:uid="{A86AD899-9B24-4317-945C-DAD9099D818F}"/>
  </bookViews>
  <sheets>
    <sheet name="1st Run" sheetId="2" r:id="rId1"/>
    <sheet name="2nd Run" sheetId="1" r:id="rId2"/>
    <sheet name="Sample digestion inf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" i="1" l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2" i="1"/>
  <c r="P5" i="1"/>
  <c r="J2" i="1"/>
  <c r="K2" i="1" s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2" i="1"/>
  <c r="O2" i="1"/>
  <c r="J24" i="1" s="1"/>
  <c r="M24" i="1" s="1"/>
  <c r="N2" i="1"/>
  <c r="J3" i="1" s="1"/>
  <c r="L3" i="1" s="1"/>
  <c r="L2" i="1" l="1"/>
  <c r="L24" i="1"/>
  <c r="M3" i="1"/>
  <c r="J30" i="1"/>
  <c r="J21" i="1"/>
  <c r="J31" i="1"/>
  <c r="J22" i="1"/>
  <c r="J29" i="1"/>
  <c r="J11" i="1"/>
  <c r="J28" i="1"/>
  <c r="J4" i="1"/>
  <c r="J13" i="1"/>
  <c r="J27" i="1"/>
  <c r="J17" i="1"/>
  <c r="L17" i="1" s="1"/>
  <c r="J9" i="1"/>
  <c r="J19" i="1"/>
  <c r="J26" i="1"/>
  <c r="L26" i="1" s="1"/>
  <c r="J16" i="1"/>
  <c r="L16" i="1" s="1"/>
  <c r="J8" i="1"/>
  <c r="J20" i="1"/>
  <c r="J25" i="1"/>
  <c r="L25" i="1" s="1"/>
  <c r="J14" i="1"/>
  <c r="J23" i="1"/>
  <c r="J18" i="1"/>
  <c r="J12" i="1"/>
  <c r="J10" i="1"/>
  <c r="J15" i="1"/>
  <c r="J5" i="1"/>
  <c r="J32" i="1"/>
  <c r="J7" i="1"/>
  <c r="J6" i="1"/>
  <c r="L18" i="1" l="1"/>
  <c r="M18" i="1"/>
  <c r="L6" i="1"/>
  <c r="M6" i="1"/>
  <c r="L7" i="1"/>
  <c r="M7" i="1"/>
  <c r="M22" i="1"/>
  <c r="L22" i="1"/>
  <c r="M21" i="1"/>
  <c r="L21" i="1"/>
  <c r="L11" i="1"/>
  <c r="M11" i="1"/>
  <c r="M9" i="1"/>
  <c r="L9" i="1"/>
  <c r="L14" i="1"/>
  <c r="M14" i="1"/>
  <c r="L27" i="1"/>
  <c r="M27" i="1"/>
  <c r="L15" i="1"/>
  <c r="M15" i="1"/>
  <c r="M30" i="1"/>
  <c r="L30" i="1"/>
  <c r="M23" i="1"/>
  <c r="L23" i="1"/>
  <c r="L29" i="1"/>
  <c r="M29" i="1"/>
  <c r="L5" i="1"/>
  <c r="M5" i="1"/>
  <c r="L20" i="1"/>
  <c r="M20" i="1"/>
  <c r="L8" i="1"/>
  <c r="M8" i="1"/>
  <c r="L10" i="1"/>
  <c r="M10" i="1"/>
  <c r="L28" i="1"/>
  <c r="M28" i="1"/>
  <c r="L19" i="1"/>
  <c r="M19" i="1"/>
  <c r="M32" i="1"/>
  <c r="L32" i="1"/>
  <c r="M31" i="1"/>
  <c r="L31" i="1"/>
  <c r="L13" i="1"/>
  <c r="M13" i="1"/>
  <c r="L4" i="1"/>
  <c r="M4" i="1"/>
  <c r="L12" i="1"/>
  <c r="M12" i="1"/>
  <c r="M2" i="1"/>
</calcChain>
</file>

<file path=xl/sharedStrings.xml><?xml version="1.0" encoding="utf-8"?>
<sst xmlns="http://schemas.openxmlformats.org/spreadsheetml/2006/main" count="183" uniqueCount="95">
  <si>
    <t>Sample ID</t>
  </si>
  <si>
    <t>Result</t>
  </si>
  <si>
    <t>Units</t>
  </si>
  <si>
    <t>Absorbance</t>
  </si>
  <si>
    <t>Time</t>
  </si>
  <si>
    <t>Manual Dil</t>
  </si>
  <si>
    <t>Auto Dil</t>
  </si>
  <si>
    <t>Amount_Recovered</t>
  </si>
  <si>
    <t>Total_volume</t>
  </si>
  <si>
    <t>Round</t>
  </si>
  <si>
    <t>Notes</t>
  </si>
  <si>
    <t>STANDARD 0</t>
  </si>
  <si>
    <t>mgP/L</t>
  </si>
  <si>
    <t>STANDARD 1</t>
  </si>
  <si>
    <t>STANDARD 90</t>
  </si>
  <si>
    <t>STANDARD 91</t>
  </si>
  <si>
    <t>STANDARD 92</t>
  </si>
  <si>
    <t>STANDARD 93</t>
  </si>
  <si>
    <t>STANDARD 94</t>
  </si>
  <si>
    <t>STANDARD 95</t>
  </si>
  <si>
    <t xml:space="preserve">potential material left in tube post digestion </t>
  </si>
  <si>
    <t>2ND BLANK A</t>
  </si>
  <si>
    <t>2ND BLANK B</t>
  </si>
  <si>
    <t>BLANK</t>
  </si>
  <si>
    <t xml:space="preserve">C C B </t>
  </si>
  <si>
    <t>C C V</t>
  </si>
  <si>
    <t>EUC STD 2.1</t>
  </si>
  <si>
    <t>EUC STD 2.3</t>
  </si>
  <si>
    <t>EUC STD 2.5</t>
  </si>
  <si>
    <t>EUC STD 4.1</t>
  </si>
  <si>
    <t>HFE1</t>
  </si>
  <si>
    <t>potenially maybe might have knocked the tube over a bit, but not sure how mch I lost</t>
  </si>
  <si>
    <t>HFE2</t>
  </si>
  <si>
    <t>HFE3</t>
  </si>
  <si>
    <t>HFE4</t>
  </si>
  <si>
    <t>MID STD</t>
  </si>
  <si>
    <t>Blank_Corrected</t>
  </si>
  <si>
    <t>Avg_Blank_Rnd1</t>
  </si>
  <si>
    <t>Avg_Blank_Rnd2</t>
  </si>
  <si>
    <t>P (mg/kg)</t>
  </si>
  <si>
    <t>Sample_mg</t>
  </si>
  <si>
    <t>sample_kg</t>
  </si>
  <si>
    <t>Adj Result</t>
  </si>
  <si>
    <t>Wed Jul 03 17:28:48 2024</t>
  </si>
  <si>
    <t>Wed Jul 03 17:30:28 2024</t>
  </si>
  <si>
    <t>Wed Jul 03 17:32:07 2024</t>
  </si>
  <si>
    <t>Wed Jul 03 17:33:46 2024</t>
  </si>
  <si>
    <t>Wed Jul 03 17:35:26 2024</t>
  </si>
  <si>
    <t>Wed Jul 03 17:37:07 2024</t>
  </si>
  <si>
    <t>Wed Jul 03 17:38:49 2024</t>
  </si>
  <si>
    <t>Wed Jul 03 17:40:28 2024</t>
  </si>
  <si>
    <t>Wed Jul 03 17:42:08 2024</t>
  </si>
  <si>
    <t>Wed Jul 03 17:43:48 2024</t>
  </si>
  <si>
    <t>Wed Jul 03 17:45:28 2024</t>
  </si>
  <si>
    <t>Wed Jul 03 17:47:08 2024</t>
  </si>
  <si>
    <t>Wed Jul 03 17:48:48 2024</t>
  </si>
  <si>
    <t>Wed Jul 03 17:50:28 2024</t>
  </si>
  <si>
    <t>Wed Jul 03 17:52:10 2024</t>
  </si>
  <si>
    <t>Wed Jul 03 17:53:51 2024</t>
  </si>
  <si>
    <t>Wed Jul 03 17:55:08 2024</t>
  </si>
  <si>
    <t>Wed Jul 03 17:56:24 2024</t>
  </si>
  <si>
    <t>Wed Jul 03 17:57:40 2024</t>
  </si>
  <si>
    <t>Wed Jul 03 17:58:56 2024</t>
  </si>
  <si>
    <t>Wed Jul 03 18:00:13 2024</t>
  </si>
  <si>
    <t>Wed Jul 03 18:01:29 2024</t>
  </si>
  <si>
    <t>Wed Jul 03 18:02:45 2024</t>
  </si>
  <si>
    <t>Wed Jul 03 16:14:41 2024</t>
  </si>
  <si>
    <t>Wed Jul 03 16:16:20 2024</t>
  </si>
  <si>
    <t>Wed Jul 03 16:18:00 2024</t>
  </si>
  <si>
    <t>Wed Jul 03 16:19:39 2024</t>
  </si>
  <si>
    <t>Wed Jul 03 16:21:19 2024</t>
  </si>
  <si>
    <t>Wed Jul 03 16:23:00 2024</t>
  </si>
  <si>
    <t>Wed Jul 03 16:24:42 2024</t>
  </si>
  <si>
    <t>Wed Jul 03 16:26:21 2024</t>
  </si>
  <si>
    <t>Wed Jul 03 16:28:01 2024</t>
  </si>
  <si>
    <t>Wed Jul 03 16:29:41 2024</t>
  </si>
  <si>
    <t>Wed Jul 03 16:31:22 2024</t>
  </si>
  <si>
    <t>Wed Jul 03 16:33:03 2024</t>
  </si>
  <si>
    <t>Wed Jul 03 16:34:21 2024</t>
  </si>
  <si>
    <t>Wed Jul 03 16:35:37 2024</t>
  </si>
  <si>
    <t>Wed Jul 03 16:36:53 2024</t>
  </si>
  <si>
    <t>Wed Jul 03 16:38:10 2024</t>
  </si>
  <si>
    <t>Wed Jul 03 16:39:26 2024</t>
  </si>
  <si>
    <t>Wed Jul 03 16:40:42 2024</t>
  </si>
  <si>
    <t>Wed Jul 03 16:41:58 2024</t>
  </si>
  <si>
    <t>This is what I think Numbers should be</t>
  </si>
  <si>
    <t xml:space="preserve">1st Round </t>
  </si>
  <si>
    <t>I used 1mL HNO3 and 1mL H2O2 (30%) *except for Euc Stan I used 1mL HNO3 and .5 mL H202</t>
  </si>
  <si>
    <t xml:space="preserve">2nd Round </t>
  </si>
  <si>
    <t>Euc Stan I used .9mL HNO3 and .3 mL H202</t>
  </si>
  <si>
    <t>Hyphae .8 mg samples I used .6mL HNO3 and .2mL H202</t>
  </si>
  <si>
    <t>Hyphae 2mg samples I used .9mL HNO3 and .4mL H2O2</t>
  </si>
  <si>
    <t>Percent_Phos</t>
  </si>
  <si>
    <t>Total_Phos mg</t>
  </si>
  <si>
    <t>ADJ RESULT mg/L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</si>
</sst>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98937-B0BA-4E3C-AD1E-81A0E759A88C}">
  <dimension ref="A1:J45"/>
  <sheetViews>
    <sheetView workbookViewId="0">
      <selection activeCell="D2" sqref="D2"/>
    </sheetView>
  </sheetViews>
  <sheetFormatPr defaultRowHeight="14.4" x14ac:dyDescent="0.3"/>
  <cols>
    <col min="2" max="2" width="13.21875" customWidth="1"/>
  </cols>
  <sheetData>
    <row r="1" spans="1:10" x14ac:dyDescent="0.3">
      <c r="A1" t="s">
        <v>0</v>
      </c>
      <c r="B1" t="s">
        <v>40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42</v>
      </c>
      <c r="J1" t="s">
        <v>9</v>
      </c>
    </row>
    <row r="2" spans="1:10" x14ac:dyDescent="0.3">
      <c r="A2" t="s">
        <v>25</v>
      </c>
      <c r="C2">
        <v>1.6639999999999999</v>
      </c>
      <c r="D2" t="s">
        <v>12</v>
      </c>
      <c r="E2">
        <v>0.22420499999999999</v>
      </c>
      <c r="F2" t="s">
        <v>43</v>
      </c>
      <c r="G2">
        <v>1</v>
      </c>
      <c r="H2">
        <v>1</v>
      </c>
      <c r="I2">
        <v>1.6639999999999999</v>
      </c>
      <c r="J2">
        <v>1</v>
      </c>
    </row>
    <row r="3" spans="1:10" x14ac:dyDescent="0.3">
      <c r="A3" t="s">
        <v>24</v>
      </c>
      <c r="C3">
        <v>-8.0000000000000002E-3</v>
      </c>
      <c r="D3" t="s">
        <v>12</v>
      </c>
      <c r="E3">
        <v>7.1162000000000003E-2</v>
      </c>
      <c r="F3" t="s">
        <v>44</v>
      </c>
      <c r="G3">
        <v>1</v>
      </c>
      <c r="H3">
        <v>1</v>
      </c>
      <c r="I3">
        <v>-8.0000000000000002E-3</v>
      </c>
      <c r="J3">
        <v>1</v>
      </c>
    </row>
    <row r="4" spans="1:10" x14ac:dyDescent="0.3">
      <c r="A4">
        <v>7.2</v>
      </c>
      <c r="B4" s="2">
        <v>1.9750000000000001</v>
      </c>
      <c r="C4">
        <v>7.2800000000000004E-2</v>
      </c>
      <c r="D4" t="s">
        <v>12</v>
      </c>
      <c r="E4">
        <v>7.8550999999999996E-2</v>
      </c>
      <c r="F4" t="s">
        <v>45</v>
      </c>
      <c r="G4">
        <v>3.25</v>
      </c>
      <c r="H4">
        <v>1</v>
      </c>
      <c r="I4">
        <v>0.2366</v>
      </c>
      <c r="J4">
        <v>1</v>
      </c>
    </row>
    <row r="5" spans="1:10" x14ac:dyDescent="0.3">
      <c r="A5">
        <v>31.1</v>
      </c>
      <c r="B5">
        <v>2.0270000000000001</v>
      </c>
      <c r="C5">
        <v>0.11550000000000001</v>
      </c>
      <c r="D5" t="s">
        <v>12</v>
      </c>
      <c r="E5">
        <v>8.2465999999999998E-2</v>
      </c>
      <c r="F5" t="s">
        <v>46</v>
      </c>
      <c r="G5">
        <v>3.25</v>
      </c>
      <c r="H5">
        <v>1</v>
      </c>
      <c r="I5">
        <v>0.37537500000000001</v>
      </c>
      <c r="J5">
        <v>1</v>
      </c>
    </row>
    <row r="6" spans="1:10" x14ac:dyDescent="0.3">
      <c r="A6" t="s">
        <v>23</v>
      </c>
      <c r="C6">
        <v>-8.0999999999999996E-3</v>
      </c>
      <c r="D6" t="s">
        <v>12</v>
      </c>
      <c r="E6">
        <v>7.1151000000000006E-2</v>
      </c>
      <c r="F6" t="s">
        <v>47</v>
      </c>
      <c r="G6">
        <v>3.25</v>
      </c>
      <c r="H6">
        <v>1</v>
      </c>
      <c r="I6">
        <v>-2.6325000000000001E-2</v>
      </c>
      <c r="J6">
        <v>1</v>
      </c>
    </row>
    <row r="7" spans="1:10" x14ac:dyDescent="0.3">
      <c r="A7">
        <v>26.2</v>
      </c>
      <c r="B7">
        <v>2.173</v>
      </c>
      <c r="C7">
        <v>6.3399999999999998E-2</v>
      </c>
      <c r="D7" t="s">
        <v>12</v>
      </c>
      <c r="E7">
        <v>7.7699000000000004E-2</v>
      </c>
      <c r="F7" t="s">
        <v>48</v>
      </c>
      <c r="G7">
        <v>3.25</v>
      </c>
      <c r="H7">
        <v>1</v>
      </c>
      <c r="I7">
        <v>0.20605000000000001</v>
      </c>
      <c r="J7">
        <v>1</v>
      </c>
    </row>
    <row r="8" spans="1:10" x14ac:dyDescent="0.3">
      <c r="A8">
        <v>5.0999999999999996</v>
      </c>
      <c r="B8">
        <v>1.986</v>
      </c>
      <c r="C8">
        <v>5.0799999999999998E-2</v>
      </c>
      <c r="D8" t="s">
        <v>12</v>
      </c>
      <c r="E8">
        <v>7.6537999999999995E-2</v>
      </c>
      <c r="F8" t="s">
        <v>49</v>
      </c>
      <c r="G8">
        <v>3.25</v>
      </c>
      <c r="H8">
        <v>1</v>
      </c>
      <c r="I8">
        <v>0.1651</v>
      </c>
      <c r="J8">
        <v>1</v>
      </c>
    </row>
    <row r="9" spans="1:10" x14ac:dyDescent="0.3">
      <c r="A9" t="s">
        <v>29</v>
      </c>
      <c r="B9">
        <v>4.0999999999999996</v>
      </c>
      <c r="C9">
        <v>0.1081</v>
      </c>
      <c r="D9" t="s">
        <v>12</v>
      </c>
      <c r="E9">
        <v>8.1786999999999999E-2</v>
      </c>
      <c r="F9" t="s">
        <v>50</v>
      </c>
      <c r="G9">
        <v>3.25</v>
      </c>
      <c r="H9">
        <v>1</v>
      </c>
      <c r="I9">
        <v>0.351325</v>
      </c>
      <c r="J9">
        <v>1</v>
      </c>
    </row>
    <row r="10" spans="1:10" x14ac:dyDescent="0.3">
      <c r="A10">
        <v>10.199999999999999</v>
      </c>
      <c r="B10">
        <v>1.7889999999999999</v>
      </c>
      <c r="C10">
        <v>0.14410000000000001</v>
      </c>
      <c r="D10" t="s">
        <v>12</v>
      </c>
      <c r="E10">
        <v>8.5081000000000004E-2</v>
      </c>
      <c r="F10" t="s">
        <v>51</v>
      </c>
      <c r="G10">
        <v>3.25</v>
      </c>
      <c r="H10">
        <v>1</v>
      </c>
      <c r="I10">
        <v>0.46832499999999999</v>
      </c>
      <c r="J10">
        <v>1</v>
      </c>
    </row>
    <row r="11" spans="1:10" x14ac:dyDescent="0.3">
      <c r="A11">
        <v>26.1</v>
      </c>
      <c r="B11">
        <v>1.988</v>
      </c>
      <c r="C11">
        <v>5.8700000000000002E-2</v>
      </c>
      <c r="D11" t="s">
        <v>12</v>
      </c>
      <c r="E11">
        <v>7.7268000000000003E-2</v>
      </c>
      <c r="F11" t="s">
        <v>52</v>
      </c>
      <c r="G11">
        <v>3.25</v>
      </c>
      <c r="H11">
        <v>1</v>
      </c>
      <c r="I11">
        <v>0.190775</v>
      </c>
      <c r="J11">
        <v>1</v>
      </c>
    </row>
    <row r="12" spans="1:10" x14ac:dyDescent="0.3">
      <c r="A12">
        <v>11.1</v>
      </c>
      <c r="B12">
        <v>1.988</v>
      </c>
      <c r="C12">
        <v>8.1000000000000003E-2</v>
      </c>
      <c r="D12" t="s">
        <v>12</v>
      </c>
      <c r="E12">
        <v>7.9307000000000002E-2</v>
      </c>
      <c r="F12" t="s">
        <v>53</v>
      </c>
      <c r="G12">
        <v>3.25</v>
      </c>
      <c r="H12">
        <v>1</v>
      </c>
      <c r="I12">
        <v>0.26324999999999998</v>
      </c>
      <c r="J12">
        <v>1</v>
      </c>
    </row>
    <row r="13" spans="1:10" x14ac:dyDescent="0.3">
      <c r="A13">
        <v>34.1</v>
      </c>
      <c r="B13">
        <v>1.99</v>
      </c>
      <c r="C13">
        <v>1.1299999999999999E-2</v>
      </c>
      <c r="D13" t="s">
        <v>12</v>
      </c>
      <c r="E13">
        <v>7.2926000000000005E-2</v>
      </c>
      <c r="F13" t="s">
        <v>54</v>
      </c>
      <c r="G13">
        <v>3.25</v>
      </c>
      <c r="H13">
        <v>1</v>
      </c>
      <c r="I13">
        <v>3.6725000000000001E-2</v>
      </c>
      <c r="J13">
        <v>1</v>
      </c>
    </row>
    <row r="14" spans="1:10" x14ac:dyDescent="0.3">
      <c r="A14" t="s">
        <v>25</v>
      </c>
      <c r="C14">
        <v>1.6719999999999999</v>
      </c>
      <c r="D14" t="s">
        <v>12</v>
      </c>
      <c r="E14">
        <v>0.224939</v>
      </c>
      <c r="F14" t="s">
        <v>55</v>
      </c>
      <c r="G14">
        <v>1</v>
      </c>
      <c r="H14">
        <v>1</v>
      </c>
      <c r="I14">
        <v>1.6719999999999999</v>
      </c>
      <c r="J14">
        <v>1</v>
      </c>
    </row>
    <row r="15" spans="1:10" x14ac:dyDescent="0.3">
      <c r="A15" t="s">
        <v>24</v>
      </c>
      <c r="C15">
        <v>-1.5699999999999999E-2</v>
      </c>
      <c r="D15" t="s">
        <v>12</v>
      </c>
      <c r="E15">
        <v>7.0454000000000003E-2</v>
      </c>
      <c r="F15" t="s">
        <v>56</v>
      </c>
      <c r="G15">
        <v>1</v>
      </c>
      <c r="H15">
        <v>1</v>
      </c>
      <c r="I15">
        <v>-1.5699999999999999E-2</v>
      </c>
      <c r="J15">
        <v>1</v>
      </c>
    </row>
    <row r="16" spans="1:10" x14ac:dyDescent="0.3">
      <c r="A16">
        <v>8.1</v>
      </c>
      <c r="B16">
        <v>1.8919999999999999</v>
      </c>
      <c r="C16">
        <v>2.7012999999999998</v>
      </c>
      <c r="D16" t="s">
        <v>12</v>
      </c>
      <c r="E16">
        <v>0.31914700000000001</v>
      </c>
      <c r="F16" t="s">
        <v>57</v>
      </c>
      <c r="G16">
        <v>3.25</v>
      </c>
      <c r="H16">
        <v>1</v>
      </c>
      <c r="I16">
        <v>8.7792250000000003</v>
      </c>
      <c r="J16">
        <v>1</v>
      </c>
    </row>
    <row r="17" spans="1:10" x14ac:dyDescent="0.3">
      <c r="A17">
        <v>56.1</v>
      </c>
      <c r="B17">
        <v>1.9730000000000001</v>
      </c>
      <c r="C17">
        <v>8.0799999999999997E-2</v>
      </c>
      <c r="D17" t="s">
        <v>12</v>
      </c>
      <c r="E17">
        <v>7.9283999999999993E-2</v>
      </c>
      <c r="F17" t="s">
        <v>58</v>
      </c>
      <c r="G17">
        <v>3.25</v>
      </c>
      <c r="H17">
        <v>1</v>
      </c>
      <c r="I17">
        <v>0.2626</v>
      </c>
      <c r="J17">
        <v>1</v>
      </c>
    </row>
    <row r="18" spans="1:10" x14ac:dyDescent="0.3">
      <c r="A18" t="s">
        <v>23</v>
      </c>
      <c r="C18">
        <v>0.11</v>
      </c>
      <c r="D18" t="s">
        <v>12</v>
      </c>
      <c r="E18">
        <v>8.1963999999999995E-2</v>
      </c>
      <c r="F18" t="s">
        <v>59</v>
      </c>
      <c r="G18">
        <v>3.25</v>
      </c>
      <c r="H18">
        <v>1</v>
      </c>
      <c r="I18">
        <v>0.35749999999999998</v>
      </c>
      <c r="J18">
        <v>1</v>
      </c>
    </row>
    <row r="19" spans="1:10" x14ac:dyDescent="0.3">
      <c r="A19">
        <v>7.1</v>
      </c>
      <c r="B19">
        <v>1.8240000000000001</v>
      </c>
      <c r="C19">
        <v>-3.2199999999999999E-2</v>
      </c>
      <c r="D19" t="s">
        <v>12</v>
      </c>
      <c r="E19">
        <v>6.8945999999999993E-2</v>
      </c>
      <c r="F19" t="s">
        <v>60</v>
      </c>
      <c r="G19">
        <v>3.25</v>
      </c>
      <c r="H19">
        <v>1</v>
      </c>
      <c r="I19">
        <v>-0.10465000000000001</v>
      </c>
      <c r="J19">
        <v>1</v>
      </c>
    </row>
    <row r="20" spans="1:10" x14ac:dyDescent="0.3">
      <c r="A20" t="s">
        <v>28</v>
      </c>
      <c r="B20">
        <v>2.5</v>
      </c>
      <c r="C20">
        <v>3.7999999999999999E-2</v>
      </c>
      <c r="D20" t="s">
        <v>12</v>
      </c>
      <c r="E20">
        <v>7.5369000000000005E-2</v>
      </c>
      <c r="F20" t="s">
        <v>61</v>
      </c>
      <c r="G20">
        <v>3.25</v>
      </c>
      <c r="H20">
        <v>1</v>
      </c>
      <c r="I20">
        <v>0.1235</v>
      </c>
      <c r="J20">
        <v>1</v>
      </c>
    </row>
    <row r="21" spans="1:10" x14ac:dyDescent="0.3">
      <c r="A21">
        <v>34.200000000000003</v>
      </c>
      <c r="B21">
        <v>1.923</v>
      </c>
      <c r="C21">
        <v>0.2848</v>
      </c>
      <c r="D21" t="s">
        <v>12</v>
      </c>
      <c r="E21">
        <v>9.7956000000000001E-2</v>
      </c>
      <c r="F21" t="s">
        <v>62</v>
      </c>
      <c r="G21">
        <v>3.25</v>
      </c>
      <c r="H21">
        <v>1</v>
      </c>
      <c r="I21">
        <v>0.92559999999999998</v>
      </c>
      <c r="J21">
        <v>1</v>
      </c>
    </row>
    <row r="22" spans="1:10" x14ac:dyDescent="0.3">
      <c r="A22">
        <v>49.1</v>
      </c>
      <c r="B22">
        <v>1.833</v>
      </c>
      <c r="C22">
        <v>0.1201</v>
      </c>
      <c r="D22" t="s">
        <v>12</v>
      </c>
      <c r="E22">
        <v>8.2885E-2</v>
      </c>
      <c r="F22" t="s">
        <v>63</v>
      </c>
      <c r="G22">
        <v>3.25</v>
      </c>
      <c r="H22">
        <v>1</v>
      </c>
      <c r="I22">
        <v>0.39032499999999998</v>
      </c>
      <c r="J22">
        <v>1</v>
      </c>
    </row>
    <row r="23" spans="1:10" x14ac:dyDescent="0.3">
      <c r="A23" t="s">
        <v>25</v>
      </c>
      <c r="C23">
        <v>1.6936</v>
      </c>
      <c r="D23" t="s">
        <v>12</v>
      </c>
      <c r="E23">
        <v>0.226912</v>
      </c>
      <c r="F23" t="s">
        <v>64</v>
      </c>
      <c r="G23">
        <v>1</v>
      </c>
      <c r="H23">
        <v>1</v>
      </c>
      <c r="I23">
        <v>1.6936</v>
      </c>
      <c r="J23">
        <v>1</v>
      </c>
    </row>
    <row r="24" spans="1:10" x14ac:dyDescent="0.3">
      <c r="A24" t="s">
        <v>24</v>
      </c>
      <c r="C24">
        <v>2.0400000000000001E-2</v>
      </c>
      <c r="D24" t="s">
        <v>12</v>
      </c>
      <c r="E24">
        <v>7.3757000000000003E-2</v>
      </c>
      <c r="F24" t="s">
        <v>65</v>
      </c>
      <c r="G24">
        <v>1</v>
      </c>
      <c r="H24">
        <v>1</v>
      </c>
      <c r="I24">
        <v>2.0400000000000001E-2</v>
      </c>
      <c r="J24">
        <v>1</v>
      </c>
    </row>
    <row r="26" spans="1:10" x14ac:dyDescent="0.3">
      <c r="A26" t="s">
        <v>0</v>
      </c>
      <c r="B26" t="s">
        <v>40</v>
      </c>
      <c r="C26" t="s">
        <v>1</v>
      </c>
      <c r="D26" t="s">
        <v>2</v>
      </c>
      <c r="E26" t="s">
        <v>3</v>
      </c>
      <c r="F26" t="s">
        <v>4</v>
      </c>
      <c r="G26" t="s">
        <v>5</v>
      </c>
      <c r="H26" t="s">
        <v>6</v>
      </c>
      <c r="I26" t="s">
        <v>42</v>
      </c>
    </row>
    <row r="27" spans="1:10" x14ac:dyDescent="0.3">
      <c r="A27" t="s">
        <v>25</v>
      </c>
      <c r="C27">
        <v>1.6363000000000001</v>
      </c>
      <c r="D27" t="s">
        <v>12</v>
      </c>
      <c r="E27">
        <v>0.221668</v>
      </c>
      <c r="F27" t="s">
        <v>66</v>
      </c>
      <c r="G27">
        <v>1</v>
      </c>
      <c r="H27">
        <v>1</v>
      </c>
      <c r="I27">
        <v>1.6363000000000001</v>
      </c>
      <c r="J27">
        <v>2</v>
      </c>
    </row>
    <row r="28" spans="1:10" x14ac:dyDescent="0.3">
      <c r="A28" t="s">
        <v>24</v>
      </c>
      <c r="C28">
        <v>-1.0999999999999999E-2</v>
      </c>
      <c r="D28" t="s">
        <v>12</v>
      </c>
      <c r="E28">
        <v>7.0879999999999999E-2</v>
      </c>
      <c r="F28" t="s">
        <v>67</v>
      </c>
      <c r="G28">
        <v>1</v>
      </c>
      <c r="H28">
        <v>1</v>
      </c>
      <c r="I28">
        <v>-1.0999999999999999E-2</v>
      </c>
      <c r="J28">
        <v>2</v>
      </c>
    </row>
    <row r="29" spans="1:10" x14ac:dyDescent="0.3">
      <c r="A29" t="s">
        <v>34</v>
      </c>
      <c r="B29">
        <v>1.1220000000000001</v>
      </c>
      <c r="C29">
        <v>0.37</v>
      </c>
      <c r="D29" t="s">
        <v>12</v>
      </c>
      <c r="E29">
        <v>0.105754</v>
      </c>
      <c r="F29" t="s">
        <v>68</v>
      </c>
      <c r="G29">
        <v>3</v>
      </c>
      <c r="H29">
        <v>1</v>
      </c>
      <c r="I29">
        <v>1.1100000000000001</v>
      </c>
      <c r="J29">
        <v>2</v>
      </c>
    </row>
    <row r="30" spans="1:10" x14ac:dyDescent="0.3">
      <c r="A30">
        <v>12.1</v>
      </c>
      <c r="B30">
        <v>0.61499999999999999</v>
      </c>
      <c r="C30">
        <v>-7.0400000000000004E-2</v>
      </c>
      <c r="D30" t="s">
        <v>12</v>
      </c>
      <c r="E30">
        <v>6.5447000000000005E-2</v>
      </c>
      <c r="F30" t="s">
        <v>69</v>
      </c>
      <c r="G30">
        <v>2.5</v>
      </c>
      <c r="H30">
        <v>1</v>
      </c>
      <c r="I30">
        <v>-0.17599999999999999</v>
      </c>
      <c r="J30">
        <v>2</v>
      </c>
    </row>
    <row r="31" spans="1:10" x14ac:dyDescent="0.3">
      <c r="A31" t="s">
        <v>32</v>
      </c>
      <c r="B31">
        <v>2.1560000000000001</v>
      </c>
      <c r="C31">
        <v>0.17319999999999999</v>
      </c>
      <c r="D31" t="s">
        <v>12</v>
      </c>
      <c r="E31">
        <v>8.7742000000000001E-2</v>
      </c>
      <c r="F31" t="s">
        <v>70</v>
      </c>
      <c r="G31">
        <v>3</v>
      </c>
      <c r="H31">
        <v>1</v>
      </c>
      <c r="I31">
        <v>0.51959999999999995</v>
      </c>
      <c r="J31">
        <v>2</v>
      </c>
    </row>
    <row r="32" spans="1:10" x14ac:dyDescent="0.3">
      <c r="A32" t="s">
        <v>21</v>
      </c>
      <c r="C32">
        <v>-1.6899999999999998E-2</v>
      </c>
      <c r="D32" t="s">
        <v>12</v>
      </c>
      <c r="E32">
        <v>7.0343000000000003E-2</v>
      </c>
      <c r="F32" t="s">
        <v>71</v>
      </c>
      <c r="G32">
        <v>3</v>
      </c>
      <c r="H32">
        <v>1</v>
      </c>
      <c r="I32">
        <v>-5.0700000000000002E-2</v>
      </c>
      <c r="J32">
        <v>2</v>
      </c>
    </row>
    <row r="33" spans="1:10" x14ac:dyDescent="0.3">
      <c r="A33" t="s">
        <v>27</v>
      </c>
      <c r="B33">
        <v>2.2999999999999998</v>
      </c>
      <c r="C33">
        <v>7.6300000000000007E-2</v>
      </c>
      <c r="D33" t="s">
        <v>12</v>
      </c>
      <c r="E33">
        <v>7.8880000000000006E-2</v>
      </c>
      <c r="F33" t="s">
        <v>72</v>
      </c>
      <c r="G33">
        <v>3</v>
      </c>
      <c r="H33">
        <v>1</v>
      </c>
      <c r="I33">
        <v>0.22889999999999999</v>
      </c>
      <c r="J33">
        <v>2</v>
      </c>
    </row>
    <row r="34" spans="1:10" x14ac:dyDescent="0.3">
      <c r="A34">
        <v>12.2</v>
      </c>
      <c r="B34">
        <v>0.78500000000000003</v>
      </c>
      <c r="C34">
        <v>-5.4999999999999997E-3</v>
      </c>
      <c r="D34" t="s">
        <v>12</v>
      </c>
      <c r="E34">
        <v>7.1391999999999997E-2</v>
      </c>
      <c r="F34" t="s">
        <v>73</v>
      </c>
      <c r="G34">
        <v>2.5</v>
      </c>
      <c r="H34">
        <v>1</v>
      </c>
      <c r="I34">
        <v>-1.375E-2</v>
      </c>
      <c r="J34">
        <v>2</v>
      </c>
    </row>
    <row r="35" spans="1:10" x14ac:dyDescent="0.3">
      <c r="A35" t="s">
        <v>22</v>
      </c>
      <c r="C35">
        <v>7.3000000000000001E-3</v>
      </c>
      <c r="D35" t="s">
        <v>12</v>
      </c>
      <c r="E35">
        <v>7.2558999999999998E-2</v>
      </c>
      <c r="F35" t="s">
        <v>74</v>
      </c>
      <c r="G35">
        <v>3</v>
      </c>
      <c r="H35">
        <v>1</v>
      </c>
      <c r="I35">
        <v>2.1899999999999999E-2</v>
      </c>
      <c r="J35">
        <v>2</v>
      </c>
    </row>
    <row r="36" spans="1:10" x14ac:dyDescent="0.3">
      <c r="A36" t="s">
        <v>33</v>
      </c>
      <c r="B36">
        <v>2.1779999999999999</v>
      </c>
      <c r="C36">
        <v>0.42409999999999998</v>
      </c>
      <c r="D36" t="s">
        <v>12</v>
      </c>
      <c r="E36">
        <v>0.110707</v>
      </c>
      <c r="F36" t="s">
        <v>75</v>
      </c>
      <c r="G36">
        <v>3</v>
      </c>
      <c r="H36">
        <v>1</v>
      </c>
      <c r="I36">
        <v>1.2723</v>
      </c>
      <c r="J36">
        <v>2</v>
      </c>
    </row>
    <row r="37" spans="1:10" x14ac:dyDescent="0.3">
      <c r="A37">
        <v>11.2</v>
      </c>
      <c r="B37">
        <v>0.5</v>
      </c>
      <c r="C37">
        <v>6.8400000000000002E-2</v>
      </c>
      <c r="D37" t="s">
        <v>12</v>
      </c>
      <c r="E37">
        <v>7.8151999999999999E-2</v>
      </c>
      <c r="F37" t="s">
        <v>76</v>
      </c>
      <c r="G37">
        <v>2.5</v>
      </c>
      <c r="H37">
        <v>1</v>
      </c>
      <c r="I37">
        <v>0.17100000000000001</v>
      </c>
      <c r="J37">
        <v>2</v>
      </c>
    </row>
    <row r="38" spans="1:10" x14ac:dyDescent="0.3">
      <c r="A38">
        <v>29.1</v>
      </c>
      <c r="B38">
        <v>1.571</v>
      </c>
      <c r="C38">
        <v>-0.12790000000000001</v>
      </c>
      <c r="D38" t="s">
        <v>12</v>
      </c>
      <c r="E38">
        <v>6.0179999999999997E-2</v>
      </c>
      <c r="F38" t="s">
        <v>77</v>
      </c>
      <c r="G38">
        <v>2.5</v>
      </c>
      <c r="H38">
        <v>1</v>
      </c>
      <c r="I38">
        <v>-0.31974999999999998</v>
      </c>
      <c r="J38">
        <v>2</v>
      </c>
    </row>
    <row r="39" spans="1:10" x14ac:dyDescent="0.3">
      <c r="A39" t="s">
        <v>25</v>
      </c>
      <c r="C39">
        <v>1.6194</v>
      </c>
      <c r="D39" t="s">
        <v>12</v>
      </c>
      <c r="E39">
        <v>0.22012300000000001</v>
      </c>
      <c r="F39" t="s">
        <v>78</v>
      </c>
      <c r="G39">
        <v>1</v>
      </c>
      <c r="H39">
        <v>1</v>
      </c>
      <c r="I39">
        <v>1.6194</v>
      </c>
      <c r="J39">
        <v>2</v>
      </c>
    </row>
    <row r="40" spans="1:10" x14ac:dyDescent="0.3">
      <c r="A40" t="s">
        <v>24</v>
      </c>
      <c r="C40">
        <v>-9.1000000000000004E-3</v>
      </c>
      <c r="D40" t="s">
        <v>12</v>
      </c>
      <c r="E40">
        <v>7.1054999999999993E-2</v>
      </c>
      <c r="F40" t="s">
        <v>79</v>
      </c>
      <c r="G40">
        <v>1</v>
      </c>
      <c r="H40">
        <v>1</v>
      </c>
      <c r="I40">
        <v>-9.1000000000000004E-3</v>
      </c>
      <c r="J40">
        <v>2</v>
      </c>
    </row>
    <row r="41" spans="1:10" x14ac:dyDescent="0.3">
      <c r="A41" t="s">
        <v>30</v>
      </c>
      <c r="B41">
        <v>2.0579999999999998</v>
      </c>
      <c r="C41">
        <v>0.34439999999999998</v>
      </c>
      <c r="D41" t="s">
        <v>12</v>
      </c>
      <c r="E41">
        <v>0.10341599999999999</v>
      </c>
      <c r="F41" t="s">
        <v>80</v>
      </c>
      <c r="G41">
        <v>3</v>
      </c>
      <c r="H41">
        <v>1</v>
      </c>
      <c r="I41">
        <v>1.0331999999999999</v>
      </c>
      <c r="J41">
        <v>2</v>
      </c>
    </row>
    <row r="42" spans="1:10" x14ac:dyDescent="0.3">
      <c r="A42">
        <v>56.2</v>
      </c>
      <c r="B42">
        <v>0.56599999999999995</v>
      </c>
      <c r="C42">
        <v>-5.1999999999999998E-3</v>
      </c>
      <c r="D42" t="s">
        <v>12</v>
      </c>
      <c r="E42">
        <v>7.1415999999999993E-2</v>
      </c>
      <c r="F42" t="s">
        <v>81</v>
      </c>
      <c r="G42">
        <v>2</v>
      </c>
      <c r="H42">
        <v>1</v>
      </c>
      <c r="I42">
        <v>-1.04E-2</v>
      </c>
      <c r="J42">
        <v>2</v>
      </c>
    </row>
    <row r="43" spans="1:10" x14ac:dyDescent="0.3">
      <c r="A43" t="s">
        <v>26</v>
      </c>
      <c r="B43">
        <v>2.1</v>
      </c>
      <c r="C43">
        <v>0.20930000000000001</v>
      </c>
      <c r="D43" t="s">
        <v>12</v>
      </c>
      <c r="E43">
        <v>9.1051000000000007E-2</v>
      </c>
      <c r="F43" t="s">
        <v>82</v>
      </c>
      <c r="G43">
        <v>3</v>
      </c>
      <c r="H43">
        <v>1</v>
      </c>
      <c r="I43">
        <v>0.62790000000000001</v>
      </c>
      <c r="J43">
        <v>2</v>
      </c>
    </row>
    <row r="44" spans="1:10" x14ac:dyDescent="0.3">
      <c r="A44" t="s">
        <v>25</v>
      </c>
      <c r="C44">
        <v>1.6637999999999999</v>
      </c>
      <c r="D44" t="s">
        <v>12</v>
      </c>
      <c r="E44">
        <v>0.224185</v>
      </c>
      <c r="F44" t="s">
        <v>83</v>
      </c>
      <c r="G44">
        <v>1</v>
      </c>
      <c r="H44">
        <v>1</v>
      </c>
      <c r="I44">
        <v>1.6637999999999999</v>
      </c>
      <c r="J44">
        <v>2</v>
      </c>
    </row>
    <row r="45" spans="1:10" x14ac:dyDescent="0.3">
      <c r="A45" t="s">
        <v>24</v>
      </c>
      <c r="C45">
        <v>-4.0000000000000001E-3</v>
      </c>
      <c r="D45" t="s">
        <v>12</v>
      </c>
      <c r="E45">
        <v>7.1522000000000002E-2</v>
      </c>
      <c r="F45" t="s">
        <v>84</v>
      </c>
      <c r="G45">
        <v>1</v>
      </c>
      <c r="H45">
        <v>1</v>
      </c>
      <c r="I45">
        <v>-4.0000000000000001E-3</v>
      </c>
      <c r="J4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9EFD1-3B8F-4147-B112-97D8055EB249}">
  <dimension ref="A1:Q51"/>
  <sheetViews>
    <sheetView tabSelected="1" workbookViewId="0">
      <selection activeCell="Q2" sqref="Q2:Q32"/>
    </sheetView>
  </sheetViews>
  <sheetFormatPr defaultRowHeight="14.4" x14ac:dyDescent="0.3"/>
  <cols>
    <col min="1" max="2" width="16" style="1" customWidth="1"/>
    <col min="3" max="3" width="8.109375" style="1" customWidth="1"/>
    <col min="11" max="12" width="12" bestFit="1" customWidth="1"/>
    <col min="13" max="13" width="15.33203125" customWidth="1"/>
    <col min="14" max="14" width="15.5546875" customWidth="1"/>
    <col min="15" max="15" width="14.44140625" customWidth="1"/>
    <col min="16" max="16" width="84" customWidth="1"/>
  </cols>
  <sheetData>
    <row r="1" spans="1:17" x14ac:dyDescent="0.3">
      <c r="A1" s="1" t="s">
        <v>0</v>
      </c>
      <c r="B1" s="1" t="s">
        <v>40</v>
      </c>
      <c r="C1" s="1" t="s">
        <v>41</v>
      </c>
      <c r="D1" t="s">
        <v>1</v>
      </c>
      <c r="E1" t="s">
        <v>5</v>
      </c>
      <c r="F1" t="s">
        <v>94</v>
      </c>
      <c r="G1" t="s">
        <v>7</v>
      </c>
      <c r="H1" t="s">
        <v>8</v>
      </c>
      <c r="I1" t="s">
        <v>9</v>
      </c>
      <c r="J1" t="s">
        <v>36</v>
      </c>
      <c r="K1" t="s">
        <v>93</v>
      </c>
      <c r="L1" t="s">
        <v>39</v>
      </c>
      <c r="M1" s="3" t="s">
        <v>85</v>
      </c>
      <c r="N1" t="s">
        <v>37</v>
      </c>
      <c r="O1" t="s">
        <v>38</v>
      </c>
      <c r="P1" t="s">
        <v>10</v>
      </c>
      <c r="Q1" t="s">
        <v>92</v>
      </c>
    </row>
    <row r="2" spans="1:17" x14ac:dyDescent="0.3">
      <c r="A2" s="1">
        <v>5.0999999999999996</v>
      </c>
      <c r="B2" s="1">
        <v>1.986</v>
      </c>
      <c r="C2" s="1">
        <f>B2/1000000</f>
        <v>1.9860000000000001E-6</v>
      </c>
      <c r="D2">
        <v>2.7099999999999999E-2</v>
      </c>
      <c r="E2">
        <v>3.25</v>
      </c>
      <c r="F2">
        <v>8.8075000000000001E-2</v>
      </c>
      <c r="G2">
        <v>1.5</v>
      </c>
      <c r="H2">
        <v>3</v>
      </c>
      <c r="I2">
        <v>1</v>
      </c>
      <c r="J2">
        <f>F2-$N$2</f>
        <v>0.20799999999999999</v>
      </c>
      <c r="K2">
        <f>J2*(H2/1000)</f>
        <v>6.2399999999999999E-4</v>
      </c>
      <c r="L2">
        <f>(J2*H2/1000)/(B2* 10^-6)</f>
        <v>314.19939577039281</v>
      </c>
      <c r="M2">
        <f t="shared" ref="M2:M15" si="0">(J2*H2)/B2</f>
        <v>0.31419939577039274</v>
      </c>
      <c r="N2">
        <f>AVERAGE(F16:F17)</f>
        <v>-0.11992499999999999</v>
      </c>
      <c r="O2">
        <f>AVERAGE(F25:F26)</f>
        <v>-2.0549999999999999E-2</v>
      </c>
      <c r="Q2">
        <f>(K2/B2)*1000</f>
        <v>0.31419939577039274</v>
      </c>
    </row>
    <row r="3" spans="1:17" x14ac:dyDescent="0.3">
      <c r="A3" s="1">
        <v>7.1</v>
      </c>
      <c r="B3" s="1">
        <v>1.8240000000000001</v>
      </c>
      <c r="C3" s="1">
        <f t="shared" ref="C3:C32" si="1">B3/1000000</f>
        <v>1.824E-6</v>
      </c>
      <c r="D3">
        <v>1.4200000000000001E-2</v>
      </c>
      <c r="E3">
        <v>3.25</v>
      </c>
      <c r="F3">
        <v>4.6149999999999997E-2</v>
      </c>
      <c r="G3">
        <v>1.5</v>
      </c>
      <c r="H3">
        <v>3</v>
      </c>
      <c r="I3">
        <v>1</v>
      </c>
      <c r="J3">
        <f t="shared" ref="J3:J19" si="2">F3-$N$2</f>
        <v>0.16607499999999997</v>
      </c>
      <c r="K3">
        <f t="shared" ref="K3:K32" si="3">J3*(H3/1000)</f>
        <v>4.9822499999999993E-4</v>
      </c>
      <c r="L3">
        <f t="shared" ref="L3:L32" si="4">(J3*H3/1000)/(B3* 10^-6)</f>
        <v>273.14967105263156</v>
      </c>
      <c r="M3">
        <f t="shared" si="0"/>
        <v>0.27314967105263155</v>
      </c>
      <c r="Q3">
        <f t="shared" ref="Q3:Q32" si="5">(K3/B3)*1000</f>
        <v>0.27314967105263155</v>
      </c>
    </row>
    <row r="4" spans="1:17" x14ac:dyDescent="0.3">
      <c r="A4" s="1">
        <v>7.2</v>
      </c>
      <c r="B4" s="1">
        <v>1.9750000000000001</v>
      </c>
      <c r="C4" s="1">
        <f t="shared" si="1"/>
        <v>1.9750000000000001E-6</v>
      </c>
      <c r="D4">
        <v>5.0500000000000003E-2</v>
      </c>
      <c r="E4">
        <v>3.25</v>
      </c>
      <c r="F4">
        <v>0.16412499999999999</v>
      </c>
      <c r="G4">
        <v>2</v>
      </c>
      <c r="H4">
        <v>3</v>
      </c>
      <c r="I4">
        <v>1</v>
      </c>
      <c r="J4">
        <f t="shared" si="2"/>
        <v>0.28404999999999997</v>
      </c>
      <c r="K4">
        <f t="shared" si="3"/>
        <v>8.5214999999999998E-4</v>
      </c>
      <c r="L4">
        <f t="shared" si="4"/>
        <v>431.46835443037969</v>
      </c>
      <c r="M4">
        <f t="shared" si="0"/>
        <v>0.43146835443037973</v>
      </c>
      <c r="Q4">
        <f t="shared" si="5"/>
        <v>0.43146835443037967</v>
      </c>
    </row>
    <row r="5" spans="1:17" x14ac:dyDescent="0.3">
      <c r="A5" s="1">
        <v>8.1</v>
      </c>
      <c r="B5" s="1">
        <v>1.8919999999999999</v>
      </c>
      <c r="C5" s="1">
        <f t="shared" si="1"/>
        <v>1.8919999999999998E-6</v>
      </c>
      <c r="D5">
        <v>7.7499999999999999E-2</v>
      </c>
      <c r="E5">
        <v>3.25</v>
      </c>
      <c r="F5">
        <v>0.25187500000000002</v>
      </c>
      <c r="G5">
        <v>1.5</v>
      </c>
      <c r="H5">
        <v>3</v>
      </c>
      <c r="I5">
        <v>1</v>
      </c>
      <c r="J5">
        <f t="shared" si="2"/>
        <v>0.37180000000000002</v>
      </c>
      <c r="K5">
        <f t="shared" si="3"/>
        <v>1.1154000000000001E-3</v>
      </c>
      <c r="L5">
        <f t="shared" si="4"/>
        <v>589.53488372093034</v>
      </c>
      <c r="M5">
        <f t="shared" si="0"/>
        <v>0.58953488372093032</v>
      </c>
      <c r="P5">
        <f>K2/B2*100</f>
        <v>3.1419939577039271E-2</v>
      </c>
      <c r="Q5">
        <f t="shared" si="5"/>
        <v>0.58953488372093032</v>
      </c>
    </row>
    <row r="6" spans="1:17" x14ac:dyDescent="0.3">
      <c r="A6" s="1">
        <v>10.199999999999999</v>
      </c>
      <c r="B6" s="1">
        <v>1.7889999999999999</v>
      </c>
      <c r="C6" s="1">
        <f t="shared" si="1"/>
        <v>1.7889999999999999E-6</v>
      </c>
      <c r="D6">
        <v>3.9899999999999998E-2</v>
      </c>
      <c r="E6">
        <v>3.25</v>
      </c>
      <c r="F6">
        <v>0.12967500000000001</v>
      </c>
      <c r="G6">
        <v>1</v>
      </c>
      <c r="H6">
        <v>3</v>
      </c>
      <c r="I6">
        <v>1</v>
      </c>
      <c r="J6">
        <f t="shared" si="2"/>
        <v>0.24959999999999999</v>
      </c>
      <c r="K6">
        <f t="shared" si="3"/>
        <v>7.4879999999999999E-4</v>
      </c>
      <c r="L6">
        <f t="shared" si="4"/>
        <v>418.55785354946892</v>
      </c>
      <c r="M6">
        <f t="shared" si="0"/>
        <v>0.41855785354946895</v>
      </c>
      <c r="Q6">
        <f t="shared" si="5"/>
        <v>0.41855785354946895</v>
      </c>
    </row>
    <row r="7" spans="1:17" x14ac:dyDescent="0.3">
      <c r="A7" s="1">
        <v>11.1</v>
      </c>
      <c r="B7" s="1">
        <v>1.988</v>
      </c>
      <c r="C7" s="1">
        <f t="shared" si="1"/>
        <v>1.9879999999999999E-6</v>
      </c>
      <c r="D7">
        <v>-4.3E-3</v>
      </c>
      <c r="E7">
        <v>3.25</v>
      </c>
      <c r="F7">
        <v>-1.3975E-2</v>
      </c>
      <c r="G7">
        <v>2</v>
      </c>
      <c r="H7">
        <v>3</v>
      </c>
      <c r="I7">
        <v>1</v>
      </c>
      <c r="J7">
        <f t="shared" si="2"/>
        <v>0.10594999999999999</v>
      </c>
      <c r="K7">
        <f t="shared" si="3"/>
        <v>3.1784999999999995E-4</v>
      </c>
      <c r="L7">
        <f t="shared" si="4"/>
        <v>159.88430583501005</v>
      </c>
      <c r="M7">
        <f t="shared" si="0"/>
        <v>0.15988430583501004</v>
      </c>
      <c r="Q7">
        <f t="shared" si="5"/>
        <v>0.15988430583501004</v>
      </c>
    </row>
    <row r="8" spans="1:17" x14ac:dyDescent="0.3">
      <c r="A8" s="1">
        <v>26.1</v>
      </c>
      <c r="B8" s="1">
        <v>1.988</v>
      </c>
      <c r="C8" s="1">
        <f t="shared" si="1"/>
        <v>1.9879999999999999E-6</v>
      </c>
      <c r="D8">
        <v>4.9299999999999997E-2</v>
      </c>
      <c r="E8">
        <v>3.1</v>
      </c>
      <c r="F8">
        <v>0.15282999999999999</v>
      </c>
      <c r="G8">
        <v>2</v>
      </c>
      <c r="H8">
        <v>3.1</v>
      </c>
      <c r="I8">
        <v>1</v>
      </c>
      <c r="J8">
        <f t="shared" si="2"/>
        <v>0.27275499999999997</v>
      </c>
      <c r="K8">
        <f t="shared" si="3"/>
        <v>8.4554049999999983E-4</v>
      </c>
      <c r="L8">
        <f t="shared" si="4"/>
        <v>425.32218309859155</v>
      </c>
      <c r="M8">
        <f t="shared" si="0"/>
        <v>0.42532218309859149</v>
      </c>
      <c r="Q8">
        <f t="shared" si="5"/>
        <v>0.42532218309859149</v>
      </c>
    </row>
    <row r="9" spans="1:17" x14ac:dyDescent="0.3">
      <c r="A9" s="1">
        <v>26.2</v>
      </c>
      <c r="B9" s="1">
        <v>2.173</v>
      </c>
      <c r="C9" s="1">
        <f t="shared" si="1"/>
        <v>2.1730000000000002E-6</v>
      </c>
      <c r="D9">
        <v>6.7299999999999999E-2</v>
      </c>
      <c r="E9">
        <v>3.25</v>
      </c>
      <c r="F9">
        <v>0.218725</v>
      </c>
      <c r="G9">
        <v>1.8</v>
      </c>
      <c r="H9">
        <v>3</v>
      </c>
      <c r="I9">
        <v>1</v>
      </c>
      <c r="J9">
        <f t="shared" si="2"/>
        <v>0.33865000000000001</v>
      </c>
      <c r="K9">
        <f t="shared" si="3"/>
        <v>1.0159500000000001E-3</v>
      </c>
      <c r="L9">
        <f t="shared" si="4"/>
        <v>467.5333640128855</v>
      </c>
      <c r="M9">
        <f t="shared" si="0"/>
        <v>0.46753336401288548</v>
      </c>
      <c r="Q9">
        <f t="shared" si="5"/>
        <v>0.46753336401288542</v>
      </c>
    </row>
    <row r="10" spans="1:17" x14ac:dyDescent="0.3">
      <c r="A10" s="1">
        <v>31.1</v>
      </c>
      <c r="B10" s="1">
        <v>2.0270000000000001</v>
      </c>
      <c r="C10" s="1">
        <f t="shared" si="1"/>
        <v>2.0270000000000002E-6</v>
      </c>
      <c r="D10">
        <v>0.11749999999999999</v>
      </c>
      <c r="E10">
        <v>3.25</v>
      </c>
      <c r="F10">
        <v>0.38187500000000002</v>
      </c>
      <c r="G10">
        <v>1.8</v>
      </c>
      <c r="H10">
        <v>3</v>
      </c>
      <c r="I10">
        <v>1</v>
      </c>
      <c r="J10">
        <f t="shared" si="2"/>
        <v>0.50180000000000002</v>
      </c>
      <c r="K10">
        <f t="shared" si="3"/>
        <v>1.5054000000000001E-3</v>
      </c>
      <c r="L10">
        <f t="shared" si="4"/>
        <v>742.67390231869751</v>
      </c>
      <c r="M10">
        <f t="shared" si="0"/>
        <v>0.74267390231869757</v>
      </c>
      <c r="Q10">
        <f t="shared" si="5"/>
        <v>0.74267390231869757</v>
      </c>
    </row>
    <row r="11" spans="1:17" x14ac:dyDescent="0.3">
      <c r="A11" s="1">
        <v>31.2</v>
      </c>
      <c r="B11" s="1">
        <v>2.0720000000000001</v>
      </c>
      <c r="C11" s="1">
        <f t="shared" si="1"/>
        <v>2.0720000000000002E-6</v>
      </c>
      <c r="D11">
        <v>0.1237</v>
      </c>
      <c r="E11">
        <v>3.25</v>
      </c>
      <c r="F11">
        <v>0.40202500000000002</v>
      </c>
      <c r="G11">
        <v>1.8</v>
      </c>
      <c r="H11">
        <v>3</v>
      </c>
      <c r="I11">
        <v>1</v>
      </c>
      <c r="J11">
        <f t="shared" si="2"/>
        <v>0.52195000000000003</v>
      </c>
      <c r="K11">
        <f t="shared" si="3"/>
        <v>1.5658500000000001E-3</v>
      </c>
      <c r="L11">
        <f t="shared" si="4"/>
        <v>755.71911196911208</v>
      </c>
      <c r="M11">
        <f t="shared" si="0"/>
        <v>0.75571911196911201</v>
      </c>
      <c r="P11" t="s">
        <v>20</v>
      </c>
      <c r="Q11">
        <f t="shared" si="5"/>
        <v>0.75571911196911201</v>
      </c>
    </row>
    <row r="12" spans="1:17" x14ac:dyDescent="0.3">
      <c r="A12" s="1">
        <v>34.1</v>
      </c>
      <c r="B12" s="1">
        <v>1.99</v>
      </c>
      <c r="C12" s="1">
        <f t="shared" si="1"/>
        <v>1.99E-6</v>
      </c>
      <c r="D12">
        <v>3.3399999999999999E-2</v>
      </c>
      <c r="E12">
        <v>3.25</v>
      </c>
      <c r="F12">
        <v>0.10854999999999999</v>
      </c>
      <c r="G12">
        <v>2</v>
      </c>
      <c r="H12">
        <v>3</v>
      </c>
      <c r="I12">
        <v>1</v>
      </c>
      <c r="J12">
        <f t="shared" si="2"/>
        <v>0.22847499999999998</v>
      </c>
      <c r="K12">
        <f t="shared" si="3"/>
        <v>6.8542499999999992E-4</v>
      </c>
      <c r="L12">
        <f t="shared" si="4"/>
        <v>344.43467336683415</v>
      </c>
      <c r="M12">
        <f t="shared" si="0"/>
        <v>0.34443467336683414</v>
      </c>
      <c r="Q12">
        <f t="shared" si="5"/>
        <v>0.34443467336683414</v>
      </c>
    </row>
    <row r="13" spans="1:17" x14ac:dyDescent="0.3">
      <c r="A13" s="1">
        <v>34.200000000000003</v>
      </c>
      <c r="B13" s="1">
        <v>1.923</v>
      </c>
      <c r="C13" s="1">
        <f t="shared" si="1"/>
        <v>1.9230000000000001E-6</v>
      </c>
      <c r="D13">
        <v>0.10290000000000001</v>
      </c>
      <c r="E13">
        <v>3.25</v>
      </c>
      <c r="F13">
        <v>0.33442499999999997</v>
      </c>
      <c r="G13">
        <v>1.7</v>
      </c>
      <c r="H13">
        <v>3</v>
      </c>
      <c r="I13">
        <v>1</v>
      </c>
      <c r="J13">
        <f t="shared" si="2"/>
        <v>0.45434999999999998</v>
      </c>
      <c r="K13">
        <f t="shared" si="3"/>
        <v>1.36305E-3</v>
      </c>
      <c r="L13">
        <f t="shared" si="4"/>
        <v>708.81435257410283</v>
      </c>
      <c r="M13">
        <f t="shared" si="0"/>
        <v>0.70881435257410286</v>
      </c>
      <c r="Q13">
        <f t="shared" si="5"/>
        <v>0.70881435257410297</v>
      </c>
    </row>
    <row r="14" spans="1:17" x14ac:dyDescent="0.3">
      <c r="A14" s="1">
        <v>49.1</v>
      </c>
      <c r="B14" s="1">
        <v>1.833</v>
      </c>
      <c r="C14" s="1">
        <f t="shared" si="1"/>
        <v>1.8330000000000001E-6</v>
      </c>
      <c r="D14">
        <v>4.3700000000000003E-2</v>
      </c>
      <c r="E14">
        <v>3.1</v>
      </c>
      <c r="F14">
        <v>0.13547000000000001</v>
      </c>
      <c r="G14">
        <v>2</v>
      </c>
      <c r="H14">
        <v>3</v>
      </c>
      <c r="I14">
        <v>1</v>
      </c>
      <c r="J14">
        <f t="shared" si="2"/>
        <v>0.25539499999999998</v>
      </c>
      <c r="K14">
        <f t="shared" si="3"/>
        <v>7.6618499999999996E-4</v>
      </c>
      <c r="L14">
        <f t="shared" si="4"/>
        <v>417.99509001636659</v>
      </c>
      <c r="M14">
        <f t="shared" si="0"/>
        <v>0.41799509001636659</v>
      </c>
      <c r="Q14">
        <f t="shared" si="5"/>
        <v>0.41799509001636659</v>
      </c>
    </row>
    <row r="15" spans="1:17" x14ac:dyDescent="0.3">
      <c r="A15" s="1">
        <v>56.1</v>
      </c>
      <c r="B15" s="1">
        <v>1.9730000000000001</v>
      </c>
      <c r="C15" s="1">
        <f t="shared" si="1"/>
        <v>1.973E-6</v>
      </c>
      <c r="D15">
        <v>6.5299999999999997E-2</v>
      </c>
      <c r="E15">
        <v>3.25</v>
      </c>
      <c r="F15">
        <v>0.212225</v>
      </c>
      <c r="G15">
        <v>1.5</v>
      </c>
      <c r="H15">
        <v>3</v>
      </c>
      <c r="I15">
        <v>1</v>
      </c>
      <c r="J15">
        <f t="shared" si="2"/>
        <v>0.33215</v>
      </c>
      <c r="K15">
        <f t="shared" si="3"/>
        <v>9.9645000000000007E-4</v>
      </c>
      <c r="L15">
        <f t="shared" si="4"/>
        <v>505.04308160162191</v>
      </c>
      <c r="M15">
        <f t="shared" si="0"/>
        <v>0.50504308160162192</v>
      </c>
      <c r="Q15">
        <f t="shared" si="5"/>
        <v>0.50504308160162192</v>
      </c>
    </row>
    <row r="16" spans="1:17" x14ac:dyDescent="0.3">
      <c r="A16" s="1" t="s">
        <v>23</v>
      </c>
      <c r="B16" s="1">
        <v>1E-13</v>
      </c>
      <c r="C16" s="1">
        <f t="shared" si="1"/>
        <v>9.9999999999999998E-20</v>
      </c>
      <c r="D16">
        <v>-4.9200000000000001E-2</v>
      </c>
      <c r="E16">
        <v>3.25</v>
      </c>
      <c r="F16">
        <v>-0.15989999999999999</v>
      </c>
      <c r="H16">
        <v>3</v>
      </c>
      <c r="I16">
        <v>1</v>
      </c>
      <c r="J16">
        <f t="shared" si="2"/>
        <v>-3.9974999999999997E-2</v>
      </c>
      <c r="K16">
        <f t="shared" si="3"/>
        <v>-1.1992499999999999E-4</v>
      </c>
      <c r="L16">
        <f t="shared" si="4"/>
        <v>-1199250000000000</v>
      </c>
      <c r="Q16">
        <f t="shared" si="5"/>
        <v>-1199249999999.9998</v>
      </c>
    </row>
    <row r="17" spans="1:17" x14ac:dyDescent="0.3">
      <c r="A17" s="1" t="s">
        <v>23</v>
      </c>
      <c r="B17" s="1">
        <v>1E-13</v>
      </c>
      <c r="C17" s="1">
        <f t="shared" si="1"/>
        <v>9.9999999999999998E-20</v>
      </c>
      <c r="D17">
        <v>-2.46E-2</v>
      </c>
      <c r="E17">
        <v>3.25</v>
      </c>
      <c r="F17">
        <v>-7.9949999999999993E-2</v>
      </c>
      <c r="H17">
        <v>3</v>
      </c>
      <c r="I17">
        <v>1</v>
      </c>
      <c r="J17">
        <f t="shared" si="2"/>
        <v>3.9974999999999997E-2</v>
      </c>
      <c r="K17">
        <f t="shared" si="3"/>
        <v>1.1992499999999999E-4</v>
      </c>
      <c r="L17">
        <f t="shared" si="4"/>
        <v>1199250000000000</v>
      </c>
      <c r="Q17">
        <f t="shared" si="5"/>
        <v>1199249999999.9998</v>
      </c>
    </row>
    <row r="18" spans="1:17" x14ac:dyDescent="0.3">
      <c r="A18" s="1" t="s">
        <v>28</v>
      </c>
      <c r="B18" s="1">
        <v>2.5</v>
      </c>
      <c r="C18" s="1">
        <f t="shared" si="1"/>
        <v>2.5000000000000002E-6</v>
      </c>
      <c r="D18">
        <v>0.25619999999999998</v>
      </c>
      <c r="E18">
        <v>3.25</v>
      </c>
      <c r="F18">
        <v>0.83265</v>
      </c>
      <c r="G18">
        <v>0.8</v>
      </c>
      <c r="H18">
        <v>3</v>
      </c>
      <c r="I18">
        <v>1</v>
      </c>
      <c r="J18">
        <f t="shared" si="2"/>
        <v>0.95257499999999995</v>
      </c>
      <c r="K18">
        <f t="shared" si="3"/>
        <v>2.8577249999999998E-3</v>
      </c>
      <c r="L18">
        <f t="shared" si="4"/>
        <v>1143.0899999999999</v>
      </c>
      <c r="M18">
        <f t="shared" ref="M18:M24" si="6">(J18*H18)/B18</f>
        <v>1.1430899999999999</v>
      </c>
      <c r="Q18">
        <f t="shared" si="5"/>
        <v>1.1430899999999997</v>
      </c>
    </row>
    <row r="19" spans="1:17" x14ac:dyDescent="0.3">
      <c r="A19" s="1" t="s">
        <v>29</v>
      </c>
      <c r="B19" s="1">
        <v>4.0999999999999996</v>
      </c>
      <c r="C19" s="1">
        <f t="shared" si="1"/>
        <v>4.0999999999999997E-6</v>
      </c>
      <c r="D19">
        <v>0.13869999999999999</v>
      </c>
      <c r="E19">
        <v>3.25</v>
      </c>
      <c r="F19">
        <v>0.45077499999999998</v>
      </c>
      <c r="G19">
        <v>0.5</v>
      </c>
      <c r="H19">
        <v>3</v>
      </c>
      <c r="I19">
        <v>1</v>
      </c>
      <c r="J19">
        <f t="shared" si="2"/>
        <v>0.57069999999999999</v>
      </c>
      <c r="K19">
        <f t="shared" si="3"/>
        <v>1.7121E-3</v>
      </c>
      <c r="L19">
        <f t="shared" si="4"/>
        <v>417.58536585365857</v>
      </c>
      <c r="M19">
        <f t="shared" si="6"/>
        <v>0.41758536585365857</v>
      </c>
      <c r="Q19">
        <f t="shared" si="5"/>
        <v>0.41758536585365857</v>
      </c>
    </row>
    <row r="20" spans="1:17" x14ac:dyDescent="0.3">
      <c r="A20" s="1">
        <v>11.2</v>
      </c>
      <c r="B20" s="1">
        <v>0.5</v>
      </c>
      <c r="C20" s="1">
        <f t="shared" si="1"/>
        <v>4.9999999999999998E-7</v>
      </c>
      <c r="D20">
        <v>-2.0000000000000001E-4</v>
      </c>
      <c r="E20">
        <v>2.4</v>
      </c>
      <c r="F20">
        <v>-4.8000000000000001E-4</v>
      </c>
      <c r="G20">
        <v>0.8</v>
      </c>
      <c r="H20">
        <v>2.5</v>
      </c>
      <c r="I20">
        <v>2</v>
      </c>
      <c r="J20">
        <f t="shared" ref="J20:J32" si="7">F20-$O$2</f>
        <v>2.0069999999999998E-2</v>
      </c>
      <c r="K20">
        <f t="shared" si="3"/>
        <v>5.0174999999999993E-5</v>
      </c>
      <c r="L20">
        <f t="shared" si="4"/>
        <v>100.35000000000001</v>
      </c>
      <c r="M20">
        <f t="shared" si="6"/>
        <v>0.10034999999999999</v>
      </c>
      <c r="Q20">
        <f t="shared" si="5"/>
        <v>0.10034999999999998</v>
      </c>
    </row>
    <row r="21" spans="1:17" x14ac:dyDescent="0.3">
      <c r="A21" s="1">
        <v>12.1</v>
      </c>
      <c r="B21" s="1">
        <v>0.61499999999999999</v>
      </c>
      <c r="C21" s="1">
        <f t="shared" si="1"/>
        <v>6.1500000000000004E-7</v>
      </c>
      <c r="D21">
        <v>-8.0399999999999999E-2</v>
      </c>
      <c r="E21">
        <v>2.4</v>
      </c>
      <c r="F21">
        <v>-0.19295999999999999</v>
      </c>
      <c r="G21">
        <v>0.8</v>
      </c>
      <c r="H21">
        <v>2.5</v>
      </c>
      <c r="I21">
        <v>2</v>
      </c>
      <c r="J21">
        <f t="shared" si="7"/>
        <v>-0.17241000000000001</v>
      </c>
      <c r="K21">
        <f t="shared" si="3"/>
        <v>-4.3102500000000003E-4</v>
      </c>
      <c r="L21">
        <f t="shared" si="4"/>
        <v>-700.85365853658539</v>
      </c>
      <c r="M21">
        <f t="shared" si="6"/>
        <v>-0.70085365853658532</v>
      </c>
      <c r="Q21">
        <f t="shared" si="5"/>
        <v>-0.70085365853658532</v>
      </c>
    </row>
    <row r="22" spans="1:17" x14ac:dyDescent="0.3">
      <c r="A22" s="1">
        <v>12.2</v>
      </c>
      <c r="B22" s="1">
        <v>0.78500000000000003</v>
      </c>
      <c r="C22" s="1">
        <f t="shared" si="1"/>
        <v>7.85E-7</v>
      </c>
      <c r="D22">
        <v>2.3999999999999998E-3</v>
      </c>
      <c r="E22">
        <v>2.4</v>
      </c>
      <c r="F22">
        <v>5.7600000000000004E-3</v>
      </c>
      <c r="G22">
        <v>1.2</v>
      </c>
      <c r="H22">
        <v>2.5</v>
      </c>
      <c r="I22">
        <v>2</v>
      </c>
      <c r="J22">
        <f t="shared" si="7"/>
        <v>2.631E-2</v>
      </c>
      <c r="K22">
        <f t="shared" si="3"/>
        <v>6.5775E-5</v>
      </c>
      <c r="L22">
        <f t="shared" si="4"/>
        <v>83.789808917197448</v>
      </c>
      <c r="M22">
        <f t="shared" si="6"/>
        <v>8.378980891719745E-2</v>
      </c>
      <c r="Q22">
        <f t="shared" si="5"/>
        <v>8.378980891719745E-2</v>
      </c>
    </row>
    <row r="23" spans="1:17" x14ac:dyDescent="0.3">
      <c r="A23" s="1">
        <v>29.1</v>
      </c>
      <c r="B23" s="1">
        <v>0.61699999999999999</v>
      </c>
      <c r="C23" s="1">
        <f t="shared" si="1"/>
        <v>6.1699999999999998E-7</v>
      </c>
      <c r="D23">
        <v>-0.1457</v>
      </c>
      <c r="E23">
        <v>2.4</v>
      </c>
      <c r="F23">
        <v>-0.34967999999999999</v>
      </c>
      <c r="G23">
        <v>0.8</v>
      </c>
      <c r="H23">
        <v>2.5</v>
      </c>
      <c r="I23">
        <v>2</v>
      </c>
      <c r="J23">
        <f t="shared" si="7"/>
        <v>-0.32912999999999998</v>
      </c>
      <c r="K23">
        <f t="shared" si="3"/>
        <v>-8.2282500000000001E-4</v>
      </c>
      <c r="L23">
        <f t="shared" si="4"/>
        <v>-1333.5899513776335</v>
      </c>
      <c r="M23">
        <f t="shared" si="6"/>
        <v>-1.3335899513776337</v>
      </c>
      <c r="Q23">
        <f t="shared" si="5"/>
        <v>-1.3335899513776339</v>
      </c>
    </row>
    <row r="24" spans="1:17" x14ac:dyDescent="0.3">
      <c r="A24" s="1">
        <v>56.2</v>
      </c>
      <c r="B24" s="1">
        <v>1.093</v>
      </c>
      <c r="C24" s="1">
        <f t="shared" si="1"/>
        <v>1.093E-6</v>
      </c>
      <c r="D24">
        <v>-1.2800000000000001E-2</v>
      </c>
      <c r="E24">
        <v>3.25</v>
      </c>
      <c r="F24">
        <v>-4.1599999999999998E-2</v>
      </c>
      <c r="G24">
        <v>1.2</v>
      </c>
      <c r="H24">
        <v>3</v>
      </c>
      <c r="I24">
        <v>2</v>
      </c>
      <c r="J24">
        <f t="shared" si="7"/>
        <v>-2.1049999999999999E-2</v>
      </c>
      <c r="K24">
        <f t="shared" si="3"/>
        <v>-6.3150000000000004E-5</v>
      </c>
      <c r="L24">
        <f t="shared" si="4"/>
        <v>-57.776761207685276</v>
      </c>
      <c r="M24">
        <f t="shared" si="6"/>
        <v>-5.7776761207685268E-2</v>
      </c>
      <c r="Q24">
        <f t="shared" si="5"/>
        <v>-5.7776761207685275E-2</v>
      </c>
    </row>
    <row r="25" spans="1:17" x14ac:dyDescent="0.3">
      <c r="A25" s="1" t="s">
        <v>21</v>
      </c>
      <c r="B25" s="1">
        <v>1E-13</v>
      </c>
      <c r="C25" s="1">
        <f t="shared" si="1"/>
        <v>9.9999999999999998E-20</v>
      </c>
      <c r="D25">
        <v>-2.0999999999999999E-3</v>
      </c>
      <c r="E25">
        <v>3</v>
      </c>
      <c r="F25">
        <v>-6.3E-3</v>
      </c>
      <c r="H25">
        <v>3</v>
      </c>
      <c r="I25">
        <v>2</v>
      </c>
      <c r="J25">
        <f t="shared" si="7"/>
        <v>1.4249999999999999E-2</v>
      </c>
      <c r="K25">
        <f t="shared" si="3"/>
        <v>4.2749999999999996E-5</v>
      </c>
      <c r="L25">
        <f t="shared" si="4"/>
        <v>427499999999999.94</v>
      </c>
      <c r="Q25">
        <f t="shared" si="5"/>
        <v>427499999999.99994</v>
      </c>
    </row>
    <row r="26" spans="1:17" x14ac:dyDescent="0.3">
      <c r="A26" s="1" t="s">
        <v>22</v>
      </c>
      <c r="B26" s="1">
        <v>1.0000000000000001E-15</v>
      </c>
      <c r="C26" s="1">
        <f t="shared" si="1"/>
        <v>1.0000000000000001E-21</v>
      </c>
      <c r="D26">
        <v>-1.1599999999999999E-2</v>
      </c>
      <c r="E26">
        <v>3</v>
      </c>
      <c r="F26">
        <v>-3.4799999999999998E-2</v>
      </c>
      <c r="H26">
        <v>3</v>
      </c>
      <c r="I26">
        <v>2</v>
      </c>
      <c r="J26">
        <f t="shared" si="7"/>
        <v>-1.4249999999999999E-2</v>
      </c>
      <c r="K26">
        <f t="shared" si="3"/>
        <v>-4.2749999999999996E-5</v>
      </c>
      <c r="L26">
        <f t="shared" si="4"/>
        <v>-4.2749999999999992E+16</v>
      </c>
      <c r="Q26">
        <f t="shared" si="5"/>
        <v>-42749999999999.992</v>
      </c>
    </row>
    <row r="27" spans="1:17" x14ac:dyDescent="0.3">
      <c r="A27" s="1" t="s">
        <v>26</v>
      </c>
      <c r="B27" s="1">
        <v>2.1</v>
      </c>
      <c r="C27" s="1">
        <f t="shared" si="1"/>
        <v>2.1000000000000002E-6</v>
      </c>
      <c r="D27">
        <v>0.23799999999999999</v>
      </c>
      <c r="E27">
        <v>3</v>
      </c>
      <c r="F27">
        <v>0.71399999999999997</v>
      </c>
      <c r="G27">
        <v>1.2</v>
      </c>
      <c r="H27">
        <v>3</v>
      </c>
      <c r="I27">
        <v>2</v>
      </c>
      <c r="J27">
        <f t="shared" si="7"/>
        <v>0.73454999999999993</v>
      </c>
      <c r="K27">
        <f t="shared" si="3"/>
        <v>2.2036499999999997E-3</v>
      </c>
      <c r="L27">
        <f t="shared" si="4"/>
        <v>1049.3571428571429</v>
      </c>
      <c r="M27">
        <f t="shared" ref="M27:M32" si="8">(J27*H27)/B27</f>
        <v>1.0493571428571427</v>
      </c>
      <c r="Q27">
        <f t="shared" si="5"/>
        <v>1.0493571428571427</v>
      </c>
    </row>
    <row r="28" spans="1:17" x14ac:dyDescent="0.3">
      <c r="A28" s="1" t="s">
        <v>27</v>
      </c>
      <c r="B28" s="1">
        <v>2.2999999999999998</v>
      </c>
      <c r="C28" s="1">
        <f t="shared" si="1"/>
        <v>2.3E-6</v>
      </c>
      <c r="D28">
        <v>9.0499999999999997E-2</v>
      </c>
      <c r="E28">
        <v>3</v>
      </c>
      <c r="F28">
        <v>0.27150000000000002</v>
      </c>
      <c r="G28">
        <v>1.2</v>
      </c>
      <c r="H28">
        <v>3</v>
      </c>
      <c r="I28">
        <v>2</v>
      </c>
      <c r="J28">
        <f t="shared" si="7"/>
        <v>0.29205000000000003</v>
      </c>
      <c r="K28">
        <f t="shared" si="3"/>
        <v>8.7615000000000013E-4</v>
      </c>
      <c r="L28">
        <f t="shared" si="4"/>
        <v>380.9347826086958</v>
      </c>
      <c r="M28">
        <f t="shared" si="8"/>
        <v>0.38093478260869573</v>
      </c>
      <c r="P28" t="s">
        <v>31</v>
      </c>
      <c r="Q28">
        <f t="shared" si="5"/>
        <v>0.38093478260869573</v>
      </c>
    </row>
    <row r="29" spans="1:17" x14ac:dyDescent="0.3">
      <c r="A29" s="1" t="s">
        <v>30</v>
      </c>
      <c r="B29" s="1">
        <v>2.0579999999999998</v>
      </c>
      <c r="C29" s="1">
        <f t="shared" si="1"/>
        <v>2.058E-6</v>
      </c>
      <c r="D29">
        <v>0.31979999999999997</v>
      </c>
      <c r="E29">
        <v>3</v>
      </c>
      <c r="F29">
        <v>0.95940000000000003</v>
      </c>
      <c r="G29">
        <v>1.2</v>
      </c>
      <c r="H29">
        <v>3</v>
      </c>
      <c r="I29">
        <v>2</v>
      </c>
      <c r="J29">
        <f t="shared" si="7"/>
        <v>0.97994999999999999</v>
      </c>
      <c r="K29">
        <f t="shared" si="3"/>
        <v>2.9398499999999999E-3</v>
      </c>
      <c r="L29">
        <f t="shared" si="4"/>
        <v>1428.4985422740526</v>
      </c>
      <c r="M29">
        <f t="shared" si="8"/>
        <v>1.4284985422740526</v>
      </c>
      <c r="Q29">
        <f t="shared" si="5"/>
        <v>1.4284985422740526</v>
      </c>
    </row>
    <row r="30" spans="1:17" x14ac:dyDescent="0.3">
      <c r="A30" s="1" t="s">
        <v>32</v>
      </c>
      <c r="B30" s="1">
        <v>2.1560000000000001</v>
      </c>
      <c r="C30" s="1">
        <f t="shared" si="1"/>
        <v>2.1560000000000002E-6</v>
      </c>
      <c r="D30">
        <v>0.34770000000000001</v>
      </c>
      <c r="E30">
        <v>3</v>
      </c>
      <c r="F30">
        <v>1.0430999999999999</v>
      </c>
      <c r="G30">
        <v>1.2</v>
      </c>
      <c r="H30">
        <v>3</v>
      </c>
      <c r="I30">
        <v>2</v>
      </c>
      <c r="J30">
        <f t="shared" si="7"/>
        <v>1.06365</v>
      </c>
      <c r="K30">
        <f t="shared" si="3"/>
        <v>3.1909500000000001E-3</v>
      </c>
      <c r="L30">
        <f t="shared" si="4"/>
        <v>1480.0324675324675</v>
      </c>
      <c r="M30">
        <f t="shared" si="8"/>
        <v>1.4800324675324674</v>
      </c>
      <c r="Q30">
        <f t="shared" si="5"/>
        <v>1.4800324675324674</v>
      </c>
    </row>
    <row r="31" spans="1:17" x14ac:dyDescent="0.3">
      <c r="A31" s="1" t="s">
        <v>33</v>
      </c>
      <c r="B31" s="1">
        <v>2.1779999999999999</v>
      </c>
      <c r="C31" s="1">
        <f t="shared" si="1"/>
        <v>2.1779999999999997E-6</v>
      </c>
      <c r="D31">
        <v>0.39279999999999998</v>
      </c>
      <c r="E31">
        <v>3</v>
      </c>
      <c r="F31">
        <v>1.1783999999999999</v>
      </c>
      <c r="G31">
        <v>1.2</v>
      </c>
      <c r="H31">
        <v>3</v>
      </c>
      <c r="I31">
        <v>2</v>
      </c>
      <c r="J31">
        <f t="shared" si="7"/>
        <v>1.19895</v>
      </c>
      <c r="K31">
        <f t="shared" si="3"/>
        <v>3.59685E-3</v>
      </c>
      <c r="L31">
        <f t="shared" si="4"/>
        <v>1651.4462809917356</v>
      </c>
      <c r="M31">
        <f t="shared" si="8"/>
        <v>1.6514462809917356</v>
      </c>
      <c r="Q31">
        <f t="shared" si="5"/>
        <v>1.6514462809917354</v>
      </c>
    </row>
    <row r="32" spans="1:17" x14ac:dyDescent="0.3">
      <c r="A32" s="1" t="s">
        <v>34</v>
      </c>
      <c r="B32" s="1">
        <v>1.1220000000000001</v>
      </c>
      <c r="C32" s="1">
        <f t="shared" si="1"/>
        <v>1.122E-6</v>
      </c>
      <c r="D32">
        <v>0.18279999999999999</v>
      </c>
      <c r="E32">
        <v>3</v>
      </c>
      <c r="F32">
        <v>0.5484</v>
      </c>
      <c r="G32">
        <v>1.2</v>
      </c>
      <c r="H32">
        <v>3</v>
      </c>
      <c r="I32">
        <v>2</v>
      </c>
      <c r="J32">
        <f t="shared" si="7"/>
        <v>0.56894999999999996</v>
      </c>
      <c r="K32">
        <f t="shared" si="3"/>
        <v>1.70685E-3</v>
      </c>
      <c r="L32">
        <f t="shared" si="4"/>
        <v>1521.2566844919784</v>
      </c>
      <c r="M32">
        <f t="shared" si="8"/>
        <v>1.5212566844919782</v>
      </c>
      <c r="Q32">
        <f t="shared" si="5"/>
        <v>1.5212566844919784</v>
      </c>
    </row>
    <row r="33" spans="1:6" x14ac:dyDescent="0.3">
      <c r="A33" s="1" t="s">
        <v>11</v>
      </c>
      <c r="D33">
        <v>6.8599999999999994E-2</v>
      </c>
      <c r="E33">
        <v>1</v>
      </c>
      <c r="F33">
        <v>6.8599999999999994E-2</v>
      </c>
    </row>
    <row r="34" spans="1:6" x14ac:dyDescent="0.3">
      <c r="A34" s="1" t="s">
        <v>13</v>
      </c>
      <c r="D34">
        <v>7.1400000000000005E-2</v>
      </c>
      <c r="E34">
        <v>1</v>
      </c>
      <c r="F34">
        <v>7.1400000000000005E-2</v>
      </c>
    </row>
    <row r="35" spans="1:6" x14ac:dyDescent="0.3">
      <c r="A35" s="1" t="s">
        <v>14</v>
      </c>
      <c r="D35">
        <v>7.6200000000000004E-2</v>
      </c>
      <c r="E35">
        <v>1</v>
      </c>
      <c r="F35">
        <v>7.6200000000000004E-2</v>
      </c>
    </row>
    <row r="36" spans="1:6" x14ac:dyDescent="0.3">
      <c r="A36" s="1" t="s">
        <v>15</v>
      </c>
      <c r="D36">
        <v>8.8200000000000001E-2</v>
      </c>
      <c r="E36">
        <v>1</v>
      </c>
      <c r="F36">
        <v>8.8200000000000001E-2</v>
      </c>
    </row>
    <row r="37" spans="1:6" x14ac:dyDescent="0.3">
      <c r="A37" s="1" t="s">
        <v>16</v>
      </c>
      <c r="D37">
        <v>0.1022</v>
      </c>
      <c r="E37">
        <v>1</v>
      </c>
      <c r="F37">
        <v>0.1022</v>
      </c>
    </row>
    <row r="38" spans="1:6" x14ac:dyDescent="0.3">
      <c r="A38" s="1" t="s">
        <v>17</v>
      </c>
      <c r="D38">
        <v>0.1497</v>
      </c>
      <c r="E38">
        <v>1</v>
      </c>
      <c r="F38">
        <v>0.1497</v>
      </c>
    </row>
    <row r="39" spans="1:6" x14ac:dyDescent="0.3">
      <c r="A39" s="1" t="s">
        <v>18</v>
      </c>
      <c r="D39">
        <v>0.22439999999999999</v>
      </c>
      <c r="E39">
        <v>1</v>
      </c>
      <c r="F39">
        <v>0.22439999999999999</v>
      </c>
    </row>
    <row r="40" spans="1:6" x14ac:dyDescent="0.3">
      <c r="A40" s="1" t="s">
        <v>19</v>
      </c>
      <c r="D40">
        <v>0.36749999999999999</v>
      </c>
      <c r="E40">
        <v>1</v>
      </c>
      <c r="F40">
        <v>0.36749999999999999</v>
      </c>
    </row>
    <row r="41" spans="1:6" x14ac:dyDescent="0.3">
      <c r="A41" s="1" t="s">
        <v>24</v>
      </c>
      <c r="D41">
        <v>-2.3E-2</v>
      </c>
      <c r="E41">
        <v>1</v>
      </c>
      <c r="F41">
        <v>-2.3E-2</v>
      </c>
    </row>
    <row r="42" spans="1:6" x14ac:dyDescent="0.3">
      <c r="A42" s="1" t="s">
        <v>24</v>
      </c>
      <c r="D42">
        <v>-1.6799999999999999E-2</v>
      </c>
      <c r="E42">
        <v>1</v>
      </c>
      <c r="F42">
        <v>-1.6799999999999999E-2</v>
      </c>
    </row>
    <row r="43" spans="1:6" x14ac:dyDescent="0.3">
      <c r="A43" s="1" t="s">
        <v>24</v>
      </c>
      <c r="D43">
        <v>-2.0500000000000001E-2</v>
      </c>
      <c r="E43">
        <v>1</v>
      </c>
      <c r="F43">
        <v>-2.0500000000000001E-2</v>
      </c>
    </row>
    <row r="44" spans="1:6" x14ac:dyDescent="0.3">
      <c r="A44" s="1" t="s">
        <v>24</v>
      </c>
      <c r="D44">
        <v>-1.9E-2</v>
      </c>
      <c r="E44">
        <v>1</v>
      </c>
      <c r="F44">
        <v>-1.9E-2</v>
      </c>
    </row>
    <row r="45" spans="1:6" x14ac:dyDescent="0.3">
      <c r="A45" s="1" t="s">
        <v>24</v>
      </c>
      <c r="D45">
        <v>-2.7300000000000001E-2</v>
      </c>
      <c r="E45">
        <v>1</v>
      </c>
      <c r="F45">
        <v>-2.7300000000000001E-2</v>
      </c>
    </row>
    <row r="46" spans="1:6" x14ac:dyDescent="0.3">
      <c r="A46" s="1" t="s">
        <v>25</v>
      </c>
      <c r="D46">
        <v>1.5954999999999999</v>
      </c>
      <c r="E46">
        <v>1</v>
      </c>
      <c r="F46">
        <v>1.5954999999999999</v>
      </c>
    </row>
    <row r="47" spans="1:6" x14ac:dyDescent="0.3">
      <c r="A47" s="1" t="s">
        <v>25</v>
      </c>
      <c r="D47">
        <v>1.6172</v>
      </c>
      <c r="E47">
        <v>1</v>
      </c>
      <c r="F47">
        <v>1.6172</v>
      </c>
    </row>
    <row r="48" spans="1:6" x14ac:dyDescent="0.3">
      <c r="A48" s="1" t="s">
        <v>25</v>
      </c>
      <c r="D48">
        <v>1.6404000000000001</v>
      </c>
      <c r="E48">
        <v>1</v>
      </c>
      <c r="F48">
        <v>1.6404000000000001</v>
      </c>
    </row>
    <row r="49" spans="1:6" x14ac:dyDescent="0.3">
      <c r="A49" s="1" t="s">
        <v>25</v>
      </c>
      <c r="D49">
        <v>1.6480999999999999</v>
      </c>
      <c r="E49">
        <v>1</v>
      </c>
      <c r="F49">
        <v>1.6480999999999999</v>
      </c>
    </row>
    <row r="50" spans="1:6" x14ac:dyDescent="0.3">
      <c r="A50" s="1" t="s">
        <v>25</v>
      </c>
      <c r="D50">
        <v>1.6048</v>
      </c>
      <c r="E50">
        <v>1</v>
      </c>
      <c r="F50">
        <v>1.6048</v>
      </c>
    </row>
    <row r="51" spans="1:6" x14ac:dyDescent="0.3">
      <c r="A51" s="1" t="s">
        <v>35</v>
      </c>
      <c r="D51">
        <v>1.6051</v>
      </c>
      <c r="E51">
        <v>1</v>
      </c>
      <c r="F51">
        <v>1.6051</v>
      </c>
    </row>
  </sheetData>
  <sortState xmlns:xlrd2="http://schemas.microsoft.com/office/spreadsheetml/2017/richdata2" ref="A2:I51">
    <sortCondition ref="I1:I5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09FB1-6BD0-4A5E-AD7D-69D86B7E5949}">
  <dimension ref="A1:B4"/>
  <sheetViews>
    <sheetView workbookViewId="0">
      <selection activeCell="B13" sqref="B13"/>
    </sheetView>
  </sheetViews>
  <sheetFormatPr defaultRowHeight="14.4" x14ac:dyDescent="0.3"/>
  <cols>
    <col min="1" max="1" width="18.44140625" customWidth="1"/>
    <col min="2" max="2" width="87.44140625" customWidth="1"/>
  </cols>
  <sheetData>
    <row r="1" spans="1:2" x14ac:dyDescent="0.3">
      <c r="A1" t="s">
        <v>86</v>
      </c>
      <c r="B1" t="s">
        <v>87</v>
      </c>
    </row>
    <row r="2" spans="1:2" x14ac:dyDescent="0.3">
      <c r="A2" t="s">
        <v>88</v>
      </c>
      <c r="B2" t="s">
        <v>89</v>
      </c>
    </row>
    <row r="3" spans="1:2" x14ac:dyDescent="0.3">
      <c r="B3" t="s">
        <v>90</v>
      </c>
    </row>
    <row r="4" spans="1:2" x14ac:dyDescent="0.3">
      <c r="B4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1st Run</vt:lpstr>
      <vt:lpstr>2nd Run</vt:lpstr>
      <vt:lpstr>Sample digestion info</vt:lpstr>
    </vt:vector>
  </TitlesOfParts>
  <Company>Western Sydney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Solomon Maerowitz-McMahan</dc:creator>
  <cp:lastModifiedBy>Solomon Maerowitz-McMahan</cp:lastModifiedBy>
  <dcterms:created xsi:type="dcterms:W3CDTF">2024-07-08T21:55:16Z</dcterms:created>
  <dcterms:modified xsi:type="dcterms:W3CDTF">2024-07-12T05:01:07Z</dcterms:modified>
</cp:coreProperties>
</file>