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toich/"/>
    </mc:Choice>
  </mc:AlternateContent>
  <xr:revisionPtr revIDLastSave="2" documentId="8_{D909B607-5A73-44E5-B963-A936AA2C2221}" xr6:coauthVersionLast="47" xr6:coauthVersionMax="47" xr10:uidLastSave="{852FC85C-B1FD-43BC-BDDD-5AD81620117A}"/>
  <bookViews>
    <workbookView xWindow="-108" yWindow="-108" windowWidth="23256" windowHeight="12576" xr2:uid="{0D8C2ACB-795A-4223-9962-479F79041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6" i="1" l="1"/>
  <c r="N55" i="1"/>
  <c r="R2" i="1"/>
  <c r="H69" i="1" s="1"/>
  <c r="F2" i="1"/>
  <c r="O72" i="1"/>
  <c r="E71" i="1"/>
  <c r="O2" i="1"/>
  <c r="I2" i="1"/>
  <c r="S8" i="1"/>
  <c r="F49" i="1" s="1"/>
  <c r="T8" i="1"/>
  <c r="G55" i="1" s="1"/>
  <c r="R8" i="1"/>
  <c r="E61" i="1" s="1"/>
  <c r="S2" i="1"/>
  <c r="I74" i="1" s="1"/>
  <c r="T2" i="1"/>
  <c r="J63" i="1" s="1"/>
  <c r="H48" i="1" l="1"/>
  <c r="H59" i="1"/>
  <c r="I59" i="1"/>
  <c r="J59" i="1"/>
  <c r="J64" i="1"/>
  <c r="H65" i="1"/>
  <c r="I65" i="1"/>
  <c r="J65" i="1"/>
  <c r="I66" i="1"/>
  <c r="H71" i="1"/>
  <c r="H51" i="1"/>
  <c r="I51" i="1"/>
  <c r="J51" i="1"/>
  <c r="I57" i="1"/>
  <c r="I71" i="1"/>
  <c r="J71" i="1"/>
  <c r="H72" i="1"/>
  <c r="H52" i="1"/>
  <c r="I72" i="1"/>
  <c r="I53" i="1"/>
  <c r="J58" i="1"/>
  <c r="H66" i="1"/>
  <c r="J53" i="1"/>
  <c r="H60" i="1"/>
  <c r="J72" i="1"/>
  <c r="H54" i="1"/>
  <c r="I60" i="1"/>
  <c r="J66" i="1"/>
  <c r="H73" i="1"/>
  <c r="H47" i="1"/>
  <c r="I54" i="1"/>
  <c r="J60" i="1"/>
  <c r="H67" i="1"/>
  <c r="I73" i="1"/>
  <c r="J47" i="1"/>
  <c r="J54" i="1"/>
  <c r="H61" i="1"/>
  <c r="I67" i="1"/>
  <c r="J74" i="1"/>
  <c r="I47" i="1"/>
  <c r="H55" i="1"/>
  <c r="I61" i="1"/>
  <c r="J67" i="1"/>
  <c r="I55" i="1"/>
  <c r="J61" i="1"/>
  <c r="H68" i="1"/>
  <c r="I48" i="1"/>
  <c r="J55" i="1"/>
  <c r="H62" i="1"/>
  <c r="I69" i="1"/>
  <c r="J48" i="1"/>
  <c r="H56" i="1"/>
  <c r="I62" i="1"/>
  <c r="J69" i="1"/>
  <c r="F71" i="1"/>
  <c r="H49" i="1"/>
  <c r="I56" i="1"/>
  <c r="J62" i="1"/>
  <c r="H70" i="1"/>
  <c r="G60" i="1"/>
  <c r="I49" i="1"/>
  <c r="J56" i="1"/>
  <c r="H64" i="1"/>
  <c r="I70" i="1"/>
  <c r="F60" i="1"/>
  <c r="J49" i="1"/>
  <c r="H57" i="1"/>
  <c r="I64" i="1"/>
  <c r="J70" i="1"/>
  <c r="F55" i="1"/>
  <c r="G48" i="1"/>
  <c r="E60" i="1"/>
  <c r="E47" i="1"/>
  <c r="G59" i="1"/>
  <c r="F59" i="1"/>
  <c r="G69" i="1"/>
  <c r="E59" i="1"/>
  <c r="F53" i="1"/>
  <c r="E69" i="1"/>
  <c r="F63" i="1"/>
  <c r="E63" i="1"/>
  <c r="F57" i="1"/>
  <c r="E73" i="1"/>
  <c r="G67" i="1"/>
  <c r="F62" i="1"/>
  <c r="G72" i="1"/>
  <c r="F67" i="1"/>
  <c r="E62" i="1"/>
  <c r="F51" i="1"/>
  <c r="I52" i="1"/>
  <c r="J57" i="1"/>
  <c r="H63" i="1"/>
  <c r="I68" i="1"/>
  <c r="J73" i="1"/>
  <c r="F72" i="1"/>
  <c r="E67" i="1"/>
  <c r="G61" i="1"/>
  <c r="F56" i="1"/>
  <c r="E51" i="1"/>
  <c r="E66" i="1"/>
  <c r="G65" i="1"/>
  <c r="E55" i="1"/>
  <c r="F65" i="1"/>
  <c r="F48" i="1"/>
  <c r="F70" i="1"/>
  <c r="E48" i="1"/>
  <c r="E70" i="1"/>
  <c r="F47" i="1"/>
  <c r="F64" i="1"/>
  <c r="F69" i="1"/>
  <c r="G58" i="1"/>
  <c r="G63" i="1"/>
  <c r="E53" i="1"/>
  <c r="G68" i="1"/>
  <c r="E58" i="1"/>
  <c r="F68" i="1"/>
  <c r="G57" i="1"/>
  <c r="E68" i="1"/>
  <c r="G62" i="1"/>
  <c r="G51" i="1"/>
  <c r="J52" i="1"/>
  <c r="H58" i="1"/>
  <c r="I63" i="1"/>
  <c r="J68" i="1"/>
  <c r="H74" i="1"/>
  <c r="E72" i="1"/>
  <c r="G66" i="1"/>
  <c r="F61" i="1"/>
  <c r="E56" i="1"/>
  <c r="G49" i="1"/>
  <c r="E49" i="1"/>
  <c r="G70" i="1"/>
  <c r="G54" i="1"/>
  <c r="E65" i="1"/>
  <c r="F54" i="1"/>
  <c r="G47" i="1"/>
  <c r="G64" i="1"/>
  <c r="E54" i="1"/>
  <c r="G53" i="1"/>
  <c r="G74" i="1"/>
  <c r="E64" i="1"/>
  <c r="F74" i="1"/>
  <c r="F58" i="1"/>
  <c r="E74" i="1"/>
  <c r="G52" i="1"/>
  <c r="G73" i="1"/>
  <c r="F52" i="1"/>
  <c r="F73" i="1"/>
  <c r="E52" i="1"/>
  <c r="E57" i="1"/>
  <c r="G56" i="1"/>
  <c r="H53" i="1"/>
  <c r="I58" i="1"/>
  <c r="G71" i="1"/>
  <c r="F66" i="1"/>
  <c r="J14" i="1" l="1"/>
  <c r="K14" i="1"/>
  <c r="I14" i="1"/>
  <c r="J8" i="1"/>
  <c r="K8" i="1"/>
  <c r="I8" i="1"/>
  <c r="J2" i="1"/>
  <c r="K2" i="1"/>
  <c r="G14" i="1"/>
  <c r="H14" i="1"/>
  <c r="F14" i="1"/>
  <c r="F21" i="1" l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19" i="1"/>
  <c r="G19" i="1"/>
  <c r="H19" i="1"/>
  <c r="F20" i="1"/>
  <c r="G20" i="1"/>
  <c r="H20" i="1"/>
  <c r="G18" i="1"/>
  <c r="H18" i="1"/>
  <c r="F18" i="1"/>
  <c r="H8" i="1"/>
  <c r="G8" i="1"/>
  <c r="F8" i="1"/>
  <c r="G2" i="1"/>
  <c r="H2" i="1"/>
  <c r="M6" i="1" l="1"/>
  <c r="M2" i="1"/>
  <c r="M3" i="1"/>
  <c r="M4" i="1"/>
  <c r="M5" i="1"/>
  <c r="O3" i="1"/>
  <c r="O5" i="1"/>
  <c r="O6" i="1"/>
  <c r="O4" i="1"/>
  <c r="N4" i="1"/>
  <c r="N5" i="1"/>
  <c r="N2" i="1"/>
  <c r="N3" i="1"/>
  <c r="N6" i="1"/>
  <c r="M9" i="1"/>
  <c r="M11" i="1"/>
  <c r="M12" i="1"/>
  <c r="M8" i="1"/>
  <c r="M10" i="1"/>
  <c r="N12" i="1"/>
  <c r="N8" i="1"/>
  <c r="N9" i="1"/>
  <c r="N10" i="1"/>
  <c r="N11" i="1"/>
  <c r="O11" i="1"/>
  <c r="O9" i="1"/>
  <c r="O10" i="1"/>
  <c r="O12" i="1"/>
  <c r="O8" i="1"/>
  <c r="K55" i="1"/>
  <c r="Q55" i="1" s="1"/>
  <c r="K71" i="1"/>
  <c r="N71" i="1" s="1"/>
  <c r="Q71" i="1" s="1"/>
  <c r="K56" i="1"/>
  <c r="N56" i="1" s="1"/>
  <c r="K72" i="1"/>
  <c r="N72" i="1" s="1"/>
  <c r="Q72" i="1" s="1"/>
  <c r="K57" i="1"/>
  <c r="N57" i="1" s="1"/>
  <c r="Q57" i="1" s="1"/>
  <c r="K58" i="1"/>
  <c r="N58" i="1" s="1"/>
  <c r="Q58" i="1" s="1"/>
  <c r="K52" i="1"/>
  <c r="N52" i="1" s="1"/>
  <c r="Q52" i="1" s="1"/>
  <c r="K61" i="1"/>
  <c r="N61" i="1" s="1"/>
  <c r="Q61" i="1" s="1"/>
  <c r="K62" i="1"/>
  <c r="N62" i="1" s="1"/>
  <c r="Q62" i="1" s="1"/>
  <c r="K63" i="1"/>
  <c r="N63" i="1" s="1"/>
  <c r="Q63" i="1" s="1"/>
  <c r="K65" i="1"/>
  <c r="N65" i="1" s="1"/>
  <c r="Q65" i="1" s="1"/>
  <c r="K67" i="1"/>
  <c r="N67" i="1" s="1"/>
  <c r="Q67" i="1" s="1"/>
  <c r="K68" i="1"/>
  <c r="N68" i="1" s="1"/>
  <c r="Q68" i="1" s="1"/>
  <c r="K69" i="1"/>
  <c r="N69" i="1" s="1"/>
  <c r="Q69" i="1" s="1"/>
  <c r="K51" i="1"/>
  <c r="N51" i="1" s="1"/>
  <c r="Q51" i="1" s="1"/>
  <c r="L54" i="1"/>
  <c r="O54" i="1" s="1"/>
  <c r="R54" i="1" s="1"/>
  <c r="L62" i="1"/>
  <c r="O62" i="1" s="1"/>
  <c r="R62" i="1" s="1"/>
  <c r="L70" i="1"/>
  <c r="O70" i="1" s="1"/>
  <c r="R70" i="1" s="1"/>
  <c r="L55" i="1"/>
  <c r="O55" i="1" s="1"/>
  <c r="R55" i="1" s="1"/>
  <c r="L63" i="1"/>
  <c r="O63" i="1" s="1"/>
  <c r="R63" i="1" s="1"/>
  <c r="L48" i="1"/>
  <c r="O48" i="1" s="1"/>
  <c r="R48" i="1" s="1"/>
  <c r="L49" i="1"/>
  <c r="O49" i="1" s="1"/>
  <c r="R49" i="1" s="1"/>
  <c r="L52" i="1"/>
  <c r="O52" i="1" s="1"/>
  <c r="R52" i="1" s="1"/>
  <c r="L66" i="1"/>
  <c r="O66" i="1" s="1"/>
  <c r="R66" i="1" s="1"/>
  <c r="L67" i="1"/>
  <c r="O67" i="1" s="1"/>
  <c r="R67" i="1" s="1"/>
  <c r="L72" i="1"/>
  <c r="R72" i="1" s="1"/>
  <c r="L51" i="1"/>
  <c r="O51" i="1" s="1"/>
  <c r="R51" i="1" s="1"/>
  <c r="L56" i="1"/>
  <c r="O56" i="1" s="1"/>
  <c r="R56" i="1" s="1"/>
  <c r="M54" i="1"/>
  <c r="P54" i="1" s="1"/>
  <c r="S54" i="1" s="1"/>
  <c r="M62" i="1"/>
  <c r="P62" i="1" s="1"/>
  <c r="S62" i="1" s="1"/>
  <c r="M70" i="1"/>
  <c r="P70" i="1" s="1"/>
  <c r="S70" i="1" s="1"/>
  <c r="M47" i="1"/>
  <c r="P47" i="1" s="1"/>
  <c r="S47" i="1" s="1"/>
  <c r="M67" i="1"/>
  <c r="P67" i="1" s="1"/>
  <c r="S67" i="1" s="1"/>
  <c r="M48" i="1"/>
  <c r="P48" i="1" s="1"/>
  <c r="S48" i="1" s="1"/>
  <c r="M66" i="1"/>
  <c r="P66" i="1" s="1"/>
  <c r="S66" i="1" s="1"/>
  <c r="M55" i="1"/>
  <c r="M61" i="1"/>
  <c r="P61" i="1" s="1"/>
  <c r="S61" i="1" s="1"/>
  <c r="M63" i="1"/>
  <c r="P63" i="1" s="1"/>
  <c r="S63" i="1" s="1"/>
  <c r="M71" i="1"/>
  <c r="P71" i="1" s="1"/>
  <c r="S71" i="1" s="1"/>
  <c r="M49" i="1"/>
  <c r="P49" i="1" s="1"/>
  <c r="S49" i="1" s="1"/>
  <c r="M72" i="1"/>
  <c r="P72" i="1" s="1"/>
  <c r="S72" i="1" s="1"/>
  <c r="M56" i="1"/>
  <c r="P56" i="1" s="1"/>
  <c r="S56" i="1" s="1"/>
  <c r="P55" i="1"/>
  <c r="S55" i="1" s="1"/>
  <c r="L47" i="1" l="1"/>
  <c r="O47" i="1" s="1"/>
  <c r="R47" i="1" s="1"/>
  <c r="M69" i="1"/>
  <c r="P69" i="1" s="1"/>
  <c r="S69" i="1" s="1"/>
  <c r="L64" i="1"/>
  <c r="O64" i="1" s="1"/>
  <c r="R64" i="1" s="1"/>
  <c r="K66" i="1"/>
  <c r="N66" i="1" s="1"/>
  <c r="Q66" i="1" s="1"/>
  <c r="M64" i="1"/>
  <c r="P64" i="1" s="1"/>
  <c r="S64" i="1" s="1"/>
  <c r="L53" i="1"/>
  <c r="O53" i="1" s="1"/>
  <c r="R53" i="1" s="1"/>
  <c r="L65" i="1"/>
  <c r="O65" i="1" s="1"/>
  <c r="R65" i="1" s="1"/>
  <c r="K60" i="1"/>
  <c r="N60" i="1" s="1"/>
  <c r="Q60" i="1" s="1"/>
  <c r="M53" i="1"/>
  <c r="P53" i="1" s="1"/>
  <c r="S53" i="1" s="1"/>
  <c r="L69" i="1"/>
  <c r="O69" i="1" s="1"/>
  <c r="R69" i="1" s="1"/>
  <c r="M60" i="1"/>
  <c r="P60" i="1" s="1"/>
  <c r="S60" i="1" s="1"/>
  <c r="M65" i="1"/>
  <c r="P65" i="1" s="1"/>
  <c r="S65" i="1" s="1"/>
  <c r="L61" i="1"/>
  <c r="O61" i="1" s="1"/>
  <c r="R61" i="1" s="1"/>
  <c r="K64" i="1"/>
  <c r="N64" i="1" s="1"/>
  <c r="Q64" i="1" s="1"/>
  <c r="K59" i="1"/>
  <c r="N59" i="1" s="1"/>
  <c r="Q59" i="1" s="1"/>
  <c r="M57" i="1"/>
  <c r="P57" i="1" s="1"/>
  <c r="S57" i="1" s="1"/>
  <c r="M52" i="1"/>
  <c r="P52" i="1" s="1"/>
  <c r="S52" i="1" s="1"/>
  <c r="L60" i="1"/>
  <c r="O60" i="1" s="1"/>
  <c r="R60" i="1" s="1"/>
  <c r="L59" i="1"/>
  <c r="O59" i="1" s="1"/>
  <c r="R59" i="1" s="1"/>
  <c r="M74" i="1"/>
  <c r="P74" i="1" s="1"/>
  <c r="S74" i="1" s="1"/>
  <c r="M59" i="1"/>
  <c r="P59" i="1" s="1"/>
  <c r="S59" i="1" s="1"/>
  <c r="L57" i="1"/>
  <c r="O57" i="1" s="1"/>
  <c r="R57" i="1" s="1"/>
  <c r="L68" i="1"/>
  <c r="O68" i="1" s="1"/>
  <c r="R68" i="1" s="1"/>
  <c r="K49" i="1"/>
  <c r="N49" i="1" s="1"/>
  <c r="K54" i="1"/>
  <c r="N54" i="1" s="1"/>
  <c r="Q54" i="1" s="1"/>
  <c r="M68" i="1"/>
  <c r="P68" i="1" s="1"/>
  <c r="S68" i="1" s="1"/>
  <c r="L74" i="1"/>
  <c r="O74" i="1" s="1"/>
  <c r="R74" i="1" s="1"/>
  <c r="K48" i="1"/>
  <c r="N48" i="1" s="1"/>
  <c r="K47" i="1"/>
  <c r="N47" i="1" s="1"/>
  <c r="M73" i="1"/>
  <c r="P73" i="1" s="1"/>
  <c r="S73" i="1" s="1"/>
  <c r="L58" i="1"/>
  <c r="O58" i="1" s="1"/>
  <c r="R58" i="1" s="1"/>
  <c r="K74" i="1"/>
  <c r="N74" i="1" s="1"/>
  <c r="Q74" i="1" s="1"/>
  <c r="K53" i="1"/>
  <c r="N53" i="1" s="1"/>
  <c r="Q53" i="1" s="1"/>
  <c r="M51" i="1"/>
  <c r="P51" i="1" s="1"/>
  <c r="S51" i="1" s="1"/>
  <c r="M58" i="1"/>
  <c r="P58" i="1" s="1"/>
  <c r="S58" i="1" s="1"/>
  <c r="L73" i="1"/>
  <c r="O73" i="1" s="1"/>
  <c r="R73" i="1" s="1"/>
  <c r="L71" i="1"/>
  <c r="O71" i="1" s="1"/>
  <c r="R71" i="1" s="1"/>
  <c r="K70" i="1"/>
  <c r="N70" i="1" s="1"/>
  <c r="Q70" i="1" s="1"/>
  <c r="K73" i="1"/>
  <c r="N73" i="1" s="1"/>
  <c r="Q73" i="1" s="1"/>
  <c r="Q47" i="1" l="1"/>
  <c r="Q48" i="1"/>
  <c r="Q49" i="1"/>
</calcChain>
</file>

<file path=xl/sharedStrings.xml><?xml version="1.0" encoding="utf-8"?>
<sst xmlns="http://schemas.openxmlformats.org/spreadsheetml/2006/main" count="115" uniqueCount="67">
  <si>
    <t>Mass mg</t>
  </si>
  <si>
    <t>ID</t>
  </si>
  <si>
    <t>% N</t>
  </si>
  <si>
    <t>% C</t>
  </si>
  <si>
    <t>% H</t>
  </si>
  <si>
    <t>CO3</t>
  </si>
  <si>
    <t>NH4</t>
  </si>
  <si>
    <t>OL 0.352</t>
  </si>
  <si>
    <t>OL 2.276</t>
  </si>
  <si>
    <t>OL 1.311</t>
  </si>
  <si>
    <t>A1</t>
  </si>
  <si>
    <t>A2</t>
  </si>
  <si>
    <t>A3</t>
  </si>
  <si>
    <t>A4</t>
  </si>
  <si>
    <t>A5</t>
  </si>
  <si>
    <t>A6</t>
  </si>
  <si>
    <t>A7</t>
  </si>
  <si>
    <t>OL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</si>
  <si>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</si>
  <si>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</si>
  <si>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</si>
  <si>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</si>
  <si>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</si>
  <si>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</si>
  <si>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</si>
  <si>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</si>
  <si>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</si>
  <si>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</si>
  <si>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</si>
  <si>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</si>
  <si>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</si>
  <si>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</si>
  <si>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</si>
  <si>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</si>
  <si>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</si>
  <si>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N mg</t>
  </si>
  <si>
    <t>C mg</t>
  </si>
  <si>
    <t>H mg</t>
  </si>
  <si>
    <t>avg N</t>
  </si>
  <si>
    <t>avg C</t>
  </si>
  <si>
    <t>avg H</t>
  </si>
  <si>
    <t>NH4 spike mg</t>
  </si>
  <si>
    <t>CO3 spike mg</t>
  </si>
  <si>
    <t>NH4 N mg</t>
  </si>
  <si>
    <t>NH4 C mg</t>
  </si>
  <si>
    <t>NH4 H mg</t>
  </si>
  <si>
    <t>CO3 C mg</t>
  </si>
  <si>
    <t>CO3 H mg</t>
  </si>
  <si>
    <t>CO3 N mg</t>
  </si>
  <si>
    <t>Total N spike mg</t>
  </si>
  <si>
    <t>Total C spike mg</t>
  </si>
  <si>
    <t>Total H spike mg</t>
  </si>
  <si>
    <t>Sample mg</t>
  </si>
  <si>
    <t>Sample N calc mg</t>
  </si>
  <si>
    <t>Sample C calc mg</t>
  </si>
  <si>
    <t>Sample H calc mg</t>
  </si>
  <si>
    <t>Sample N calc %</t>
  </si>
  <si>
    <t>Sample C calc %</t>
  </si>
  <si>
    <t>Sample H calc %</t>
  </si>
  <si>
    <t>st dev N</t>
  </si>
  <si>
    <t>st dev C</t>
  </si>
  <si>
    <t>st dev H</t>
  </si>
  <si>
    <t>N</t>
  </si>
  <si>
    <t>C</t>
  </si>
  <si>
    <t>H</t>
  </si>
  <si>
    <t>Avg recalc</t>
  </si>
  <si>
    <r>
      <t xml:space="preserve">Grubbs test crit value at </t>
    </r>
    <r>
      <rPr>
        <sz val="11"/>
        <color theme="1"/>
        <rFont val="Calibri"/>
        <family val="2"/>
      </rPr>
      <t>α</t>
    </r>
    <r>
      <rPr>
        <sz val="11"/>
        <color theme="1"/>
        <rFont val="Aptos Narrow"/>
        <family val="2"/>
      </rPr>
      <t xml:space="preserve"> = 0.01 is 1.764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</si>
</sst>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i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CB08-A163-4D4D-81B2-FC1C8D3A31CB}">
  <dimension ref="A1:T74"/>
  <sheetViews>
    <sheetView tabSelected="1" topLeftCell="A31" zoomScale="74" workbookViewId="0">
      <selection activeCell="W44" sqref="W44"/>
    </sheetView>
  </sheetViews>
  <sheetFormatPr defaultRowHeight="14.4" x14ac:dyDescent="0.3"/>
  <cols>
    <col min="1" max="1" width="8.88671875" style="1"/>
    <col min="2" max="3" width="10.109375" style="1" customWidth="1"/>
    <col min="4" max="20" width="9.33203125" style="1" customWidth="1"/>
    <col min="21" max="16384" width="8.88671875" style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38</v>
      </c>
      <c r="G1" s="5" t="s">
        <v>39</v>
      </c>
      <c r="H1" s="5" t="s">
        <v>40</v>
      </c>
      <c r="I1" s="5" t="s">
        <v>59</v>
      </c>
      <c r="J1" s="5" t="s">
        <v>60</v>
      </c>
      <c r="K1" s="5" t="s">
        <v>61</v>
      </c>
      <c r="M1" s="28" t="s">
        <v>66</v>
      </c>
      <c r="Q1" s="5" t="s">
        <v>5</v>
      </c>
      <c r="R1" s="5" t="s">
        <v>62</v>
      </c>
      <c r="S1" s="5" t="s">
        <v>63</v>
      </c>
      <c r="T1" s="5" t="s">
        <v>64</v>
      </c>
    </row>
    <row r="2" spans="1:20" x14ac:dyDescent="0.3">
      <c r="A2" s="29">
        <v>6.9189999999999996</v>
      </c>
      <c r="B2" s="29" t="s">
        <v>5</v>
      </c>
      <c r="C2" s="29">
        <v>0</v>
      </c>
      <c r="D2" s="29">
        <v>15.05</v>
      </c>
      <c r="E2" s="29">
        <v>1.2330000000000001</v>
      </c>
      <c r="F2" s="36">
        <f>AVERAGE(C2:C6)</f>
        <v>4.7000000000000002E-3</v>
      </c>
      <c r="G2" s="36">
        <f t="shared" ref="G2:H2" si="0">AVERAGE(D2:D6)</f>
        <v>15.046699999999998</v>
      </c>
      <c r="H2" s="36">
        <f t="shared" si="0"/>
        <v>1.1981999999999999</v>
      </c>
      <c r="I2" s="37">
        <f>_xlfn.STDEV.S(C2:C6)</f>
        <v>4.5398237851264674E-3</v>
      </c>
      <c r="J2" s="37">
        <f>_xlfn.STDEV.S(D2:D6)</f>
        <v>4.2390506012549706E-2</v>
      </c>
      <c r="K2" s="37">
        <f>_xlfn.STDEV.S(E2:E6)</f>
        <v>1.9677398201998215E-2</v>
      </c>
      <c r="M2" s="7">
        <f t="shared" ref="M2:O6" si="1">ABS(C2-F$2)/I$2</f>
        <v>1.0352824740463071</v>
      </c>
      <c r="N2" s="7">
        <f t="shared" si="1"/>
        <v>7.7847619913430671E-2</v>
      </c>
      <c r="O2" s="34">
        <f>ABS(E2-H$2)/K$2</f>
        <v>1.7685264912952907</v>
      </c>
      <c r="Q2" s="5" t="s">
        <v>65</v>
      </c>
      <c r="R2" s="31">
        <f>AVERAGE(C3:C6)</f>
        <v>5.875E-3</v>
      </c>
      <c r="S2" s="31">
        <f>AVERAGE(D3:D6)</f>
        <v>15.045874999999999</v>
      </c>
      <c r="T2" s="31">
        <f>AVERAGE(E3:E6)</f>
        <v>1.1895</v>
      </c>
    </row>
    <row r="3" spans="1:20" x14ac:dyDescent="0.3">
      <c r="A3" s="6">
        <v>6.3049999999999997</v>
      </c>
      <c r="B3" s="6" t="s">
        <v>5</v>
      </c>
      <c r="C3" s="6">
        <v>0</v>
      </c>
      <c r="D3" s="6">
        <v>15.0695</v>
      </c>
      <c r="E3" s="6">
        <v>1.194</v>
      </c>
      <c r="F3" s="36"/>
      <c r="G3" s="36"/>
      <c r="H3" s="36"/>
      <c r="I3" s="37"/>
      <c r="J3" s="37"/>
      <c r="K3" s="37"/>
      <c r="M3" s="7">
        <f t="shared" si="1"/>
        <v>1.0352824740463071</v>
      </c>
      <c r="N3" s="7">
        <f t="shared" si="1"/>
        <v>0.53785628303781019</v>
      </c>
      <c r="O3" s="7">
        <f t="shared" si="1"/>
        <v>0.21344285239770555</v>
      </c>
    </row>
    <row r="4" spans="1:20" x14ac:dyDescent="0.3">
      <c r="A4" s="6">
        <v>6.4880000000000004</v>
      </c>
      <c r="B4" s="6" t="s">
        <v>5</v>
      </c>
      <c r="C4" s="6">
        <v>7.1000000000000004E-3</v>
      </c>
      <c r="D4" s="6">
        <v>15.0945</v>
      </c>
      <c r="E4" s="6">
        <v>1.1859999999999999</v>
      </c>
      <c r="F4" s="36"/>
      <c r="G4" s="36"/>
      <c r="H4" s="36"/>
      <c r="I4" s="37"/>
      <c r="J4" s="37"/>
      <c r="K4" s="37"/>
      <c r="M4" s="7">
        <f t="shared" si="1"/>
        <v>0.52865488036407182</v>
      </c>
      <c r="N4" s="7">
        <f t="shared" si="1"/>
        <v>1.1276109793511571</v>
      </c>
      <c r="O4" s="7">
        <f t="shared" si="1"/>
        <v>0.62000066648857544</v>
      </c>
    </row>
    <row r="5" spans="1:20" x14ac:dyDescent="0.3">
      <c r="A5" s="6">
        <v>6.7850000000000001</v>
      </c>
      <c r="B5" s="6" t="s">
        <v>5</v>
      </c>
      <c r="C5" s="6">
        <v>6.1999999999999998E-3</v>
      </c>
      <c r="D5" s="6">
        <v>15.038399999999999</v>
      </c>
      <c r="E5" s="6">
        <v>1.19</v>
      </c>
      <c r="F5" s="36"/>
      <c r="G5" s="36"/>
      <c r="H5" s="36"/>
      <c r="I5" s="37"/>
      <c r="J5" s="37"/>
      <c r="K5" s="37"/>
      <c r="M5" s="7">
        <f t="shared" si="1"/>
        <v>0.33040930022754478</v>
      </c>
      <c r="N5" s="7">
        <f t="shared" si="1"/>
        <v>0.19579855917599109</v>
      </c>
      <c r="O5" s="7">
        <f t="shared" si="1"/>
        <v>0.41672175944314044</v>
      </c>
    </row>
    <row r="6" spans="1:20" x14ac:dyDescent="0.3">
      <c r="A6" s="6">
        <v>6.94</v>
      </c>
      <c r="B6" s="6" t="s">
        <v>5</v>
      </c>
      <c r="C6" s="6">
        <v>1.0200000000000001E-2</v>
      </c>
      <c r="D6" s="6">
        <v>14.9811</v>
      </c>
      <c r="E6" s="6">
        <v>1.1879999999999999</v>
      </c>
      <c r="F6" s="36"/>
      <c r="G6" s="36"/>
      <c r="H6" s="36"/>
      <c r="I6" s="37"/>
      <c r="J6" s="37"/>
      <c r="K6" s="37"/>
      <c r="M6" s="7">
        <f t="shared" si="1"/>
        <v>1.2115007675009979</v>
      </c>
      <c r="N6" s="7">
        <f t="shared" si="1"/>
        <v>1.5475163231261555</v>
      </c>
      <c r="O6" s="7">
        <f t="shared" si="1"/>
        <v>0.51836121296585791</v>
      </c>
    </row>
    <row r="7" spans="1:20" x14ac:dyDescent="0.3">
      <c r="A7" s="6"/>
      <c r="B7" s="6"/>
      <c r="C7" s="6"/>
      <c r="D7" s="6"/>
      <c r="E7" s="6"/>
      <c r="F7" s="30"/>
      <c r="G7" s="30"/>
      <c r="H7" s="30"/>
      <c r="Q7" s="5" t="s">
        <v>6</v>
      </c>
      <c r="R7" s="5" t="s">
        <v>62</v>
      </c>
      <c r="S7" s="5" t="s">
        <v>63</v>
      </c>
      <c r="T7" s="5" t="s">
        <v>64</v>
      </c>
    </row>
    <row r="8" spans="1:20" x14ac:dyDescent="0.3">
      <c r="A8" s="29">
        <v>6.49</v>
      </c>
      <c r="B8" s="29" t="s">
        <v>6</v>
      </c>
      <c r="C8" s="29">
        <v>22.003900000000002</v>
      </c>
      <c r="D8" s="29">
        <v>9.1200000000000003E-2</v>
      </c>
      <c r="E8" s="29">
        <v>6.0789999999999997</v>
      </c>
      <c r="F8" s="36">
        <f>AVERAGE(C8:C12)</f>
        <v>22.114240000000002</v>
      </c>
      <c r="G8" s="36">
        <f t="shared" ref="G8:H8" si="2">AVERAGE(D8:D12)</f>
        <v>3.0219999999999997E-2</v>
      </c>
      <c r="H8" s="36">
        <f t="shared" si="2"/>
        <v>6.1908000000000003</v>
      </c>
      <c r="I8" s="37">
        <f>_xlfn.STDEV.S(C8:C12)</f>
        <v>6.2860146356812197E-2</v>
      </c>
      <c r="J8" s="37">
        <f>_xlfn.STDEV.S(D8:D12)</f>
        <v>3.4495753361827024E-2</v>
      </c>
      <c r="K8" s="37">
        <f>_xlfn.STDEV.S(E8:E12)</f>
        <v>6.3829460282850692E-2</v>
      </c>
      <c r="M8" s="35">
        <f t="shared" ref="M8:O12" si="3">ABS(C8-F$8)/I$8</f>
        <v>1.7553252162933144</v>
      </c>
      <c r="N8" s="34">
        <f t="shared" si="3"/>
        <v>1.767753826402308</v>
      </c>
      <c r="O8" s="35">
        <f t="shared" si="3"/>
        <v>1.7515423051452357</v>
      </c>
      <c r="Q8" s="5" t="s">
        <v>65</v>
      </c>
      <c r="R8" s="31">
        <f>AVERAGE(C9:C12)</f>
        <v>22.141824999999997</v>
      </c>
      <c r="S8" s="31">
        <f>AVERAGE(D9:D12)</f>
        <v>1.4975E-2</v>
      </c>
      <c r="T8" s="31">
        <f>AVERAGE(E9:E12)</f>
        <v>6.21875</v>
      </c>
    </row>
    <row r="9" spans="1:20" x14ac:dyDescent="0.3">
      <c r="A9" s="6">
        <v>6.452</v>
      </c>
      <c r="B9" s="6" t="s">
        <v>6</v>
      </c>
      <c r="C9" s="6">
        <v>22.146899999999999</v>
      </c>
      <c r="D9" s="6">
        <v>2.3800000000000002E-2</v>
      </c>
      <c r="E9" s="6">
        <v>6.2060000000000004</v>
      </c>
      <c r="F9" s="36"/>
      <c r="G9" s="36"/>
      <c r="H9" s="36"/>
      <c r="I9" s="37"/>
      <c r="J9" s="37"/>
      <c r="K9" s="37"/>
      <c r="M9" s="7">
        <f t="shared" si="3"/>
        <v>0.51956608269107174</v>
      </c>
      <c r="N9" s="7">
        <f t="shared" si="3"/>
        <v>0.18610986496396867</v>
      </c>
      <c r="O9" s="7">
        <f t="shared" si="3"/>
        <v>0.23813455311455836</v>
      </c>
    </row>
    <row r="10" spans="1:20" x14ac:dyDescent="0.3">
      <c r="A10" s="6">
        <v>6.2690000000000001</v>
      </c>
      <c r="B10" s="6" t="s">
        <v>6</v>
      </c>
      <c r="C10" s="6">
        <v>22.1281</v>
      </c>
      <c r="D10" s="6">
        <v>1.43E-2</v>
      </c>
      <c r="E10" s="6">
        <v>6.2069999999999999</v>
      </c>
      <c r="F10" s="36"/>
      <c r="G10" s="36"/>
      <c r="H10" s="36"/>
      <c r="I10" s="37"/>
      <c r="J10" s="37"/>
      <c r="K10" s="37"/>
      <c r="M10" s="7">
        <f t="shared" si="3"/>
        <v>0.22048946436306735</v>
      </c>
      <c r="N10" s="7">
        <f t="shared" si="3"/>
        <v>0.46150608258977921</v>
      </c>
      <c r="O10" s="7">
        <f t="shared" si="3"/>
        <v>0.25380130002998108</v>
      </c>
    </row>
    <row r="11" spans="1:20" x14ac:dyDescent="0.3">
      <c r="A11" s="6">
        <v>6.85</v>
      </c>
      <c r="B11" s="6" t="s">
        <v>6</v>
      </c>
      <c r="C11" s="6">
        <v>22.133199999999999</v>
      </c>
      <c r="D11" s="6">
        <v>1.0699999999999999E-2</v>
      </c>
      <c r="E11" s="6">
        <v>6.2249999999999996</v>
      </c>
      <c r="F11" s="36"/>
      <c r="G11" s="36"/>
      <c r="H11" s="36"/>
      <c r="I11" s="37"/>
      <c r="J11" s="37"/>
      <c r="K11" s="37"/>
      <c r="M11" s="7">
        <f t="shared" si="3"/>
        <v>0.30162195124990521</v>
      </c>
      <c r="N11" s="7">
        <f t="shared" si="3"/>
        <v>0.5658667545321916</v>
      </c>
      <c r="O11" s="7">
        <f t="shared" si="3"/>
        <v>0.53580274450774246</v>
      </c>
    </row>
    <row r="12" spans="1:20" x14ac:dyDescent="0.3">
      <c r="A12" s="6">
        <v>6.7939999999999996</v>
      </c>
      <c r="B12" s="6" t="s">
        <v>6</v>
      </c>
      <c r="C12" s="6">
        <v>22.159099999999999</v>
      </c>
      <c r="D12" s="6">
        <v>1.11E-2</v>
      </c>
      <c r="E12" s="6">
        <v>6.2370000000000001</v>
      </c>
      <c r="F12" s="36"/>
      <c r="G12" s="36"/>
      <c r="H12" s="36"/>
      <c r="I12" s="37"/>
      <c r="J12" s="37"/>
      <c r="K12" s="37"/>
      <c r="M12" s="7">
        <f t="shared" si="3"/>
        <v>0.71364771798904403</v>
      </c>
      <c r="N12" s="7">
        <f t="shared" si="3"/>
        <v>0.55427112431636805</v>
      </c>
      <c r="O12" s="7">
        <f t="shared" si="3"/>
        <v>0.723803707492926</v>
      </c>
    </row>
    <row r="13" spans="1:20" x14ac:dyDescent="0.3">
      <c r="A13" s="6"/>
      <c r="B13" s="6"/>
      <c r="C13" s="6"/>
      <c r="D13" s="6"/>
      <c r="E13" s="6"/>
      <c r="F13" s="30"/>
      <c r="G13" s="30"/>
      <c r="H13" s="30"/>
    </row>
    <row r="14" spans="1:20" x14ac:dyDescent="0.3">
      <c r="A14" s="6">
        <v>6.8570000000000002</v>
      </c>
      <c r="B14" s="6" t="s">
        <v>17</v>
      </c>
      <c r="C14" s="6">
        <v>1.7848999999999999</v>
      </c>
      <c r="D14" s="6">
        <v>49.353200000000001</v>
      </c>
      <c r="E14" s="6">
        <v>6.3890000000000002</v>
      </c>
      <c r="F14" s="36">
        <f>AVERAGE(C14:C15)</f>
        <v>1.7828499999999998</v>
      </c>
      <c r="G14" s="36">
        <f t="shared" ref="G14:H14" si="4">AVERAGE(D14:D15)</f>
        <v>49.377850000000002</v>
      </c>
      <c r="H14" s="36">
        <f t="shared" si="4"/>
        <v>6.3704999999999998</v>
      </c>
      <c r="I14" s="37">
        <f>_xlfn.STDEV.S(C14:C15)</f>
        <v>2.8991378028648397E-3</v>
      </c>
      <c r="J14" s="37">
        <f>_xlfn.STDEV.S(D14:D15)</f>
        <v>3.4860364312498449E-2</v>
      </c>
      <c r="K14" s="37">
        <f>_xlfn.STDEV.S(E14:E15)</f>
        <v>2.6162950903902204E-2</v>
      </c>
    </row>
    <row r="15" spans="1:20" x14ac:dyDescent="0.3">
      <c r="A15" s="6">
        <v>6.7850000000000001</v>
      </c>
      <c r="B15" s="6" t="s">
        <v>17</v>
      </c>
      <c r="C15" s="6">
        <v>1.7807999999999999</v>
      </c>
      <c r="D15" s="6">
        <v>49.402500000000003</v>
      </c>
      <c r="E15" s="6">
        <v>6.3520000000000003</v>
      </c>
      <c r="F15" s="36"/>
      <c r="G15" s="36"/>
      <c r="H15" s="36"/>
      <c r="I15" s="37"/>
      <c r="J15" s="37"/>
      <c r="K15" s="37"/>
    </row>
    <row r="16" spans="1:20" x14ac:dyDescent="0.3">
      <c r="F16" s="2"/>
      <c r="G16" s="2"/>
      <c r="H16" s="2"/>
    </row>
    <row r="17" spans="1:8" x14ac:dyDescent="0.3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4" t="s">
        <v>35</v>
      </c>
      <c r="G17" s="4" t="s">
        <v>36</v>
      </c>
      <c r="H17" s="4" t="s">
        <v>37</v>
      </c>
    </row>
    <row r="18" spans="1:8" x14ac:dyDescent="0.3">
      <c r="A18" s="6">
        <v>6.7320000000000002</v>
      </c>
      <c r="B18" s="6" t="s">
        <v>7</v>
      </c>
      <c r="C18" s="6">
        <v>6.7283999999999997</v>
      </c>
      <c r="D18" s="6">
        <v>12.4406</v>
      </c>
      <c r="E18" s="6">
        <v>3.0049999999999999</v>
      </c>
      <c r="F18" s="7">
        <f>(C18/100)*$A18</f>
        <v>0.45295588799999997</v>
      </c>
      <c r="G18" s="7">
        <f t="shared" ref="G18:H18" si="5">(D18/100)*$A18</f>
        <v>0.83750119200000006</v>
      </c>
      <c r="H18" s="7">
        <f t="shared" si="5"/>
        <v>0.20229660000000002</v>
      </c>
    </row>
    <row r="19" spans="1:8" x14ac:dyDescent="0.3">
      <c r="A19" s="6">
        <v>6.548</v>
      </c>
      <c r="B19" s="6" t="s">
        <v>8</v>
      </c>
      <c r="C19" s="6">
        <v>6.8400999999999996</v>
      </c>
      <c r="D19" s="6">
        <v>22.913</v>
      </c>
      <c r="E19" s="6">
        <v>4.4020000000000001</v>
      </c>
      <c r="F19" s="7">
        <f t="shared" ref="F19:F21" si="6">(C19/100)*$A19</f>
        <v>0.44788974799999992</v>
      </c>
      <c r="G19" s="7">
        <f t="shared" ref="G19:G21" si="7">(D19/100)*$A19</f>
        <v>1.5003432400000001</v>
      </c>
      <c r="H19" s="7">
        <f t="shared" ref="H19:H21" si="8">(E19/100)*$A19</f>
        <v>0.28824296000000005</v>
      </c>
    </row>
    <row r="20" spans="1:8" x14ac:dyDescent="0.3">
      <c r="A20" s="6">
        <v>6.5419999999999998</v>
      </c>
      <c r="B20" s="6" t="s">
        <v>9</v>
      </c>
      <c r="C20" s="6">
        <v>7.5698999999999996</v>
      </c>
      <c r="D20" s="6">
        <v>17.122599999999998</v>
      </c>
      <c r="E20" s="6">
        <v>3.88</v>
      </c>
      <c r="F20" s="7">
        <f t="shared" si="6"/>
        <v>0.49522285799999999</v>
      </c>
      <c r="G20" s="7">
        <f t="shared" si="7"/>
        <v>1.1201604919999999</v>
      </c>
      <c r="H20" s="7">
        <f t="shared" si="8"/>
        <v>0.25382959999999999</v>
      </c>
    </row>
    <row r="21" spans="1:8" x14ac:dyDescent="0.3">
      <c r="A21" s="6">
        <v>6.7770000000000001</v>
      </c>
      <c r="B21" s="6" t="s">
        <v>10</v>
      </c>
      <c r="C21" s="6">
        <v>7.7382999999999997</v>
      </c>
      <c r="D21" s="6">
        <v>17.601400000000002</v>
      </c>
      <c r="E21" s="6">
        <v>3.988</v>
      </c>
      <c r="F21" s="7">
        <f t="shared" si="6"/>
        <v>0.52442459099999994</v>
      </c>
      <c r="G21" s="7">
        <f t="shared" si="7"/>
        <v>1.1928468780000001</v>
      </c>
      <c r="H21" s="7">
        <f t="shared" si="8"/>
        <v>0.27026675999999999</v>
      </c>
    </row>
    <row r="22" spans="1:8" x14ac:dyDescent="0.3">
      <c r="A22" s="6">
        <v>6.7839999999999998</v>
      </c>
      <c r="B22" s="6" t="s">
        <v>11</v>
      </c>
      <c r="C22" s="6">
        <v>7.3514999999999997</v>
      </c>
      <c r="D22" s="6">
        <v>15.6387</v>
      </c>
      <c r="E22" s="6">
        <v>3.6139999999999999</v>
      </c>
      <c r="F22" s="7">
        <f t="shared" ref="F22:F44" si="9">(C22/100)*$A22</f>
        <v>0.49872575999999996</v>
      </c>
      <c r="G22" s="7">
        <f t="shared" ref="G22:G44" si="10">(D22/100)*$A22</f>
        <v>1.060929408</v>
      </c>
      <c r="H22" s="7">
        <f t="shared" ref="H22:H44" si="11">(E22/100)*$A22</f>
        <v>0.24517375999999999</v>
      </c>
    </row>
    <row r="23" spans="1:8" x14ac:dyDescent="0.3">
      <c r="A23" s="6">
        <v>6.8159999999999998</v>
      </c>
      <c r="B23" s="6" t="s">
        <v>12</v>
      </c>
      <c r="C23" s="6">
        <v>8.3538999999999994</v>
      </c>
      <c r="D23" s="6">
        <v>17.601299999999998</v>
      </c>
      <c r="E23" s="6">
        <v>4.2380000000000004</v>
      </c>
      <c r="F23" s="7">
        <f t="shared" si="9"/>
        <v>0.56940182399999995</v>
      </c>
      <c r="G23" s="7">
        <f t="shared" si="10"/>
        <v>1.1997046079999998</v>
      </c>
      <c r="H23" s="7">
        <f t="shared" si="11"/>
        <v>0.28886208000000002</v>
      </c>
    </row>
    <row r="24" spans="1:8" x14ac:dyDescent="0.3">
      <c r="A24" s="6">
        <v>6.3929999999999998</v>
      </c>
      <c r="B24" s="6" t="s">
        <v>13</v>
      </c>
      <c r="C24" s="6">
        <v>7.1688000000000001</v>
      </c>
      <c r="D24" s="6">
        <v>14.7135</v>
      </c>
      <c r="E24" s="6">
        <v>3.448</v>
      </c>
      <c r="F24" s="7">
        <f t="shared" si="9"/>
        <v>0.45830138399999998</v>
      </c>
      <c r="G24" s="7">
        <f t="shared" si="10"/>
        <v>0.94063405499999986</v>
      </c>
      <c r="H24" s="7">
        <f t="shared" si="11"/>
        <v>0.22043063999999998</v>
      </c>
    </row>
    <row r="25" spans="1:8" x14ac:dyDescent="0.3">
      <c r="A25" s="6">
        <v>6.7629999999999999</v>
      </c>
      <c r="B25" s="6" t="s">
        <v>14</v>
      </c>
      <c r="C25" s="6">
        <v>8.4145000000000003</v>
      </c>
      <c r="D25" s="6">
        <v>14.0769</v>
      </c>
      <c r="E25" s="6">
        <v>3.7189999999999999</v>
      </c>
      <c r="F25" s="7">
        <f t="shared" si="9"/>
        <v>0.56907263499999994</v>
      </c>
      <c r="G25" s="7">
        <f t="shared" si="10"/>
        <v>0.95202074700000006</v>
      </c>
      <c r="H25" s="7">
        <f t="shared" si="11"/>
        <v>0.25151596999999998</v>
      </c>
    </row>
    <row r="26" spans="1:8" x14ac:dyDescent="0.3">
      <c r="A26" s="6">
        <v>6.9029999999999996</v>
      </c>
      <c r="B26" s="6" t="s">
        <v>15</v>
      </c>
      <c r="C26" s="6">
        <v>7.4081000000000001</v>
      </c>
      <c r="D26" s="6">
        <v>13.962899999999999</v>
      </c>
      <c r="E26" s="6">
        <v>3.3809999999999998</v>
      </c>
      <c r="F26" s="7">
        <f t="shared" si="9"/>
        <v>0.51138114300000004</v>
      </c>
      <c r="G26" s="7">
        <f t="shared" si="10"/>
        <v>0.96385898699999994</v>
      </c>
      <c r="H26" s="7">
        <f t="shared" si="11"/>
        <v>0.23339042999999998</v>
      </c>
    </row>
    <row r="27" spans="1:8" x14ac:dyDescent="0.3">
      <c r="A27" s="6">
        <v>6.5350000000000001</v>
      </c>
      <c r="B27" s="6" t="s">
        <v>16</v>
      </c>
      <c r="C27" s="6">
        <v>7.9877000000000002</v>
      </c>
      <c r="D27" s="6">
        <v>18.954899999999999</v>
      </c>
      <c r="E27" s="6">
        <v>4.2119999999999997</v>
      </c>
      <c r="F27" s="7">
        <f t="shared" si="9"/>
        <v>0.52199619500000005</v>
      </c>
      <c r="G27" s="7">
        <f t="shared" si="10"/>
        <v>1.2387027150000001</v>
      </c>
      <c r="H27" s="7">
        <f t="shared" si="11"/>
        <v>0.2752542</v>
      </c>
    </row>
    <row r="28" spans="1:8" x14ac:dyDescent="0.3">
      <c r="A28" s="6">
        <v>6.5149999999999997</v>
      </c>
      <c r="B28" s="6" t="s">
        <v>18</v>
      </c>
      <c r="C28" s="6">
        <v>7.1848999999999998</v>
      </c>
      <c r="D28" s="6">
        <v>15.459899999999999</v>
      </c>
      <c r="E28" s="6">
        <v>3.6120000000000001</v>
      </c>
      <c r="F28" s="7">
        <f t="shared" si="9"/>
        <v>0.46809623499999997</v>
      </c>
      <c r="G28" s="7">
        <f t="shared" si="10"/>
        <v>1.0072124849999999</v>
      </c>
      <c r="H28" s="7">
        <f t="shared" si="11"/>
        <v>0.2353218</v>
      </c>
    </row>
    <row r="29" spans="1:8" x14ac:dyDescent="0.3">
      <c r="A29" s="6">
        <v>6.5209999999999999</v>
      </c>
      <c r="B29" s="6" t="s">
        <v>19</v>
      </c>
      <c r="C29" s="6">
        <v>7.1656000000000004</v>
      </c>
      <c r="D29" s="6">
        <v>17.003599999999999</v>
      </c>
      <c r="E29" s="6">
        <v>3.7029999999999998</v>
      </c>
      <c r="F29" s="7">
        <f t="shared" si="9"/>
        <v>0.467268776</v>
      </c>
      <c r="G29" s="7">
        <f t="shared" si="10"/>
        <v>1.1088047559999998</v>
      </c>
      <c r="H29" s="7">
        <f t="shared" si="11"/>
        <v>0.24147262999999999</v>
      </c>
    </row>
    <row r="30" spans="1:8" x14ac:dyDescent="0.3">
      <c r="A30" s="6">
        <v>6.6589999999999998</v>
      </c>
      <c r="B30" s="6" t="s">
        <v>20</v>
      </c>
      <c r="C30" s="6">
        <v>7.3715999999999999</v>
      </c>
      <c r="D30" s="6">
        <v>15.7407</v>
      </c>
      <c r="E30" s="6">
        <v>3.609</v>
      </c>
      <c r="F30" s="7">
        <f t="shared" si="9"/>
        <v>0.49087484400000003</v>
      </c>
      <c r="G30" s="7">
        <f t="shared" si="10"/>
        <v>1.0481732129999999</v>
      </c>
      <c r="H30" s="7">
        <f t="shared" si="11"/>
        <v>0.24032330999999998</v>
      </c>
    </row>
    <row r="31" spans="1:8" x14ac:dyDescent="0.3">
      <c r="A31" s="6">
        <v>7.1070000000000002</v>
      </c>
      <c r="B31" s="6" t="s">
        <v>21</v>
      </c>
      <c r="C31" s="6">
        <v>8.0393000000000008</v>
      </c>
      <c r="D31" s="6">
        <v>14.574299999999999</v>
      </c>
      <c r="E31" s="6">
        <v>3.6720000000000002</v>
      </c>
      <c r="F31" s="7">
        <f t="shared" si="9"/>
        <v>0.57135305100000011</v>
      </c>
      <c r="G31" s="7">
        <f t="shared" si="10"/>
        <v>1.035795501</v>
      </c>
      <c r="H31" s="7">
        <f t="shared" si="11"/>
        <v>0.26096904000000004</v>
      </c>
    </row>
    <row r="32" spans="1:8" x14ac:dyDescent="0.3">
      <c r="A32" s="6">
        <v>6.6280000000000001</v>
      </c>
      <c r="B32" s="6" t="s">
        <v>22</v>
      </c>
      <c r="C32" s="6">
        <v>6.9416000000000002</v>
      </c>
      <c r="D32" s="6">
        <v>16.599399999999999</v>
      </c>
      <c r="E32" s="6">
        <v>3.532</v>
      </c>
      <c r="F32" s="7">
        <f t="shared" si="9"/>
        <v>0.46008924800000006</v>
      </c>
      <c r="G32" s="7">
        <f t="shared" si="10"/>
        <v>1.100208232</v>
      </c>
      <c r="H32" s="7">
        <f t="shared" si="11"/>
        <v>0.23410096</v>
      </c>
    </row>
    <row r="33" spans="1:19" x14ac:dyDescent="0.3">
      <c r="A33" s="6">
        <v>6.54</v>
      </c>
      <c r="B33" s="6" t="s">
        <v>23</v>
      </c>
      <c r="C33" s="6">
        <v>7.4953000000000003</v>
      </c>
      <c r="D33" s="6">
        <v>17.9679</v>
      </c>
      <c r="E33" s="6">
        <v>4.0919999999999996</v>
      </c>
      <c r="F33" s="7">
        <f t="shared" si="9"/>
        <v>0.49019262000000002</v>
      </c>
      <c r="G33" s="7">
        <f t="shared" si="10"/>
        <v>1.17510066</v>
      </c>
      <c r="H33" s="7">
        <f t="shared" si="11"/>
        <v>0.26761679999999999</v>
      </c>
    </row>
    <row r="34" spans="1:19" x14ac:dyDescent="0.3">
      <c r="A34" s="6">
        <v>6.5949999999999998</v>
      </c>
      <c r="B34" s="6" t="s">
        <v>24</v>
      </c>
      <c r="C34" s="6">
        <v>7.2042999999999999</v>
      </c>
      <c r="D34" s="6">
        <v>14.4778</v>
      </c>
      <c r="E34" s="6">
        <v>3.36</v>
      </c>
      <c r="F34" s="7">
        <f t="shared" si="9"/>
        <v>0.47512358499999996</v>
      </c>
      <c r="G34" s="7">
        <f t="shared" si="10"/>
        <v>0.95481090999999985</v>
      </c>
      <c r="H34" s="7">
        <f t="shared" si="11"/>
        <v>0.22159199999999998</v>
      </c>
    </row>
    <row r="35" spans="1:19" x14ac:dyDescent="0.3">
      <c r="A35" s="6">
        <v>6.81</v>
      </c>
      <c r="B35" s="6" t="s">
        <v>25</v>
      </c>
      <c r="C35" s="6">
        <v>8.2896000000000001</v>
      </c>
      <c r="D35" s="6">
        <v>17.951699999999999</v>
      </c>
      <c r="E35" s="6">
        <v>4.0659999999999998</v>
      </c>
      <c r="F35" s="7">
        <f t="shared" si="9"/>
        <v>0.56452175999999998</v>
      </c>
      <c r="G35" s="7">
        <f t="shared" si="10"/>
        <v>1.2225107699999997</v>
      </c>
      <c r="H35" s="7">
        <f t="shared" si="11"/>
        <v>0.27689459999999999</v>
      </c>
    </row>
    <row r="36" spans="1:19" x14ac:dyDescent="0.3">
      <c r="A36" s="6">
        <v>6.6859999999999999</v>
      </c>
      <c r="B36" s="6" t="s">
        <v>26</v>
      </c>
      <c r="C36" s="6">
        <v>7.7809999999999997</v>
      </c>
      <c r="D36" s="6">
        <v>17.827400000000001</v>
      </c>
      <c r="E36" s="6">
        <v>4.016</v>
      </c>
      <c r="F36" s="7">
        <f t="shared" si="9"/>
        <v>0.52023765999999994</v>
      </c>
      <c r="G36" s="7">
        <f t="shared" si="10"/>
        <v>1.1919399640000001</v>
      </c>
      <c r="H36" s="7">
        <f t="shared" si="11"/>
        <v>0.26850975999999999</v>
      </c>
    </row>
    <row r="37" spans="1:19" x14ac:dyDescent="0.3">
      <c r="A37" s="6">
        <v>6.556</v>
      </c>
      <c r="B37" s="6" t="s">
        <v>27</v>
      </c>
      <c r="C37" s="6">
        <v>8.1234999999999999</v>
      </c>
      <c r="D37" s="6">
        <v>19.684899999999999</v>
      </c>
      <c r="E37" s="6">
        <v>4.2519999999999998</v>
      </c>
      <c r="F37" s="7">
        <f t="shared" si="9"/>
        <v>0.53257666000000004</v>
      </c>
      <c r="G37" s="7">
        <f t="shared" si="10"/>
        <v>1.2905420439999999</v>
      </c>
      <c r="H37" s="7">
        <f t="shared" si="11"/>
        <v>0.27876111999999997</v>
      </c>
    </row>
    <row r="38" spans="1:19" x14ac:dyDescent="0.3">
      <c r="A38" s="6">
        <v>6.5570000000000004</v>
      </c>
      <c r="B38" s="6" t="s">
        <v>28</v>
      </c>
      <c r="C38" s="6">
        <v>7.0418000000000003</v>
      </c>
      <c r="D38" s="6">
        <v>14.7506</v>
      </c>
      <c r="E38" s="6">
        <v>3.4020000000000001</v>
      </c>
      <c r="F38" s="7">
        <f t="shared" si="9"/>
        <v>0.46173082600000009</v>
      </c>
      <c r="G38" s="7">
        <f t="shared" si="10"/>
        <v>0.967196842</v>
      </c>
      <c r="H38" s="7">
        <f t="shared" si="11"/>
        <v>0.22306914000000003</v>
      </c>
    </row>
    <row r="39" spans="1:19" x14ac:dyDescent="0.3">
      <c r="A39" s="6">
        <v>6.4720000000000004</v>
      </c>
      <c r="B39" s="6" t="s">
        <v>29</v>
      </c>
      <c r="C39" s="6">
        <v>7.8715999999999999</v>
      </c>
      <c r="D39" s="6">
        <v>20.028500000000001</v>
      </c>
      <c r="E39" s="6">
        <v>4.1970000000000001</v>
      </c>
      <c r="F39" s="7">
        <f t="shared" si="9"/>
        <v>0.50944995199999998</v>
      </c>
      <c r="G39" s="7">
        <f t="shared" si="10"/>
        <v>1.2962445200000001</v>
      </c>
      <c r="H39" s="7">
        <f t="shared" si="11"/>
        <v>0.27162984000000001</v>
      </c>
    </row>
    <row r="40" spans="1:19" x14ac:dyDescent="0.3">
      <c r="A40" s="6">
        <v>6.7789999999999999</v>
      </c>
      <c r="B40" s="6" t="s">
        <v>30</v>
      </c>
      <c r="C40" s="6">
        <v>7.7080000000000002</v>
      </c>
      <c r="D40" s="6">
        <v>14.3881</v>
      </c>
      <c r="E40" s="6">
        <v>3.536</v>
      </c>
      <c r="F40" s="7">
        <f t="shared" si="9"/>
        <v>0.52252531999999996</v>
      </c>
      <c r="G40" s="7">
        <f t="shared" si="10"/>
        <v>0.97536929900000002</v>
      </c>
      <c r="H40" s="7">
        <f t="shared" si="11"/>
        <v>0.23970544000000002</v>
      </c>
    </row>
    <row r="41" spans="1:19" x14ac:dyDescent="0.3">
      <c r="A41" s="6">
        <v>6.4859999999999998</v>
      </c>
      <c r="B41" s="6" t="s">
        <v>31</v>
      </c>
      <c r="C41" s="6">
        <v>7.7453000000000003</v>
      </c>
      <c r="D41" s="6">
        <v>15.0687</v>
      </c>
      <c r="E41" s="6">
        <v>3.6110000000000002</v>
      </c>
      <c r="F41" s="7">
        <f t="shared" si="9"/>
        <v>0.502360158</v>
      </c>
      <c r="G41" s="7">
        <f t="shared" si="10"/>
        <v>0.9773558819999999</v>
      </c>
      <c r="H41" s="7">
        <f t="shared" si="11"/>
        <v>0.23420946000000001</v>
      </c>
    </row>
    <row r="42" spans="1:19" x14ac:dyDescent="0.3">
      <c r="A42" s="6">
        <v>6.79</v>
      </c>
      <c r="B42" s="6" t="s">
        <v>32</v>
      </c>
      <c r="C42" s="6">
        <v>7.5021000000000004</v>
      </c>
      <c r="D42" s="6">
        <v>11.632099999999999</v>
      </c>
      <c r="E42" s="6">
        <v>3.1230000000000002</v>
      </c>
      <c r="F42" s="7">
        <f t="shared" si="9"/>
        <v>0.50939259000000003</v>
      </c>
      <c r="G42" s="7">
        <f t="shared" si="10"/>
        <v>0.78981959000000002</v>
      </c>
      <c r="H42" s="7">
        <f t="shared" si="11"/>
        <v>0.21205170000000001</v>
      </c>
    </row>
    <row r="43" spans="1:19" x14ac:dyDescent="0.3">
      <c r="A43" s="6">
        <v>6.63</v>
      </c>
      <c r="B43" s="6" t="s">
        <v>33</v>
      </c>
      <c r="C43" s="6">
        <v>7.6864999999999997</v>
      </c>
      <c r="D43" s="6">
        <v>14.0083</v>
      </c>
      <c r="E43" s="6">
        <v>3.5339999999999998</v>
      </c>
      <c r="F43" s="7">
        <f t="shared" si="9"/>
        <v>0.50961495000000001</v>
      </c>
      <c r="G43" s="7">
        <f t="shared" si="10"/>
        <v>0.92875029000000009</v>
      </c>
      <c r="H43" s="7">
        <f t="shared" si="11"/>
        <v>0.23430419999999996</v>
      </c>
    </row>
    <row r="44" spans="1:19" x14ac:dyDescent="0.3">
      <c r="A44" s="6">
        <v>6.5430000000000001</v>
      </c>
      <c r="B44" s="6" t="s">
        <v>34</v>
      </c>
      <c r="C44" s="6">
        <v>7.0361000000000002</v>
      </c>
      <c r="D44" s="6">
        <v>13.834099999999999</v>
      </c>
      <c r="E44" s="6">
        <v>3.3239999999999998</v>
      </c>
      <c r="F44" s="7">
        <f t="shared" si="9"/>
        <v>0.46037202300000007</v>
      </c>
      <c r="G44" s="7">
        <f t="shared" si="10"/>
        <v>0.90516516299999994</v>
      </c>
      <c r="H44" s="7">
        <f t="shared" si="11"/>
        <v>0.21748931999999999</v>
      </c>
    </row>
    <row r="46" spans="1:19" s="22" customFormat="1" ht="28.8" x14ac:dyDescent="0.3">
      <c r="A46" s="15" t="s">
        <v>1</v>
      </c>
      <c r="B46" s="15" t="s">
        <v>41</v>
      </c>
      <c r="C46" s="15" t="s">
        <v>42</v>
      </c>
      <c r="D46" s="15" t="s">
        <v>52</v>
      </c>
      <c r="E46" s="16" t="s">
        <v>43</v>
      </c>
      <c r="F46" s="17" t="s">
        <v>44</v>
      </c>
      <c r="G46" s="18" t="s">
        <v>45</v>
      </c>
      <c r="H46" s="16" t="s">
        <v>48</v>
      </c>
      <c r="I46" s="17" t="s">
        <v>46</v>
      </c>
      <c r="J46" s="18" t="s">
        <v>47</v>
      </c>
      <c r="K46" s="19" t="s">
        <v>49</v>
      </c>
      <c r="L46" s="20" t="s">
        <v>50</v>
      </c>
      <c r="M46" s="21" t="s">
        <v>51</v>
      </c>
      <c r="N46" s="19" t="s">
        <v>53</v>
      </c>
      <c r="O46" s="20" t="s">
        <v>54</v>
      </c>
      <c r="P46" s="21" t="s">
        <v>55</v>
      </c>
      <c r="Q46" s="23" t="s">
        <v>56</v>
      </c>
      <c r="R46" s="23" t="s">
        <v>57</v>
      </c>
      <c r="S46" s="23" t="s">
        <v>58</v>
      </c>
    </row>
    <row r="47" spans="1:19" x14ac:dyDescent="0.3">
      <c r="A47" s="11" t="s">
        <v>7</v>
      </c>
      <c r="B47" s="11">
        <v>1.9610000000000001</v>
      </c>
      <c r="C47" s="11">
        <v>4.4189999999999996</v>
      </c>
      <c r="D47" s="11">
        <v>0.35199999999999998</v>
      </c>
      <c r="E47" s="12">
        <f t="shared" ref="E47:G49" si="12">R$8/100*$B47</f>
        <v>0.43420118824999998</v>
      </c>
      <c r="F47" s="13">
        <f t="shared" si="12"/>
        <v>2.9365975000000003E-4</v>
      </c>
      <c r="G47" s="14">
        <f t="shared" si="12"/>
        <v>0.1219496875</v>
      </c>
      <c r="H47" s="12">
        <f t="shared" ref="H47:J49" si="13">R$2/100*$C47</f>
        <v>2.5961624999999998E-4</v>
      </c>
      <c r="I47" s="13">
        <f t="shared" si="13"/>
        <v>0.66487721624999985</v>
      </c>
      <c r="J47" s="14">
        <f t="shared" si="13"/>
        <v>5.256400499999999E-2</v>
      </c>
      <c r="K47" s="12">
        <f>E47+H47</f>
        <v>0.43446080449999996</v>
      </c>
      <c r="L47" s="13">
        <f>F47+I47</f>
        <v>0.6651708759999998</v>
      </c>
      <c r="M47" s="14">
        <f>G47+J47</f>
        <v>0.17451369249999998</v>
      </c>
      <c r="N47" s="12">
        <f t="shared" ref="N47:P49" si="14">F18-K47</f>
        <v>1.8495083500000009E-2</v>
      </c>
      <c r="O47" s="13">
        <f t="shared" si="14"/>
        <v>0.17233031600000026</v>
      </c>
      <c r="P47" s="14">
        <f t="shared" si="14"/>
        <v>2.7782907500000037E-2</v>
      </c>
      <c r="Q47" s="24">
        <f>N47/$D47*100</f>
        <v>5.2542850852272753</v>
      </c>
      <c r="R47" s="24">
        <f t="shared" ref="R47:S47" si="15">O47/$D47*100</f>
        <v>48.957476136363717</v>
      </c>
      <c r="S47" s="24">
        <f t="shared" si="15"/>
        <v>7.892871448863648</v>
      </c>
    </row>
    <row r="48" spans="1:19" x14ac:dyDescent="0.3">
      <c r="A48" s="11" t="s">
        <v>8</v>
      </c>
      <c r="B48" s="11">
        <v>1.8140000000000001</v>
      </c>
      <c r="C48" s="11">
        <v>2.4580000000000002</v>
      </c>
      <c r="D48" s="11">
        <v>2.2759999999999998</v>
      </c>
      <c r="E48" s="12">
        <f t="shared" si="12"/>
        <v>0.40165270549999998</v>
      </c>
      <c r="F48" s="13">
        <f t="shared" si="12"/>
        <v>2.7164650000000002E-4</v>
      </c>
      <c r="G48" s="14">
        <f t="shared" si="12"/>
        <v>0.11280812500000001</v>
      </c>
      <c r="H48" s="12">
        <f>R$2/100*$C48</f>
        <v>1.444075E-4</v>
      </c>
      <c r="I48" s="13">
        <f t="shared" si="13"/>
        <v>0.36982760749999999</v>
      </c>
      <c r="J48" s="14">
        <f t="shared" si="13"/>
        <v>2.9237909999999999E-2</v>
      </c>
      <c r="K48" s="12">
        <f t="shared" ref="K48:K74" si="16">E48+H48</f>
        <v>0.40179711299999998</v>
      </c>
      <c r="L48" s="13">
        <f t="shared" ref="L48:L74" si="17">F48+I48</f>
        <v>0.37009925399999999</v>
      </c>
      <c r="M48" s="14">
        <f t="shared" ref="M48:M74" si="18">G48+J48</f>
        <v>0.14204603500000001</v>
      </c>
      <c r="N48" s="12">
        <f t="shared" si="14"/>
        <v>4.6092634999999937E-2</v>
      </c>
      <c r="O48" s="13">
        <f t="shared" si="14"/>
        <v>1.130243986</v>
      </c>
      <c r="P48" s="14">
        <f t="shared" si="14"/>
        <v>0.14619692500000003</v>
      </c>
      <c r="Q48" s="24">
        <f t="shared" ref="Q48:Q74" si="19">N48/$D48*100</f>
        <v>2.0251597100175722</v>
      </c>
      <c r="R48" s="24">
        <f t="shared" ref="R48:R74" si="20">O48/$D48*100</f>
        <v>49.65922609841828</v>
      </c>
      <c r="S48" s="24">
        <f t="shared" ref="S48:S74" si="21">P48/$D48*100</f>
        <v>6.4234149824253102</v>
      </c>
    </row>
    <row r="49" spans="1:19" x14ac:dyDescent="0.3">
      <c r="A49" s="11" t="s">
        <v>9</v>
      </c>
      <c r="B49" s="11">
        <v>2.1150000000000002</v>
      </c>
      <c r="C49" s="11">
        <v>3.1160000000000001</v>
      </c>
      <c r="D49" s="11">
        <v>1.3109999999999999</v>
      </c>
      <c r="E49" s="12">
        <f t="shared" si="12"/>
        <v>0.46829959874999999</v>
      </c>
      <c r="F49" s="13">
        <f t="shared" si="12"/>
        <v>3.1672125000000004E-4</v>
      </c>
      <c r="G49" s="14">
        <f t="shared" si="12"/>
        <v>0.1315265625</v>
      </c>
      <c r="H49" s="12">
        <f t="shared" si="13"/>
        <v>1.83065E-4</v>
      </c>
      <c r="I49" s="13">
        <f t="shared" si="13"/>
        <v>0.46882946499999995</v>
      </c>
      <c r="J49" s="14">
        <f t="shared" si="13"/>
        <v>3.7064819999999998E-2</v>
      </c>
      <c r="K49" s="12">
        <f t="shared" si="16"/>
        <v>0.46848266374999997</v>
      </c>
      <c r="L49" s="13">
        <f t="shared" si="17"/>
        <v>0.46914618624999993</v>
      </c>
      <c r="M49" s="14">
        <f t="shared" si="18"/>
        <v>0.1685913825</v>
      </c>
      <c r="N49" s="12">
        <f t="shared" si="14"/>
        <v>2.6740194250000016E-2</v>
      </c>
      <c r="O49" s="13">
        <f t="shared" si="14"/>
        <v>0.65101430574999997</v>
      </c>
      <c r="P49" s="14">
        <f t="shared" si="14"/>
        <v>8.5238217499999991E-2</v>
      </c>
      <c r="Q49" s="24">
        <f t="shared" si="19"/>
        <v>2.0396791952707867</v>
      </c>
      <c r="R49" s="24">
        <f t="shared" si="20"/>
        <v>49.657841781083143</v>
      </c>
      <c r="S49" s="24">
        <f t="shared" si="21"/>
        <v>6.501770976353928</v>
      </c>
    </row>
    <row r="50" spans="1:19" x14ac:dyDescent="0.3">
      <c r="A50" s="11"/>
      <c r="B50" s="11"/>
      <c r="C50" s="11"/>
      <c r="D50" s="1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</row>
    <row r="51" spans="1:19" x14ac:dyDescent="0.3">
      <c r="A51" s="6" t="s">
        <v>10</v>
      </c>
      <c r="B51" s="6">
        <v>2.1309999999999998</v>
      </c>
      <c r="C51" s="6">
        <v>2.9969999999999999</v>
      </c>
      <c r="D51" s="6">
        <v>1.649</v>
      </c>
      <c r="E51" s="25">
        <f t="shared" ref="E51:E74" si="22">R$8/100*$B51</f>
        <v>0.47184229074999989</v>
      </c>
      <c r="F51" s="26">
        <f t="shared" ref="F51:F74" si="23">S$8/100*$B51</f>
        <v>3.1911724999999998E-4</v>
      </c>
      <c r="G51" s="27">
        <f t="shared" ref="G51:G74" si="24">T$8/100*$B51</f>
        <v>0.1325215625</v>
      </c>
      <c r="H51" s="25">
        <f t="shared" ref="H51:H74" si="25">R$2/100*$C51</f>
        <v>1.7607374999999999E-4</v>
      </c>
      <c r="I51" s="26">
        <f t="shared" ref="I51:I74" si="26">S$2/100*$C51</f>
        <v>0.4509248737499999</v>
      </c>
      <c r="J51" s="27">
        <f t="shared" ref="J51:J74" si="27">T$2/100*$C51</f>
        <v>3.5649314999999994E-2</v>
      </c>
      <c r="K51" s="8">
        <f t="shared" si="16"/>
        <v>0.4720183644999999</v>
      </c>
      <c r="L51" s="9">
        <f t="shared" si="17"/>
        <v>0.4512439909999999</v>
      </c>
      <c r="M51" s="10">
        <f t="shared" si="18"/>
        <v>0.16817087749999998</v>
      </c>
      <c r="N51" s="8">
        <f t="shared" ref="N51:N74" si="28">F21-K51</f>
        <v>5.2406226500000042E-2</v>
      </c>
      <c r="O51" s="9">
        <f t="shared" ref="O51:O74" si="29">G21-L51</f>
        <v>0.74160288700000021</v>
      </c>
      <c r="P51" s="10">
        <f t="shared" ref="P51:P74" si="30">H21-M51</f>
        <v>0.10209588250000001</v>
      </c>
      <c r="Q51" s="3">
        <f t="shared" si="19"/>
        <v>3.1780610369921192</v>
      </c>
      <c r="R51" s="3">
        <f t="shared" si="20"/>
        <v>44.972885809581577</v>
      </c>
      <c r="S51" s="3">
        <f t="shared" si="21"/>
        <v>6.1913815949060043</v>
      </c>
    </row>
    <row r="52" spans="1:19" x14ac:dyDescent="0.3">
      <c r="A52" s="6" t="s">
        <v>11</v>
      </c>
      <c r="B52" s="6">
        <v>2.0950000000000002</v>
      </c>
      <c r="C52" s="6">
        <v>3.6160000000000001</v>
      </c>
      <c r="D52" s="6">
        <v>1.073</v>
      </c>
      <c r="E52" s="25">
        <f t="shared" si="22"/>
        <v>0.46387123375</v>
      </c>
      <c r="F52" s="26">
        <f t="shared" si="23"/>
        <v>3.1372625000000004E-4</v>
      </c>
      <c r="G52" s="27">
        <f t="shared" si="24"/>
        <v>0.13028281250000001</v>
      </c>
      <c r="H52" s="25">
        <f t="shared" si="25"/>
        <v>2.1243999999999999E-4</v>
      </c>
      <c r="I52" s="26">
        <f t="shared" si="26"/>
        <v>0.54405883999999993</v>
      </c>
      <c r="J52" s="27">
        <f t="shared" si="27"/>
        <v>4.301232E-2</v>
      </c>
      <c r="K52" s="8">
        <f t="shared" si="16"/>
        <v>0.46408367374999998</v>
      </c>
      <c r="L52" s="9">
        <f t="shared" si="17"/>
        <v>0.54437256624999997</v>
      </c>
      <c r="M52" s="10">
        <f t="shared" si="18"/>
        <v>0.1732951325</v>
      </c>
      <c r="N52" s="8">
        <f t="shared" si="28"/>
        <v>3.4642086249999982E-2</v>
      </c>
      <c r="O52" s="9">
        <f t="shared" si="29"/>
        <v>0.51655684175000005</v>
      </c>
      <c r="P52" s="10">
        <f t="shared" si="30"/>
        <v>7.1878627499999986E-2</v>
      </c>
      <c r="Q52" s="3">
        <f t="shared" si="19"/>
        <v>3.2285262115563826</v>
      </c>
      <c r="R52" s="3">
        <f t="shared" si="20"/>
        <v>48.141364561975777</v>
      </c>
      <c r="S52" s="3">
        <f t="shared" si="21"/>
        <v>6.6988469245107165</v>
      </c>
    </row>
    <row r="53" spans="1:19" x14ac:dyDescent="0.3">
      <c r="A53" s="6" t="s">
        <v>12</v>
      </c>
      <c r="B53" s="6">
        <v>2.29</v>
      </c>
      <c r="C53" s="6">
        <v>2.823</v>
      </c>
      <c r="D53" s="6">
        <v>1.7030000000000001</v>
      </c>
      <c r="E53" s="25">
        <f t="shared" si="22"/>
        <v>0.50704779249999998</v>
      </c>
      <c r="F53" s="26">
        <f t="shared" si="23"/>
        <v>3.4292750000000004E-4</v>
      </c>
      <c r="G53" s="27">
        <f t="shared" si="24"/>
        <v>0.142409375</v>
      </c>
      <c r="H53" s="25">
        <f t="shared" si="25"/>
        <v>1.6585124999999999E-4</v>
      </c>
      <c r="I53" s="26">
        <f t="shared" si="26"/>
        <v>0.42474505124999989</v>
      </c>
      <c r="J53" s="27">
        <f t="shared" si="27"/>
        <v>3.3579584999999995E-2</v>
      </c>
      <c r="K53" s="8">
        <f t="shared" si="16"/>
        <v>0.50721364375</v>
      </c>
      <c r="L53" s="9">
        <f t="shared" si="17"/>
        <v>0.42508797874999987</v>
      </c>
      <c r="M53" s="10">
        <f t="shared" si="18"/>
        <v>0.17598896</v>
      </c>
      <c r="N53" s="8">
        <f t="shared" si="28"/>
        <v>6.2188180249999947E-2</v>
      </c>
      <c r="O53" s="9">
        <f t="shared" si="29"/>
        <v>0.77461662924999986</v>
      </c>
      <c r="P53" s="10">
        <f t="shared" si="30"/>
        <v>0.11287312000000002</v>
      </c>
      <c r="Q53" s="3">
        <f t="shared" si="19"/>
        <v>3.6516841015854338</v>
      </c>
      <c r="R53" s="3">
        <f t="shared" si="20"/>
        <v>45.485415692894883</v>
      </c>
      <c r="S53" s="3">
        <f t="shared" si="21"/>
        <v>6.6278990017615991</v>
      </c>
    </row>
    <row r="54" spans="1:19" x14ac:dyDescent="0.3">
      <c r="A54" s="6" t="s">
        <v>13</v>
      </c>
      <c r="B54" s="6">
        <v>1.9630000000000001</v>
      </c>
      <c r="C54" s="6">
        <v>3.5249999999999999</v>
      </c>
      <c r="D54" s="6">
        <v>0.90500000000000003</v>
      </c>
      <c r="E54" s="25">
        <f t="shared" si="22"/>
        <v>0.43464402474999997</v>
      </c>
      <c r="F54" s="26">
        <f t="shared" si="23"/>
        <v>2.9395925000000003E-4</v>
      </c>
      <c r="G54" s="27">
        <f t="shared" si="24"/>
        <v>0.12207406250000001</v>
      </c>
      <c r="H54" s="25">
        <f t="shared" si="25"/>
        <v>2.0709374999999998E-4</v>
      </c>
      <c r="I54" s="26">
        <f t="shared" si="26"/>
        <v>0.53036709374999991</v>
      </c>
      <c r="J54" s="27">
        <f t="shared" si="27"/>
        <v>4.1929874999999998E-2</v>
      </c>
      <c r="K54" s="8">
        <f t="shared" si="16"/>
        <v>0.43485111849999997</v>
      </c>
      <c r="L54" s="9">
        <f t="shared" si="17"/>
        <v>0.53066105299999988</v>
      </c>
      <c r="M54" s="10">
        <f t="shared" si="18"/>
        <v>0.1640039375</v>
      </c>
      <c r="N54" s="8">
        <f t="shared" si="28"/>
        <v>2.3450265500000012E-2</v>
      </c>
      <c r="O54" s="9">
        <f t="shared" si="29"/>
        <v>0.40997300199999998</v>
      </c>
      <c r="P54" s="10">
        <f t="shared" si="30"/>
        <v>5.6426702499999981E-2</v>
      </c>
      <c r="Q54" s="3">
        <f t="shared" si="19"/>
        <v>2.5911895580110511</v>
      </c>
      <c r="R54" s="3">
        <f t="shared" si="20"/>
        <v>45.300884198895027</v>
      </c>
      <c r="S54" s="3">
        <f t="shared" si="21"/>
        <v>6.2349947513812136</v>
      </c>
    </row>
    <row r="55" spans="1:19" x14ac:dyDescent="0.3">
      <c r="A55" s="6" t="s">
        <v>14</v>
      </c>
      <c r="B55" s="6">
        <v>2.37</v>
      </c>
      <c r="C55" s="6">
        <v>3.4580000000000002</v>
      </c>
      <c r="D55" s="6">
        <v>0.93500000000000005</v>
      </c>
      <c r="E55" s="25">
        <f t="shared" si="22"/>
        <v>0.52476125249999994</v>
      </c>
      <c r="F55" s="26">
        <f t="shared" si="23"/>
        <v>3.5490750000000002E-4</v>
      </c>
      <c r="G55" s="27">
        <f t="shared" si="24"/>
        <v>0.14738437500000001</v>
      </c>
      <c r="H55" s="25">
        <f t="shared" si="25"/>
        <v>2.0315750000000001E-4</v>
      </c>
      <c r="I55" s="26">
        <f t="shared" si="26"/>
        <v>0.52028635749999996</v>
      </c>
      <c r="J55" s="27">
        <f t="shared" si="27"/>
        <v>4.1132910000000002E-2</v>
      </c>
      <c r="K55" s="8">
        <f t="shared" si="16"/>
        <v>0.52496440999999994</v>
      </c>
      <c r="L55" s="9">
        <f t="shared" si="17"/>
        <v>0.52064126499999996</v>
      </c>
      <c r="M55" s="10">
        <f t="shared" si="18"/>
        <v>0.18851728500000001</v>
      </c>
      <c r="N55" s="8">
        <f>F25-K55</f>
        <v>4.4108225000000001E-2</v>
      </c>
      <c r="O55" s="9">
        <f t="shared" si="29"/>
        <v>0.43137948200000009</v>
      </c>
      <c r="P55" s="10">
        <f t="shared" si="30"/>
        <v>6.2998684999999971E-2</v>
      </c>
      <c r="Q55" s="3">
        <f t="shared" si="19"/>
        <v>4.7174572192513367</v>
      </c>
      <c r="R55" s="3">
        <f t="shared" si="20"/>
        <v>46.136842994652419</v>
      </c>
      <c r="S55" s="3">
        <f t="shared" si="21"/>
        <v>6.7378272727272686</v>
      </c>
    </row>
    <row r="56" spans="1:19" x14ac:dyDescent="0.3">
      <c r="A56" s="6" t="s">
        <v>15</v>
      </c>
      <c r="B56" s="6">
        <v>2.1840000000000002</v>
      </c>
      <c r="C56" s="6">
        <v>3.9620000000000002</v>
      </c>
      <c r="D56" s="6">
        <v>0.75700000000000001</v>
      </c>
      <c r="E56" s="25">
        <f t="shared" si="22"/>
        <v>0.48357745800000002</v>
      </c>
      <c r="F56" s="26">
        <f t="shared" si="23"/>
        <v>3.2705400000000002E-4</v>
      </c>
      <c r="G56" s="27">
        <f t="shared" si="24"/>
        <v>0.13581750000000001</v>
      </c>
      <c r="H56" s="25">
        <f t="shared" si="25"/>
        <v>2.327675E-4</v>
      </c>
      <c r="I56" s="26">
        <f t="shared" si="26"/>
        <v>0.59611756749999989</v>
      </c>
      <c r="J56" s="27">
        <f t="shared" si="27"/>
        <v>4.7127990000000002E-2</v>
      </c>
      <c r="K56" s="8">
        <f t="shared" si="16"/>
        <v>0.48381022550000002</v>
      </c>
      <c r="L56" s="9">
        <f t="shared" si="17"/>
        <v>0.59644462149999988</v>
      </c>
      <c r="M56" s="10">
        <f t="shared" si="18"/>
        <v>0.18294549000000002</v>
      </c>
      <c r="N56" s="8">
        <f t="shared" si="28"/>
        <v>2.7570917500000014E-2</v>
      </c>
      <c r="O56" s="9">
        <f t="shared" si="29"/>
        <v>0.36741436550000006</v>
      </c>
      <c r="P56" s="10">
        <f t="shared" si="30"/>
        <v>5.0444939999999966E-2</v>
      </c>
      <c r="Q56" s="3">
        <f>N56/$D56*100</f>
        <v>3.6421291281373862</v>
      </c>
      <c r="R56" s="3">
        <f t="shared" si="20"/>
        <v>48.535583289299879</v>
      </c>
      <c r="S56" s="3">
        <f t="shared" si="21"/>
        <v>6.663796565389692</v>
      </c>
    </row>
    <row r="57" spans="1:19" x14ac:dyDescent="0.3">
      <c r="A57" s="6" t="s">
        <v>16</v>
      </c>
      <c r="B57" s="6">
        <v>2.044</v>
      </c>
      <c r="C57" s="6">
        <v>2.8420000000000001</v>
      </c>
      <c r="D57" s="6">
        <v>1.649</v>
      </c>
      <c r="E57" s="25">
        <f t="shared" si="22"/>
        <v>0.45257890299999998</v>
      </c>
      <c r="F57" s="26">
        <f t="shared" si="23"/>
        <v>3.06089E-4</v>
      </c>
      <c r="G57" s="27">
        <f t="shared" si="24"/>
        <v>0.12711125000000001</v>
      </c>
      <c r="H57" s="25">
        <f t="shared" si="25"/>
        <v>1.669675E-4</v>
      </c>
      <c r="I57" s="26">
        <f t="shared" si="26"/>
        <v>0.42760376749999995</v>
      </c>
      <c r="J57" s="27">
        <f t="shared" si="27"/>
        <v>3.3805589999999996E-2</v>
      </c>
      <c r="K57" s="8">
        <f t="shared" si="16"/>
        <v>0.45274587049999998</v>
      </c>
      <c r="L57" s="9">
        <f t="shared" si="17"/>
        <v>0.42790985649999996</v>
      </c>
      <c r="M57" s="10">
        <f t="shared" si="18"/>
        <v>0.16091684000000001</v>
      </c>
      <c r="N57" s="8">
        <f t="shared" si="28"/>
        <v>6.9250324500000071E-2</v>
      </c>
      <c r="O57" s="9">
        <f t="shared" si="29"/>
        <v>0.81079285850000016</v>
      </c>
      <c r="P57" s="10">
        <f t="shared" si="30"/>
        <v>0.11433736</v>
      </c>
      <c r="Q57" s="3">
        <f t="shared" si="19"/>
        <v>4.1995345360824787</v>
      </c>
      <c r="R57" s="3">
        <f t="shared" si="20"/>
        <v>49.168760369921173</v>
      </c>
      <c r="S57" s="3">
        <f t="shared" si="21"/>
        <v>6.9337392359005463</v>
      </c>
    </row>
    <row r="58" spans="1:19" x14ac:dyDescent="0.3">
      <c r="A58" s="6" t="s">
        <v>18</v>
      </c>
      <c r="B58" s="6">
        <v>1.9450000000000001</v>
      </c>
      <c r="C58" s="6">
        <v>3.3580000000000001</v>
      </c>
      <c r="D58" s="6">
        <v>1.212</v>
      </c>
      <c r="E58" s="25">
        <f t="shared" si="22"/>
        <v>0.43065849624999997</v>
      </c>
      <c r="F58" s="26">
        <f t="shared" si="23"/>
        <v>2.9126375000000003E-4</v>
      </c>
      <c r="G58" s="27">
        <f t="shared" si="24"/>
        <v>0.1209546875</v>
      </c>
      <c r="H58" s="25">
        <f t="shared" si="25"/>
        <v>1.9728249999999999E-4</v>
      </c>
      <c r="I58" s="26">
        <f t="shared" si="26"/>
        <v>0.50524048249999998</v>
      </c>
      <c r="J58" s="27">
        <f t="shared" si="27"/>
        <v>3.9943409999999999E-2</v>
      </c>
      <c r="K58" s="8">
        <f t="shared" si="16"/>
        <v>0.43085577874999997</v>
      </c>
      <c r="L58" s="9">
        <f t="shared" si="17"/>
        <v>0.50553174624999997</v>
      </c>
      <c r="M58" s="10">
        <f t="shared" si="18"/>
        <v>0.1608980975</v>
      </c>
      <c r="N58" s="8">
        <f t="shared" si="28"/>
        <v>3.7240456249999998E-2</v>
      </c>
      <c r="O58" s="9">
        <f t="shared" si="29"/>
        <v>0.50168073874999997</v>
      </c>
      <c r="P58" s="10">
        <f t="shared" si="30"/>
        <v>7.4423702499999994E-2</v>
      </c>
      <c r="Q58" s="3">
        <f t="shared" si="19"/>
        <v>3.0726449051155114</v>
      </c>
      <c r="R58" s="3">
        <f t="shared" si="20"/>
        <v>41.392800226897684</v>
      </c>
      <c r="S58" s="3">
        <f t="shared" si="21"/>
        <v>6.1405695132013198</v>
      </c>
    </row>
    <row r="59" spans="1:19" x14ac:dyDescent="0.3">
      <c r="A59" s="6" t="s">
        <v>19</v>
      </c>
      <c r="B59" s="6">
        <v>1.9350000000000001</v>
      </c>
      <c r="C59" s="6">
        <v>3.149</v>
      </c>
      <c r="D59" s="6">
        <v>1.4370000000000001</v>
      </c>
      <c r="E59" s="25">
        <f t="shared" si="22"/>
        <v>0.42844431374999997</v>
      </c>
      <c r="F59" s="26">
        <f t="shared" si="23"/>
        <v>2.8976625000000003E-4</v>
      </c>
      <c r="G59" s="27">
        <f t="shared" si="24"/>
        <v>0.1203328125</v>
      </c>
      <c r="H59" s="25">
        <f t="shared" si="25"/>
        <v>1.8500375E-4</v>
      </c>
      <c r="I59" s="26">
        <f t="shared" si="26"/>
        <v>0.47379460374999993</v>
      </c>
      <c r="J59" s="27">
        <f t="shared" si="27"/>
        <v>3.7457354999999998E-2</v>
      </c>
      <c r="K59" s="8">
        <f t="shared" si="16"/>
        <v>0.4286293175</v>
      </c>
      <c r="L59" s="9">
        <f t="shared" si="17"/>
        <v>0.47408436999999992</v>
      </c>
      <c r="M59" s="10">
        <f t="shared" si="18"/>
        <v>0.15779016749999999</v>
      </c>
      <c r="N59" s="8">
        <f t="shared" si="28"/>
        <v>3.8639458500000001E-2</v>
      </c>
      <c r="O59" s="9">
        <f t="shared" si="29"/>
        <v>0.63472038599999991</v>
      </c>
      <c r="P59" s="10">
        <f t="shared" si="30"/>
        <v>8.3682462499999999E-2</v>
      </c>
      <c r="Q59" s="3">
        <f t="shared" si="19"/>
        <v>2.6888975991649269</v>
      </c>
      <c r="R59" s="3">
        <f t="shared" si="20"/>
        <v>44.16982505219206</v>
      </c>
      <c r="S59" s="3">
        <f t="shared" si="21"/>
        <v>5.8234142310368826</v>
      </c>
    </row>
    <row r="60" spans="1:19" x14ac:dyDescent="0.3">
      <c r="A60" s="6" t="s">
        <v>20</v>
      </c>
      <c r="B60" s="6">
        <v>1.9730000000000001</v>
      </c>
      <c r="C60" s="6">
        <v>3.415</v>
      </c>
      <c r="D60" s="6">
        <v>1.2709999999999999</v>
      </c>
      <c r="E60" s="25">
        <f t="shared" si="22"/>
        <v>0.43685820724999996</v>
      </c>
      <c r="F60" s="26">
        <f t="shared" si="23"/>
        <v>2.9545675000000002E-4</v>
      </c>
      <c r="G60" s="27">
        <f t="shared" si="24"/>
        <v>0.1226959375</v>
      </c>
      <c r="H60" s="25">
        <f t="shared" si="25"/>
        <v>2.0063125E-4</v>
      </c>
      <c r="I60" s="26">
        <f t="shared" si="26"/>
        <v>0.51381663124999988</v>
      </c>
      <c r="J60" s="27">
        <f t="shared" si="27"/>
        <v>4.0621424999999996E-2</v>
      </c>
      <c r="K60" s="8">
        <f t="shared" si="16"/>
        <v>0.43705883849999999</v>
      </c>
      <c r="L60" s="9">
        <f t="shared" si="17"/>
        <v>0.51411208799999986</v>
      </c>
      <c r="M60" s="10">
        <f t="shared" si="18"/>
        <v>0.16331736250000001</v>
      </c>
      <c r="N60" s="8">
        <f t="shared" si="28"/>
        <v>5.3816005500000041E-2</v>
      </c>
      <c r="O60" s="9">
        <f t="shared" si="29"/>
        <v>0.53406112500000003</v>
      </c>
      <c r="P60" s="10">
        <f t="shared" si="30"/>
        <v>7.7005947499999977E-2</v>
      </c>
      <c r="Q60" s="3">
        <f t="shared" si="19"/>
        <v>4.2341467741935519</v>
      </c>
      <c r="R60" s="3">
        <f t="shared" si="20"/>
        <v>42.018971282454764</v>
      </c>
      <c r="S60" s="3">
        <f t="shared" si="21"/>
        <v>6.0586898111723038</v>
      </c>
    </row>
    <row r="61" spans="1:19" x14ac:dyDescent="0.3">
      <c r="A61" s="6" t="s">
        <v>21</v>
      </c>
      <c r="B61" s="6">
        <v>2.407</v>
      </c>
      <c r="C61" s="6">
        <v>3.5790000000000002</v>
      </c>
      <c r="D61" s="6">
        <v>1.121</v>
      </c>
      <c r="E61" s="25">
        <f t="shared" si="22"/>
        <v>0.53295372774999994</v>
      </c>
      <c r="F61" s="26">
        <f t="shared" si="23"/>
        <v>3.6044825000000001E-4</v>
      </c>
      <c r="G61" s="27">
        <f t="shared" si="24"/>
        <v>0.1496853125</v>
      </c>
      <c r="H61" s="25">
        <f t="shared" si="25"/>
        <v>2.1026625E-4</v>
      </c>
      <c r="I61" s="26">
        <f t="shared" si="26"/>
        <v>0.5384918662499999</v>
      </c>
      <c r="J61" s="27">
        <f t="shared" si="27"/>
        <v>4.2572205000000002E-2</v>
      </c>
      <c r="K61" s="8">
        <f t="shared" si="16"/>
        <v>0.53316399399999992</v>
      </c>
      <c r="L61" s="9">
        <f t="shared" si="17"/>
        <v>0.53885231449999993</v>
      </c>
      <c r="M61" s="10">
        <f t="shared" si="18"/>
        <v>0.1922575175</v>
      </c>
      <c r="N61" s="8">
        <f t="shared" si="28"/>
        <v>3.8189057000000193E-2</v>
      </c>
      <c r="O61" s="9">
        <f t="shared" si="29"/>
        <v>0.49694318650000002</v>
      </c>
      <c r="P61" s="10">
        <f t="shared" si="30"/>
        <v>6.8711522500000038E-2</v>
      </c>
      <c r="Q61" s="3">
        <f t="shared" si="19"/>
        <v>3.4066955396967162</v>
      </c>
      <c r="R61" s="3">
        <f t="shared" si="20"/>
        <v>44.330346699375561</v>
      </c>
      <c r="S61" s="3">
        <f t="shared" si="21"/>
        <v>6.1294846119536164</v>
      </c>
    </row>
    <row r="62" spans="1:19" x14ac:dyDescent="0.3">
      <c r="A62" s="6" t="s">
        <v>22</v>
      </c>
      <c r="B62" s="6">
        <v>1.91</v>
      </c>
      <c r="C62" s="6">
        <v>3.4689999999999999</v>
      </c>
      <c r="D62" s="6">
        <v>1.2490000000000001</v>
      </c>
      <c r="E62" s="25">
        <f t="shared" si="22"/>
        <v>0.42290885749999996</v>
      </c>
      <c r="F62" s="26">
        <f t="shared" si="23"/>
        <v>2.8602249999999999E-4</v>
      </c>
      <c r="G62" s="27">
        <f t="shared" si="24"/>
        <v>0.118778125</v>
      </c>
      <c r="H62" s="25">
        <f t="shared" si="25"/>
        <v>2.0380375E-4</v>
      </c>
      <c r="I62" s="26">
        <f t="shared" si="26"/>
        <v>0.52194140374999987</v>
      </c>
      <c r="J62" s="27">
        <f t="shared" si="27"/>
        <v>4.1263754999999999E-2</v>
      </c>
      <c r="K62" s="8">
        <f t="shared" si="16"/>
        <v>0.42311266124999997</v>
      </c>
      <c r="L62" s="9">
        <f t="shared" si="17"/>
        <v>0.52222742624999985</v>
      </c>
      <c r="M62" s="10">
        <f t="shared" si="18"/>
        <v>0.16004188</v>
      </c>
      <c r="N62" s="8">
        <f t="shared" si="28"/>
        <v>3.6976586750000096E-2</v>
      </c>
      <c r="O62" s="9">
        <f t="shared" si="29"/>
        <v>0.5779808057500001</v>
      </c>
      <c r="P62" s="10">
        <f t="shared" si="30"/>
        <v>7.4059079999999999E-2</v>
      </c>
      <c r="Q62" s="3">
        <f t="shared" si="19"/>
        <v>2.9604953362690223</v>
      </c>
      <c r="R62" s="3">
        <f t="shared" si="20"/>
        <v>46.275484847878303</v>
      </c>
      <c r="S62" s="3">
        <f t="shared" si="21"/>
        <v>5.9294699759807843</v>
      </c>
    </row>
    <row r="63" spans="1:19" x14ac:dyDescent="0.3">
      <c r="A63" s="6" t="s">
        <v>23</v>
      </c>
      <c r="B63" s="6">
        <v>2.0249999999999999</v>
      </c>
      <c r="C63" s="6">
        <v>2.944</v>
      </c>
      <c r="D63" s="6">
        <v>1.571</v>
      </c>
      <c r="E63" s="25">
        <f t="shared" si="22"/>
        <v>0.44837195624999993</v>
      </c>
      <c r="F63" s="26">
        <f t="shared" si="23"/>
        <v>3.0324375000000001E-4</v>
      </c>
      <c r="G63" s="27">
        <f t="shared" si="24"/>
        <v>0.1259296875</v>
      </c>
      <c r="H63" s="25">
        <f t="shared" si="25"/>
        <v>1.7296E-4</v>
      </c>
      <c r="I63" s="26">
        <f t="shared" si="26"/>
        <v>0.44295055999999994</v>
      </c>
      <c r="J63" s="27">
        <f t="shared" si="27"/>
        <v>3.5018879999999995E-2</v>
      </c>
      <c r="K63" s="8">
        <f t="shared" si="16"/>
        <v>0.44854491624999993</v>
      </c>
      <c r="L63" s="9">
        <f t="shared" si="17"/>
        <v>0.44325380374999995</v>
      </c>
      <c r="M63" s="10">
        <f t="shared" si="18"/>
        <v>0.1609485675</v>
      </c>
      <c r="N63" s="8">
        <f t="shared" si="28"/>
        <v>4.1647703750000098E-2</v>
      </c>
      <c r="O63" s="9">
        <f t="shared" si="29"/>
        <v>0.73184685625000001</v>
      </c>
      <c r="P63" s="10">
        <f t="shared" si="30"/>
        <v>0.10666823249999999</v>
      </c>
      <c r="Q63" s="3">
        <f t="shared" si="19"/>
        <v>2.6510314290261046</v>
      </c>
      <c r="R63" s="3">
        <f t="shared" si="20"/>
        <v>46.584777609802671</v>
      </c>
      <c r="S63" s="3">
        <f t="shared" si="21"/>
        <v>6.7898302036919151</v>
      </c>
    </row>
    <row r="64" spans="1:19" x14ac:dyDescent="0.3">
      <c r="A64" s="6" t="s">
        <v>24</v>
      </c>
      <c r="B64" s="6">
        <v>1.96</v>
      </c>
      <c r="C64" s="6">
        <v>3.7130000000000001</v>
      </c>
      <c r="D64" s="6">
        <v>0.92200000000000004</v>
      </c>
      <c r="E64" s="25">
        <f t="shared" si="22"/>
        <v>0.43397976999999993</v>
      </c>
      <c r="F64" s="26">
        <f t="shared" si="23"/>
        <v>2.9351000000000003E-4</v>
      </c>
      <c r="G64" s="27">
        <f t="shared" si="24"/>
        <v>0.1218875</v>
      </c>
      <c r="H64" s="25">
        <f t="shared" si="25"/>
        <v>2.1813875E-4</v>
      </c>
      <c r="I64" s="26">
        <f t="shared" si="26"/>
        <v>0.55865333874999989</v>
      </c>
      <c r="J64" s="27">
        <f t="shared" si="27"/>
        <v>4.4166134999999995E-2</v>
      </c>
      <c r="K64" s="8">
        <f t="shared" si="16"/>
        <v>0.43419790874999992</v>
      </c>
      <c r="L64" s="9">
        <f t="shared" si="17"/>
        <v>0.55894684874999989</v>
      </c>
      <c r="M64" s="10">
        <f t="shared" si="18"/>
        <v>0.16605363499999998</v>
      </c>
      <c r="N64" s="8">
        <f t="shared" si="28"/>
        <v>4.0925676250000043E-2</v>
      </c>
      <c r="O64" s="9">
        <f t="shared" si="29"/>
        <v>0.39586406124999995</v>
      </c>
      <c r="P64" s="10">
        <f t="shared" si="30"/>
        <v>5.5538365000000006E-2</v>
      </c>
      <c r="Q64" s="3">
        <f t="shared" si="19"/>
        <v>4.4387935195227808</v>
      </c>
      <c r="R64" s="3">
        <f t="shared" si="20"/>
        <v>42.935364560737519</v>
      </c>
      <c r="S64" s="3">
        <f t="shared" si="21"/>
        <v>6.0236838394793928</v>
      </c>
    </row>
    <row r="65" spans="1:19" x14ac:dyDescent="0.3">
      <c r="A65" s="6" t="s">
        <v>25</v>
      </c>
      <c r="B65" s="6">
        <v>2.258</v>
      </c>
      <c r="C65" s="6">
        <v>2.7879999999999998</v>
      </c>
      <c r="D65" s="6">
        <v>1.764</v>
      </c>
      <c r="E65" s="25">
        <f t="shared" si="22"/>
        <v>0.49996240849999996</v>
      </c>
      <c r="F65" s="26">
        <f t="shared" si="23"/>
        <v>3.381355E-4</v>
      </c>
      <c r="G65" s="27">
        <f t="shared" si="24"/>
        <v>0.14041937500000001</v>
      </c>
      <c r="H65" s="25">
        <f t="shared" si="25"/>
        <v>1.6379499999999997E-4</v>
      </c>
      <c r="I65" s="26">
        <f t="shared" si="26"/>
        <v>0.41947899499999991</v>
      </c>
      <c r="J65" s="27">
        <f t="shared" si="27"/>
        <v>3.3163259999999993E-2</v>
      </c>
      <c r="K65" s="8">
        <f t="shared" si="16"/>
        <v>0.50012620349999992</v>
      </c>
      <c r="L65" s="9">
        <f t="shared" si="17"/>
        <v>0.41981713049999991</v>
      </c>
      <c r="M65" s="10">
        <f t="shared" si="18"/>
        <v>0.17358263500000001</v>
      </c>
      <c r="N65" s="8">
        <f t="shared" si="28"/>
        <v>6.4395556500000062E-2</v>
      </c>
      <c r="O65" s="9">
        <f t="shared" si="29"/>
        <v>0.80269363949999983</v>
      </c>
      <c r="P65" s="10">
        <f t="shared" si="30"/>
        <v>0.10331196499999998</v>
      </c>
      <c r="Q65" s="3">
        <f t="shared" si="19"/>
        <v>3.650541751700684</v>
      </c>
      <c r="R65" s="3">
        <f t="shared" si="20"/>
        <v>45.504174574829918</v>
      </c>
      <c r="S65" s="3">
        <f t="shared" si="21"/>
        <v>5.8566873582766421</v>
      </c>
    </row>
    <row r="66" spans="1:19" x14ac:dyDescent="0.3">
      <c r="A66" s="6" t="s">
        <v>26</v>
      </c>
      <c r="B66" s="6">
        <v>2.11</v>
      </c>
      <c r="C66" s="6">
        <v>3.105</v>
      </c>
      <c r="D66" s="6">
        <v>1.4710000000000001</v>
      </c>
      <c r="E66" s="25">
        <f t="shared" si="22"/>
        <v>0.46719250749999991</v>
      </c>
      <c r="F66" s="26">
        <f t="shared" si="23"/>
        <v>3.1597249999999998E-4</v>
      </c>
      <c r="G66" s="27">
        <f t="shared" si="24"/>
        <v>0.131215625</v>
      </c>
      <c r="H66" s="25">
        <f t="shared" si="25"/>
        <v>1.8241874999999999E-4</v>
      </c>
      <c r="I66" s="26">
        <f t="shared" si="26"/>
        <v>0.46717441874999993</v>
      </c>
      <c r="J66" s="27">
        <f t="shared" si="27"/>
        <v>3.6933975000000001E-2</v>
      </c>
      <c r="K66" s="8">
        <f t="shared" si="16"/>
        <v>0.46737492624999993</v>
      </c>
      <c r="L66" s="9">
        <f t="shared" si="17"/>
        <v>0.46749039124999991</v>
      </c>
      <c r="M66" s="10">
        <f t="shared" si="18"/>
        <v>0.16814960000000001</v>
      </c>
      <c r="N66" s="8">
        <f t="shared" si="28"/>
        <v>5.2862733750000002E-2</v>
      </c>
      <c r="O66" s="9">
        <f t="shared" si="29"/>
        <v>0.72444957275000021</v>
      </c>
      <c r="P66" s="10">
        <f t="shared" si="30"/>
        <v>0.10036015999999998</v>
      </c>
      <c r="Q66" s="3">
        <f t="shared" si="19"/>
        <v>3.5936596702923178</v>
      </c>
      <c r="R66" s="3">
        <f t="shared" si="20"/>
        <v>49.248781288239307</v>
      </c>
      <c r="S66" s="3">
        <f t="shared" si="21"/>
        <v>6.8225805574439136</v>
      </c>
    </row>
    <row r="67" spans="1:19" x14ac:dyDescent="0.3">
      <c r="A67" s="6" t="s">
        <v>27</v>
      </c>
      <c r="B67" s="6">
        <v>2.0470000000000002</v>
      </c>
      <c r="C67" s="6">
        <v>2.625</v>
      </c>
      <c r="D67" s="6">
        <v>1.8839999999999999</v>
      </c>
      <c r="E67" s="25">
        <f t="shared" si="22"/>
        <v>0.45324315775000001</v>
      </c>
      <c r="F67" s="26">
        <f t="shared" si="23"/>
        <v>3.0653825000000006E-4</v>
      </c>
      <c r="G67" s="27">
        <f t="shared" si="24"/>
        <v>0.1272978125</v>
      </c>
      <c r="H67" s="25">
        <f t="shared" si="25"/>
        <v>1.5421875E-4</v>
      </c>
      <c r="I67" s="26">
        <f t="shared" si="26"/>
        <v>0.39495421874999992</v>
      </c>
      <c r="J67" s="27">
        <f t="shared" si="27"/>
        <v>3.1224374999999999E-2</v>
      </c>
      <c r="K67" s="8">
        <f t="shared" si="16"/>
        <v>0.4533973765</v>
      </c>
      <c r="L67" s="9">
        <f t="shared" si="17"/>
        <v>0.39526075699999991</v>
      </c>
      <c r="M67" s="10">
        <f t="shared" si="18"/>
        <v>0.15852218749999999</v>
      </c>
      <c r="N67" s="8">
        <f t="shared" si="28"/>
        <v>7.9179283500000031E-2</v>
      </c>
      <c r="O67" s="9">
        <f t="shared" si="29"/>
        <v>0.89528128699999998</v>
      </c>
      <c r="P67" s="10">
        <f t="shared" si="30"/>
        <v>0.12023893249999998</v>
      </c>
      <c r="Q67" s="3">
        <f t="shared" si="19"/>
        <v>4.2027220541401293</v>
      </c>
      <c r="R67" s="3">
        <f t="shared" si="20"/>
        <v>47.520238163481956</v>
      </c>
      <c r="S67" s="3">
        <f t="shared" si="21"/>
        <v>6.3821089437367293</v>
      </c>
    </row>
    <row r="68" spans="1:19" x14ac:dyDescent="0.3">
      <c r="A68" s="6" t="s">
        <v>28</v>
      </c>
      <c r="B68" s="6">
        <v>1.9610000000000001</v>
      </c>
      <c r="C68" s="6">
        <v>3.754</v>
      </c>
      <c r="D68" s="6">
        <v>0.84199999999999997</v>
      </c>
      <c r="E68" s="25">
        <f t="shared" si="22"/>
        <v>0.43420118824999998</v>
      </c>
      <c r="F68" s="26">
        <f t="shared" si="23"/>
        <v>2.9365975000000003E-4</v>
      </c>
      <c r="G68" s="27">
        <f t="shared" si="24"/>
        <v>0.1219496875</v>
      </c>
      <c r="H68" s="25">
        <f t="shared" si="25"/>
        <v>2.2054749999999998E-4</v>
      </c>
      <c r="I68" s="26">
        <f t="shared" si="26"/>
        <v>0.56482214749999993</v>
      </c>
      <c r="J68" s="27">
        <f t="shared" si="27"/>
        <v>4.4653829999999999E-2</v>
      </c>
      <c r="K68" s="8">
        <f t="shared" si="16"/>
        <v>0.43442173574999998</v>
      </c>
      <c r="L68" s="9">
        <f t="shared" si="17"/>
        <v>0.56511580724999988</v>
      </c>
      <c r="M68" s="10">
        <f t="shared" si="18"/>
        <v>0.16660351749999999</v>
      </c>
      <c r="N68" s="8">
        <f t="shared" si="28"/>
        <v>2.7309090250000112E-2</v>
      </c>
      <c r="O68" s="9">
        <f t="shared" si="29"/>
        <v>0.40208103475000012</v>
      </c>
      <c r="P68" s="10">
        <f t="shared" si="30"/>
        <v>5.6465622500000034E-2</v>
      </c>
      <c r="Q68" s="3">
        <f t="shared" si="19"/>
        <v>3.2433598871734102</v>
      </c>
      <c r="R68" s="3">
        <f t="shared" si="20"/>
        <v>47.753092013064148</v>
      </c>
      <c r="S68" s="3">
        <f t="shared" si="21"/>
        <v>6.7061309382422847</v>
      </c>
    </row>
    <row r="69" spans="1:19" x14ac:dyDescent="0.3">
      <c r="A69" s="6" t="s">
        <v>29</v>
      </c>
      <c r="B69" s="6">
        <v>1.9359999999999999</v>
      </c>
      <c r="C69" s="6">
        <v>2.8359999999999999</v>
      </c>
      <c r="D69" s="6">
        <v>1.7</v>
      </c>
      <c r="E69" s="25">
        <f t="shared" si="22"/>
        <v>0.42866573199999997</v>
      </c>
      <c r="F69" s="26">
        <f t="shared" si="23"/>
        <v>2.8991599999999998E-4</v>
      </c>
      <c r="G69" s="27">
        <f t="shared" si="24"/>
        <v>0.120395</v>
      </c>
      <c r="H69" s="25">
        <f t="shared" si="25"/>
        <v>1.6661499999999998E-4</v>
      </c>
      <c r="I69" s="26">
        <f t="shared" si="26"/>
        <v>0.42670101499999991</v>
      </c>
      <c r="J69" s="27">
        <f t="shared" si="27"/>
        <v>3.3734219999999995E-2</v>
      </c>
      <c r="K69" s="8">
        <f t="shared" si="16"/>
        <v>0.42883234699999995</v>
      </c>
      <c r="L69" s="9">
        <f t="shared" si="17"/>
        <v>0.42699093099999991</v>
      </c>
      <c r="M69" s="10">
        <f t="shared" si="18"/>
        <v>0.15412922000000001</v>
      </c>
      <c r="N69" s="8">
        <f t="shared" si="28"/>
        <v>8.0617605000000037E-2</v>
      </c>
      <c r="O69" s="9">
        <f t="shared" si="29"/>
        <v>0.86925358900000016</v>
      </c>
      <c r="P69" s="10">
        <f t="shared" si="30"/>
        <v>0.11750062</v>
      </c>
      <c r="Q69" s="3">
        <f t="shared" si="19"/>
        <v>4.7422120588235321</v>
      </c>
      <c r="R69" s="3">
        <f t="shared" si="20"/>
        <v>51.13256405882354</v>
      </c>
      <c r="S69" s="3">
        <f t="shared" si="21"/>
        <v>6.9118011764705889</v>
      </c>
    </row>
    <row r="70" spans="1:19" x14ac:dyDescent="0.3">
      <c r="A70" s="6" t="s">
        <v>30</v>
      </c>
      <c r="B70" s="6">
        <v>2.1850000000000001</v>
      </c>
      <c r="C70" s="6">
        <v>3.6259999999999999</v>
      </c>
      <c r="D70" s="6">
        <v>0.97799999999999998</v>
      </c>
      <c r="E70" s="25">
        <f t="shared" si="22"/>
        <v>0.48379887624999995</v>
      </c>
      <c r="F70" s="26">
        <f t="shared" si="23"/>
        <v>3.2720375000000002E-4</v>
      </c>
      <c r="G70" s="27">
        <f t="shared" si="24"/>
        <v>0.13587968750000001</v>
      </c>
      <c r="H70" s="25">
        <f t="shared" si="25"/>
        <v>2.130275E-4</v>
      </c>
      <c r="I70" s="26">
        <f t="shared" si="26"/>
        <v>0.54556342749999986</v>
      </c>
      <c r="J70" s="27">
        <f t="shared" si="27"/>
        <v>4.3131269999999999E-2</v>
      </c>
      <c r="K70" s="8">
        <f t="shared" si="16"/>
        <v>0.48401190374999997</v>
      </c>
      <c r="L70" s="9">
        <f t="shared" si="17"/>
        <v>0.54589063124999981</v>
      </c>
      <c r="M70" s="10">
        <f t="shared" si="18"/>
        <v>0.17901095750000001</v>
      </c>
      <c r="N70" s="8">
        <f t="shared" si="28"/>
        <v>3.8513416249999988E-2</v>
      </c>
      <c r="O70" s="9">
        <f t="shared" si="29"/>
        <v>0.42947866775000021</v>
      </c>
      <c r="P70" s="10">
        <f t="shared" si="30"/>
        <v>6.0694482500000008E-2</v>
      </c>
      <c r="Q70" s="3">
        <f t="shared" si="19"/>
        <v>3.9379771216768904</v>
      </c>
      <c r="R70" s="3">
        <f t="shared" si="20"/>
        <v>43.913974207566483</v>
      </c>
      <c r="S70" s="3">
        <f t="shared" si="21"/>
        <v>6.2059798057259723</v>
      </c>
    </row>
    <row r="71" spans="1:19" x14ac:dyDescent="0.3">
      <c r="A71" s="6" t="s">
        <v>31</v>
      </c>
      <c r="B71" s="6">
        <v>2.194</v>
      </c>
      <c r="C71" s="6">
        <v>3.5590000000000002</v>
      </c>
      <c r="D71" s="6">
        <v>1.093</v>
      </c>
      <c r="E71" s="25">
        <f>R$8/100*$B71</f>
        <v>0.48579164049999995</v>
      </c>
      <c r="F71" s="26">
        <f t="shared" si="23"/>
        <v>3.2855150000000001E-4</v>
      </c>
      <c r="G71" s="27">
        <f t="shared" si="24"/>
        <v>0.136439375</v>
      </c>
      <c r="H71" s="25">
        <f t="shared" si="25"/>
        <v>2.0909125000000001E-4</v>
      </c>
      <c r="I71" s="26">
        <f t="shared" si="26"/>
        <v>0.53548269124999992</v>
      </c>
      <c r="J71" s="27">
        <f t="shared" si="27"/>
        <v>4.2334305000000003E-2</v>
      </c>
      <c r="K71" s="8">
        <f t="shared" si="16"/>
        <v>0.48600073174999997</v>
      </c>
      <c r="L71" s="9">
        <f t="shared" si="17"/>
        <v>0.53581124274999992</v>
      </c>
      <c r="M71" s="10">
        <f t="shared" si="18"/>
        <v>0.17877367999999999</v>
      </c>
      <c r="N71" s="8">
        <f t="shared" si="28"/>
        <v>1.6359426250000031E-2</v>
      </c>
      <c r="O71" s="9">
        <f t="shared" si="29"/>
        <v>0.44154463924999998</v>
      </c>
      <c r="P71" s="10">
        <f t="shared" si="30"/>
        <v>5.5435780000000018E-2</v>
      </c>
      <c r="Q71" s="3">
        <f>N71/$D71*100</f>
        <v>1.4967453110704512</v>
      </c>
      <c r="R71" s="3">
        <f t="shared" si="20"/>
        <v>40.397496729185725</v>
      </c>
      <c r="S71" s="3">
        <f t="shared" si="21"/>
        <v>5.071892040256178</v>
      </c>
    </row>
    <row r="72" spans="1:19" x14ac:dyDescent="0.3">
      <c r="A72" s="6" t="s">
        <v>32</v>
      </c>
      <c r="B72" s="6">
        <v>2.2330000000000001</v>
      </c>
      <c r="C72" s="6">
        <v>4.2149999999999999</v>
      </c>
      <c r="D72" s="6">
        <v>0.34200000000000003</v>
      </c>
      <c r="E72" s="25">
        <f t="shared" si="22"/>
        <v>0.49442695225</v>
      </c>
      <c r="F72" s="26">
        <f t="shared" si="23"/>
        <v>3.3439175000000006E-4</v>
      </c>
      <c r="G72" s="27">
        <f t="shared" si="24"/>
        <v>0.1388646875</v>
      </c>
      <c r="H72" s="25">
        <f t="shared" si="25"/>
        <v>2.4763124999999998E-4</v>
      </c>
      <c r="I72" s="26">
        <f t="shared" si="26"/>
        <v>0.63418363124999988</v>
      </c>
      <c r="J72" s="27">
        <f t="shared" si="27"/>
        <v>5.0137424999999992E-2</v>
      </c>
      <c r="K72" s="8">
        <f t="shared" si="16"/>
        <v>0.49467458349999999</v>
      </c>
      <c r="L72" s="9">
        <f t="shared" si="17"/>
        <v>0.63451802299999993</v>
      </c>
      <c r="M72" s="10">
        <f t="shared" si="18"/>
        <v>0.18900211249999999</v>
      </c>
      <c r="N72" s="8">
        <f t="shared" si="28"/>
        <v>1.4718006500000047E-2</v>
      </c>
      <c r="O72" s="9">
        <f>G42-L72</f>
        <v>0.15530156700000008</v>
      </c>
      <c r="P72" s="10">
        <f t="shared" si="30"/>
        <v>2.3049587500000024E-2</v>
      </c>
      <c r="Q72" s="3">
        <f t="shared" si="19"/>
        <v>4.3035106725146335</v>
      </c>
      <c r="R72" s="3">
        <f t="shared" si="20"/>
        <v>45.409814912280723</v>
      </c>
      <c r="S72" s="3">
        <f t="shared" si="21"/>
        <v>6.7396454678362634</v>
      </c>
    </row>
    <row r="73" spans="1:19" x14ac:dyDescent="0.3">
      <c r="A73" s="6" t="s">
        <v>33</v>
      </c>
      <c r="B73" s="6">
        <v>2.161</v>
      </c>
      <c r="C73" s="6">
        <v>3.613</v>
      </c>
      <c r="D73" s="6">
        <v>0.85599999999999998</v>
      </c>
      <c r="E73" s="25">
        <f t="shared" si="22"/>
        <v>0.47848483824999999</v>
      </c>
      <c r="F73" s="26">
        <f t="shared" si="23"/>
        <v>3.2360975000000002E-4</v>
      </c>
      <c r="G73" s="27">
        <f t="shared" si="24"/>
        <v>0.1343871875</v>
      </c>
      <c r="H73" s="25">
        <f t="shared" si="25"/>
        <v>2.1226374999999998E-4</v>
      </c>
      <c r="I73" s="26">
        <f t="shared" si="26"/>
        <v>0.54360746374999991</v>
      </c>
      <c r="J73" s="27">
        <f t="shared" si="27"/>
        <v>4.2976634999999999E-2</v>
      </c>
      <c r="K73" s="8">
        <f t="shared" si="16"/>
        <v>0.47869710199999999</v>
      </c>
      <c r="L73" s="9">
        <f t="shared" si="17"/>
        <v>0.54393107349999992</v>
      </c>
      <c r="M73" s="10">
        <f t="shared" si="18"/>
        <v>0.17736382249999999</v>
      </c>
      <c r="N73" s="8">
        <f t="shared" si="28"/>
        <v>3.0917848000000026E-2</v>
      </c>
      <c r="O73" s="9">
        <f t="shared" si="29"/>
        <v>0.38481921650000017</v>
      </c>
      <c r="P73" s="10">
        <f t="shared" si="30"/>
        <v>5.6940377499999972E-2</v>
      </c>
      <c r="Q73" s="3">
        <f>N73/$D73*100</f>
        <v>3.6118981308411242</v>
      </c>
      <c r="R73" s="3">
        <f t="shared" si="20"/>
        <v>44.955515946261706</v>
      </c>
      <c r="S73" s="3">
        <f t="shared" si="21"/>
        <v>6.6519132593457915</v>
      </c>
    </row>
    <row r="74" spans="1:19" x14ac:dyDescent="0.3">
      <c r="A74" s="6" t="s">
        <v>34</v>
      </c>
      <c r="B74" s="6">
        <v>1.952</v>
      </c>
      <c r="C74" s="6">
        <v>3.7959999999999998</v>
      </c>
      <c r="D74" s="6">
        <v>0.79500000000000004</v>
      </c>
      <c r="E74" s="25">
        <f t="shared" si="22"/>
        <v>0.43220842399999998</v>
      </c>
      <c r="F74" s="26">
        <f t="shared" si="23"/>
        <v>2.9231200000000003E-4</v>
      </c>
      <c r="G74" s="27">
        <f t="shared" si="24"/>
        <v>0.12139</v>
      </c>
      <c r="H74" s="25">
        <f t="shared" si="25"/>
        <v>2.2301499999999999E-4</v>
      </c>
      <c r="I74" s="26">
        <f t="shared" si="26"/>
        <v>0.57114141499999993</v>
      </c>
      <c r="J74" s="27">
        <f t="shared" si="27"/>
        <v>4.5153419999999993E-2</v>
      </c>
      <c r="K74" s="8">
        <f t="shared" si="16"/>
        <v>0.43243143899999997</v>
      </c>
      <c r="L74" s="9">
        <f t="shared" si="17"/>
        <v>0.57143372699999995</v>
      </c>
      <c r="M74" s="10">
        <f t="shared" si="18"/>
        <v>0.16654342</v>
      </c>
      <c r="N74" s="8">
        <f t="shared" si="28"/>
        <v>2.7940584000000102E-2</v>
      </c>
      <c r="O74" s="9">
        <f t="shared" si="29"/>
        <v>0.33373143599999999</v>
      </c>
      <c r="P74" s="10">
        <f t="shared" si="30"/>
        <v>5.0945899999999988E-2</v>
      </c>
      <c r="Q74" s="3">
        <f t="shared" si="19"/>
        <v>3.5145388679245411</v>
      </c>
      <c r="R74" s="3">
        <f t="shared" si="20"/>
        <v>41.978796981132071</v>
      </c>
      <c r="S74" s="3">
        <f t="shared" si="21"/>
        <v>6.4082893081760988</v>
      </c>
    </row>
  </sheetData>
  <mergeCells count="18">
    <mergeCell ref="J14:J15"/>
    <mergeCell ref="K14:K15"/>
    <mergeCell ref="F14:F15"/>
    <mergeCell ref="G14:G15"/>
    <mergeCell ref="H14:H15"/>
    <mergeCell ref="I14:I15"/>
    <mergeCell ref="I2:I6"/>
    <mergeCell ref="J2:J6"/>
    <mergeCell ref="K2:K6"/>
    <mergeCell ref="I8:I12"/>
    <mergeCell ref="J8:J12"/>
    <mergeCell ref="K8:K12"/>
    <mergeCell ref="F2:F6"/>
    <mergeCell ref="G2:G6"/>
    <mergeCell ref="H2:H6"/>
    <mergeCell ref="F8:F12"/>
    <mergeCell ref="G8:G12"/>
    <mergeCell ref="H8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Lindsay</dc:creator>
  <cp:lastModifiedBy>Solomon Maerowitz-McMahan</cp:lastModifiedBy>
  <dcterms:created xsi:type="dcterms:W3CDTF">2024-07-11T10:07:36Z</dcterms:created>
  <dcterms:modified xsi:type="dcterms:W3CDTF">2024-07-12T02:13:18Z</dcterms:modified>
</cp:coreProperties>
</file>