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westernsydneyedu-my.sharepoint.com/personal/90957135_westernsydney_edu_au/Documents/ABS_FIRE/ABS_FIRE_MYCO/Raw_data/Stoich/"/>
    </mc:Choice>
  </mc:AlternateContent>
  <xr:revisionPtr revIDLastSave="5" documentId="8_{5DD34080-1B4F-4595-8F96-5DA8E46B5EBE}" xr6:coauthVersionLast="47" xr6:coauthVersionMax="47" xr10:uidLastSave="{3FD8C008-1A8E-477D-94FB-91CBC05EB137}"/>
  <bookViews>
    <workbookView xWindow="57480" yWindow="-120" windowWidth="29040" windowHeight="15840" xr2:uid="{00000000-000D-0000-FFFF-FFFF00000000}"/>
  </bookViews>
  <sheets>
    <sheet name="Calculation" sheetId="1" r:id="rId1"/>
    <sheet name="Digestion 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P3" i="1"/>
  <c r="Q3" i="1"/>
  <c r="O4" i="1"/>
  <c r="Q4" i="1" s="1"/>
  <c r="O5" i="1"/>
  <c r="Q5" i="1" s="1"/>
  <c r="P5" i="1"/>
  <c r="O6" i="1"/>
  <c r="Q6" i="1" s="1"/>
  <c r="P6" i="1"/>
  <c r="O7" i="1"/>
  <c r="Q7" i="1" s="1"/>
  <c r="P7" i="1"/>
  <c r="O8" i="1"/>
  <c r="P8" i="1" s="1"/>
  <c r="Q8" i="1"/>
  <c r="O9" i="1"/>
  <c r="P9" i="1" s="1"/>
  <c r="O10" i="1"/>
  <c r="P10" i="1" s="1"/>
  <c r="O11" i="1"/>
  <c r="Q11" i="1" s="1"/>
  <c r="P11" i="1"/>
  <c r="O12" i="1"/>
  <c r="P12" i="1"/>
  <c r="Q12" i="1"/>
  <c r="O13" i="1"/>
  <c r="Q13" i="1" s="1"/>
  <c r="P13" i="1"/>
  <c r="O14" i="1"/>
  <c r="P14" i="1"/>
  <c r="Q14" i="1"/>
  <c r="O15" i="1"/>
  <c r="P15" i="1"/>
  <c r="Q15" i="1"/>
  <c r="O16" i="1"/>
  <c r="P16" i="1" s="1"/>
  <c r="O17" i="1"/>
  <c r="Q17" i="1" s="1"/>
  <c r="P17" i="1"/>
  <c r="O18" i="1"/>
  <c r="P18" i="1"/>
  <c r="Q18" i="1"/>
  <c r="O19" i="1"/>
  <c r="P19" i="1" s="1"/>
  <c r="Q19" i="1"/>
  <c r="O20" i="1"/>
  <c r="P20" i="1" s="1"/>
  <c r="O21" i="1"/>
  <c r="Q21" i="1" s="1"/>
  <c r="P21" i="1"/>
  <c r="O22" i="1"/>
  <c r="P22" i="1" s="1"/>
  <c r="O23" i="1"/>
  <c r="P23" i="1" s="1"/>
  <c r="O24" i="1"/>
  <c r="P24" i="1" s="1"/>
  <c r="O25" i="1"/>
  <c r="P25" i="1"/>
  <c r="Q25" i="1"/>
  <c r="O26" i="1"/>
  <c r="Q26" i="1" s="1"/>
  <c r="P26" i="1"/>
  <c r="O27" i="1"/>
  <c r="Q27" i="1" s="1"/>
  <c r="P27" i="1"/>
  <c r="O28" i="1"/>
  <c r="P28" i="1" s="1"/>
  <c r="O29" i="1"/>
  <c r="Q29" i="1" s="1"/>
  <c r="P29" i="1"/>
  <c r="O30" i="1"/>
  <c r="P30" i="1" s="1"/>
  <c r="O31" i="1"/>
  <c r="P31" i="1"/>
  <c r="Q31" i="1"/>
  <c r="O32" i="1"/>
  <c r="P32" i="1" s="1"/>
  <c r="O2" i="1"/>
  <c r="Q2" i="1" s="1"/>
  <c r="M10" i="1"/>
  <c r="M12" i="1"/>
  <c r="M14" i="1"/>
  <c r="M32" i="1"/>
  <c r="K8" i="1"/>
  <c r="K9" i="1"/>
  <c r="K10" i="1"/>
  <c r="I3" i="1"/>
  <c r="K3" i="1" s="1"/>
  <c r="I4" i="1"/>
  <c r="K4" i="1" s="1"/>
  <c r="I5" i="1"/>
  <c r="K5" i="1" s="1"/>
  <c r="I6" i="1"/>
  <c r="K6" i="1" s="1"/>
  <c r="I7" i="1"/>
  <c r="K7" i="1" s="1"/>
  <c r="I8" i="1"/>
  <c r="M8" i="1" s="1"/>
  <c r="I9" i="1"/>
  <c r="M9" i="1" s="1"/>
  <c r="I10" i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M25" i="1" s="1"/>
  <c r="I26" i="1"/>
  <c r="K26" i="1" s="1"/>
  <c r="I27" i="1"/>
  <c r="M27" i="1" s="1"/>
  <c r="I28" i="1"/>
  <c r="M28" i="1" s="1"/>
  <c r="I29" i="1"/>
  <c r="K29" i="1" s="1"/>
  <c r="I30" i="1"/>
  <c r="M30" i="1" s="1"/>
  <c r="I31" i="1"/>
  <c r="K31" i="1" s="1"/>
  <c r="I32" i="1"/>
  <c r="K32" i="1" s="1"/>
  <c r="I2" i="1"/>
  <c r="K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Q16" i="1" l="1"/>
  <c r="Q23" i="1"/>
  <c r="M13" i="1"/>
  <c r="Q28" i="1"/>
  <c r="Q9" i="1"/>
  <c r="K30" i="1"/>
  <c r="M31" i="1"/>
  <c r="P2" i="1"/>
  <c r="Q24" i="1"/>
  <c r="Q30" i="1"/>
  <c r="Q22" i="1"/>
  <c r="Q20" i="1"/>
  <c r="P4" i="1"/>
  <c r="Q32" i="1"/>
  <c r="Q10" i="1"/>
  <c r="M7" i="1"/>
  <c r="M6" i="1"/>
  <c r="M5" i="1"/>
  <c r="M4" i="1"/>
  <c r="M3" i="1"/>
  <c r="M24" i="1"/>
  <c r="K28" i="1"/>
  <c r="M23" i="1"/>
  <c r="K27" i="1"/>
  <c r="M22" i="1"/>
  <c r="M21" i="1"/>
  <c r="K25" i="1"/>
  <c r="M20" i="1"/>
  <c r="M19" i="1"/>
  <c r="M18" i="1"/>
  <c r="M17" i="1"/>
  <c r="M16" i="1"/>
  <c r="M15" i="1"/>
  <c r="M29" i="1"/>
  <c r="M26" i="1"/>
  <c r="M11" i="1"/>
  <c r="M2" i="1"/>
</calcChain>
</file>

<file path=xl/sharedStrings.xml><?xml version="1.0" encoding="utf-8"?>
<sst xmlns="http://schemas.openxmlformats.org/spreadsheetml/2006/main" count="40" uniqueCount="39">
  <si>
    <t>Sample ID</t>
  </si>
  <si>
    <t>Sample_mg</t>
  </si>
  <si>
    <t>Amount_Recovered_from small digestion vials</t>
  </si>
  <si>
    <t>Round</t>
  </si>
  <si>
    <t>Notes</t>
  </si>
  <si>
    <t xml:space="preserve">potential material left in tube post digestion </t>
  </si>
  <si>
    <t>BLANK</t>
  </si>
  <si>
    <t>EUC STD 2.5</t>
  </si>
  <si>
    <t>EUC STD 4.1</t>
  </si>
  <si>
    <t>2ND BLANK A</t>
  </si>
  <si>
    <t>2ND BLANK B</t>
  </si>
  <si>
    <t>EUC STD 2.1</t>
  </si>
  <si>
    <t>EUC STD 2.3</t>
  </si>
  <si>
    <t>potenially maybe might have knocked the tube over a bit, but not sure how mch I lost</t>
  </si>
  <si>
    <t>HFE1</t>
  </si>
  <si>
    <t>HFE2</t>
  </si>
  <si>
    <t>HFE3</t>
  </si>
  <si>
    <t>HFE4</t>
  </si>
  <si>
    <t>Acid used (ml)</t>
  </si>
  <si>
    <t>Acidity in 3ml diluted digest (%)</t>
  </si>
  <si>
    <t>Acidity to achieve (%)</t>
  </si>
  <si>
    <t>Expected recovery_after digestion (ml)</t>
  </si>
  <si>
    <t>Peroxide used (ml)</t>
  </si>
  <si>
    <t xml:space="preserve">1st Round </t>
  </si>
  <si>
    <t>I used 1mL HNO3 and 1mL H2O2 (30%) *except for Euc Stan I used 1mL HNO3 and .5 mL H202</t>
  </si>
  <si>
    <t xml:space="preserve">2nd Round </t>
  </si>
  <si>
    <t>Euc Stan I used .9mL HNO3 and .3 mL H202</t>
  </si>
  <si>
    <t>Hyphae .8 mg samples I used .6mL HNO3 and .2mL H202</t>
  </si>
  <si>
    <t>Hyphae 2mg samples I used .9mL HNO3 and .4mL H2O2</t>
  </si>
  <si>
    <t>Total_volume_ of acid and H2O2 after 1st dilution with water</t>
  </si>
  <si>
    <t>Dilution required_for 7% acidity_Kazi</t>
  </si>
  <si>
    <t>Actual acidity obtained</t>
  </si>
  <si>
    <t>AQ2_P_Result (mg/L)</t>
  </si>
  <si>
    <t>Total P (mg/g)</t>
  </si>
  <si>
    <t>Total P (mg/kg)</t>
  </si>
  <si>
    <t>% Total P</t>
  </si>
  <si>
    <t>Manual Dillution_done after digestion_for 7% acidity_Sandy</t>
  </si>
  <si>
    <t>Faulty result</t>
  </si>
  <si>
    <t>potentially produce faluty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</si>
</sst>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2" borderId="0" xfId="0" applyFill="1"/>
    <xf numFmtId="0" fontId="0" fillId="0" borderId="0" xfId="0" applyFill="1"/>
    <xf numFmtId="1" fontId="0" fillId="0" borderId="0" xfId="0" applyNumberFormat="1"/>
    <xf numFmtId="0" fontId="0" fillId="3" borderId="0" xfId="0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tabSelected="1" topLeftCell="J1" workbookViewId="0">
      <pane ySplit="1" topLeftCell="A2" activePane="bottomLeft" state="frozen"/>
      <selection pane="bottomLeft" activeCell="T22" sqref="T22"/>
    </sheetView>
  </sheetViews>
  <sheetFormatPr defaultRowHeight="14.4" x14ac:dyDescent="0.3"/>
  <cols>
    <col min="1" max="1" width="11.21875" customWidth="1"/>
    <col min="2" max="2" width="12.6640625" customWidth="1"/>
    <col min="3" max="3" width="8.5546875" customWidth="1"/>
    <col min="4" max="5" width="12.6640625" customWidth="1"/>
    <col min="6" max="6" width="16.44140625" customWidth="1"/>
    <col min="7" max="8" width="17.21875" customWidth="1"/>
    <col min="9" max="10" width="20.44140625" customWidth="1"/>
    <col min="11" max="11" width="17.21875" customWidth="1"/>
    <col min="12" max="13" width="17.5546875" customWidth="1"/>
    <col min="14" max="14" width="19.5546875" customWidth="1"/>
    <col min="15" max="15" width="14.44140625" customWidth="1"/>
    <col min="16" max="16" width="17.5546875" customWidth="1"/>
    <col min="17" max="19" width="12.44140625" customWidth="1"/>
  </cols>
  <sheetData>
    <row r="1" spans="1:20" s="1" customFormat="1" x14ac:dyDescent="0.3">
      <c r="A1" s="1" t="s">
        <v>0</v>
      </c>
      <c r="B1" s="1" t="s">
        <v>1</v>
      </c>
      <c r="C1" s="1" t="s">
        <v>3</v>
      </c>
      <c r="D1" s="1" t="s">
        <v>18</v>
      </c>
      <c r="E1" s="1" t="s">
        <v>22</v>
      </c>
      <c r="F1" s="1" t="s">
        <v>21</v>
      </c>
      <c r="G1" s="1" t="s">
        <v>2</v>
      </c>
      <c r="H1" s="1" t="s">
        <v>29</v>
      </c>
      <c r="I1" s="1" t="s">
        <v>19</v>
      </c>
      <c r="J1" s="1" t="s">
        <v>20</v>
      </c>
      <c r="K1" s="1" t="s">
        <v>30</v>
      </c>
      <c r="L1" s="1" t="s">
        <v>36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T1" s="1" t="s">
        <v>4</v>
      </c>
    </row>
    <row r="2" spans="1:20" x14ac:dyDescent="0.3">
      <c r="A2">
        <v>5.0999999999999996</v>
      </c>
      <c r="B2">
        <v>1.986</v>
      </c>
      <c r="C2">
        <v>1</v>
      </c>
      <c r="D2">
        <v>1</v>
      </c>
      <c r="E2">
        <v>1</v>
      </c>
      <c r="F2">
        <f>D2+E2</f>
        <v>2</v>
      </c>
      <c r="G2">
        <v>1.9</v>
      </c>
      <c r="H2">
        <v>3</v>
      </c>
      <c r="I2" s="2">
        <f>(70*D2)/H2</f>
        <v>23.333333333333332</v>
      </c>
      <c r="J2">
        <v>7</v>
      </c>
      <c r="K2" s="2">
        <f>I2/J2</f>
        <v>3.333333333333333</v>
      </c>
      <c r="L2">
        <v>3.25</v>
      </c>
      <c r="M2" s="5">
        <f>I2/L2</f>
        <v>7.1794871794871788</v>
      </c>
      <c r="N2">
        <v>2.7099999999999999E-2</v>
      </c>
      <c r="O2">
        <f>(N2*H2*L2)/B2</f>
        <v>0.13304380664652568</v>
      </c>
      <c r="P2">
        <f>O2*1000</f>
        <v>133.04380664652567</v>
      </c>
      <c r="Q2">
        <f>O2/10</f>
        <v>1.3304380664652568E-2</v>
      </c>
      <c r="R2" s="3"/>
      <c r="S2" t="s">
        <v>38</v>
      </c>
    </row>
    <row r="3" spans="1:20" x14ac:dyDescent="0.3">
      <c r="A3">
        <v>7.1</v>
      </c>
      <c r="B3">
        <v>1.8240000000000001</v>
      </c>
      <c r="C3">
        <v>1</v>
      </c>
      <c r="D3">
        <v>1</v>
      </c>
      <c r="E3">
        <v>1</v>
      </c>
      <c r="F3">
        <f t="shared" ref="F3:F32" si="0">D3+E3</f>
        <v>2</v>
      </c>
      <c r="G3">
        <v>1.5</v>
      </c>
      <c r="H3">
        <v>3</v>
      </c>
      <c r="I3" s="2">
        <f t="shared" ref="I3:I32" si="1">(70*D3)/H3</f>
        <v>23.333333333333332</v>
      </c>
      <c r="J3">
        <v>7</v>
      </c>
      <c r="K3" s="2">
        <f t="shared" ref="K3:K32" si="2">I3/J3</f>
        <v>3.333333333333333</v>
      </c>
      <c r="L3">
        <v>3.25</v>
      </c>
      <c r="M3" s="5">
        <f t="shared" ref="M3:M32" si="3">I3/L3</f>
        <v>7.1794871794871788</v>
      </c>
      <c r="N3">
        <v>1.4200000000000001E-2</v>
      </c>
      <c r="O3">
        <f t="shared" ref="O3:O32" si="4">(N3*H3*L3)/B3</f>
        <v>7.5904605263157884E-2</v>
      </c>
      <c r="P3">
        <f t="shared" ref="P3:P32" si="5">O3*1000</f>
        <v>75.90460526315789</v>
      </c>
      <c r="Q3">
        <f t="shared" ref="Q3:Q32" si="6">O3/10</f>
        <v>7.5904605263157881E-3</v>
      </c>
      <c r="R3" s="6"/>
      <c r="S3" t="s">
        <v>37</v>
      </c>
    </row>
    <row r="4" spans="1:20" x14ac:dyDescent="0.3">
      <c r="A4">
        <v>7.2</v>
      </c>
      <c r="B4">
        <v>1.9750000000000001</v>
      </c>
      <c r="C4">
        <v>1</v>
      </c>
      <c r="D4">
        <v>1</v>
      </c>
      <c r="E4">
        <v>1</v>
      </c>
      <c r="F4">
        <f t="shared" si="0"/>
        <v>2</v>
      </c>
      <c r="G4">
        <v>2</v>
      </c>
      <c r="H4">
        <v>3</v>
      </c>
      <c r="I4" s="2">
        <f t="shared" si="1"/>
        <v>23.333333333333332</v>
      </c>
      <c r="J4">
        <v>7</v>
      </c>
      <c r="K4" s="2">
        <f t="shared" si="2"/>
        <v>3.333333333333333</v>
      </c>
      <c r="L4">
        <v>3.25</v>
      </c>
      <c r="M4" s="5">
        <f t="shared" si="3"/>
        <v>7.1794871794871788</v>
      </c>
      <c r="N4">
        <v>5.0500000000000003E-2</v>
      </c>
      <c r="O4">
        <f t="shared" si="4"/>
        <v>0.24930379746835446</v>
      </c>
      <c r="P4">
        <f t="shared" si="5"/>
        <v>249.30379746835445</v>
      </c>
      <c r="Q4">
        <f t="shared" si="6"/>
        <v>2.4930379746835447E-2</v>
      </c>
    </row>
    <row r="5" spans="1:20" x14ac:dyDescent="0.3">
      <c r="A5">
        <v>8.1</v>
      </c>
      <c r="B5">
        <v>1.8919999999999999</v>
      </c>
      <c r="C5">
        <v>1</v>
      </c>
      <c r="D5">
        <v>1</v>
      </c>
      <c r="E5">
        <v>1</v>
      </c>
      <c r="F5">
        <f t="shared" si="0"/>
        <v>2</v>
      </c>
      <c r="G5">
        <v>1.5</v>
      </c>
      <c r="H5">
        <v>3</v>
      </c>
      <c r="I5" s="2">
        <f t="shared" si="1"/>
        <v>23.333333333333332</v>
      </c>
      <c r="J5">
        <v>7</v>
      </c>
      <c r="K5" s="2">
        <f t="shared" si="2"/>
        <v>3.333333333333333</v>
      </c>
      <c r="L5">
        <v>3.25</v>
      </c>
      <c r="M5" s="5">
        <f t="shared" si="3"/>
        <v>7.1794871794871788</v>
      </c>
      <c r="N5">
        <v>7.7499999999999999E-2</v>
      </c>
      <c r="O5">
        <f t="shared" si="4"/>
        <v>0.39937896405919665</v>
      </c>
      <c r="P5">
        <f t="shared" si="5"/>
        <v>399.37896405919668</v>
      </c>
      <c r="Q5">
        <f t="shared" si="6"/>
        <v>3.9937896405919666E-2</v>
      </c>
    </row>
    <row r="6" spans="1:20" x14ac:dyDescent="0.3">
      <c r="A6">
        <v>10.199999999999999</v>
      </c>
      <c r="B6">
        <v>1.7889999999999999</v>
      </c>
      <c r="C6">
        <v>1</v>
      </c>
      <c r="D6">
        <v>1</v>
      </c>
      <c r="E6">
        <v>1</v>
      </c>
      <c r="F6">
        <f t="shared" si="0"/>
        <v>2</v>
      </c>
      <c r="G6" s="3">
        <v>1</v>
      </c>
      <c r="H6" s="4">
        <v>3</v>
      </c>
      <c r="I6" s="2">
        <f t="shared" si="1"/>
        <v>23.333333333333332</v>
      </c>
      <c r="J6">
        <v>7</v>
      </c>
      <c r="K6" s="2">
        <f t="shared" si="2"/>
        <v>3.333333333333333</v>
      </c>
      <c r="L6">
        <v>3.25</v>
      </c>
      <c r="M6" s="5">
        <f t="shared" si="3"/>
        <v>7.1794871794871788</v>
      </c>
      <c r="N6">
        <v>3.9899999999999998E-2</v>
      </c>
      <c r="O6">
        <f t="shared" si="4"/>
        <v>0.21745388485187256</v>
      </c>
      <c r="P6">
        <f t="shared" si="5"/>
        <v>217.45388485187254</v>
      </c>
      <c r="Q6">
        <f t="shared" si="6"/>
        <v>2.1745388485187256E-2</v>
      </c>
    </row>
    <row r="7" spans="1:20" x14ac:dyDescent="0.3">
      <c r="A7">
        <v>11.1</v>
      </c>
      <c r="B7">
        <v>1.988</v>
      </c>
      <c r="C7">
        <v>1</v>
      </c>
      <c r="D7">
        <v>1</v>
      </c>
      <c r="E7">
        <v>1</v>
      </c>
      <c r="F7">
        <f t="shared" si="0"/>
        <v>2</v>
      </c>
      <c r="G7">
        <v>2</v>
      </c>
      <c r="H7">
        <v>3</v>
      </c>
      <c r="I7" s="2">
        <f t="shared" si="1"/>
        <v>23.333333333333332</v>
      </c>
      <c r="J7">
        <v>7</v>
      </c>
      <c r="K7" s="2">
        <f t="shared" si="2"/>
        <v>3.333333333333333</v>
      </c>
      <c r="L7">
        <v>3.25</v>
      </c>
      <c r="M7" s="5">
        <f t="shared" si="3"/>
        <v>7.1794871794871788</v>
      </c>
      <c r="N7">
        <v>-4.3E-3</v>
      </c>
      <c r="O7">
        <f t="shared" si="4"/>
        <v>-2.1089034205231387E-2</v>
      </c>
      <c r="P7">
        <f t="shared" si="5"/>
        <v>-21.089034205231385</v>
      </c>
      <c r="Q7">
        <f t="shared" si="6"/>
        <v>-2.1089034205231385E-3</v>
      </c>
    </row>
    <row r="8" spans="1:20" x14ac:dyDescent="0.3">
      <c r="A8">
        <v>26.1</v>
      </c>
      <c r="B8">
        <v>1.988</v>
      </c>
      <c r="C8">
        <v>1</v>
      </c>
      <c r="D8">
        <v>1</v>
      </c>
      <c r="E8">
        <v>1</v>
      </c>
      <c r="F8">
        <f t="shared" si="0"/>
        <v>2</v>
      </c>
      <c r="G8">
        <v>2</v>
      </c>
      <c r="H8">
        <v>3.1</v>
      </c>
      <c r="I8" s="2">
        <f t="shared" si="1"/>
        <v>22.58064516129032</v>
      </c>
      <c r="J8">
        <v>7</v>
      </c>
      <c r="K8" s="2">
        <f t="shared" si="2"/>
        <v>3.225806451612903</v>
      </c>
      <c r="L8">
        <v>3.1</v>
      </c>
      <c r="M8" s="5">
        <f t="shared" si="3"/>
        <v>7.2840790842871996</v>
      </c>
      <c r="N8">
        <v>4.9299999999999997E-2</v>
      </c>
      <c r="O8">
        <f t="shared" si="4"/>
        <v>0.23831639839034205</v>
      </c>
      <c r="P8">
        <f t="shared" si="5"/>
        <v>238.31639839034204</v>
      </c>
      <c r="Q8">
        <f t="shared" si="6"/>
        <v>2.3831639839034205E-2</v>
      </c>
    </row>
    <row r="9" spans="1:20" x14ac:dyDescent="0.3">
      <c r="A9">
        <v>26.2</v>
      </c>
      <c r="B9">
        <v>2.173</v>
      </c>
      <c r="C9">
        <v>1</v>
      </c>
      <c r="D9">
        <v>1</v>
      </c>
      <c r="E9">
        <v>1</v>
      </c>
      <c r="F9">
        <f t="shared" si="0"/>
        <v>2</v>
      </c>
      <c r="G9">
        <v>1.8</v>
      </c>
      <c r="H9">
        <v>3</v>
      </c>
      <c r="I9" s="2">
        <f t="shared" si="1"/>
        <v>23.333333333333332</v>
      </c>
      <c r="J9">
        <v>7</v>
      </c>
      <c r="K9" s="2">
        <f t="shared" si="2"/>
        <v>3.333333333333333</v>
      </c>
      <c r="L9">
        <v>3.25</v>
      </c>
      <c r="M9" s="5">
        <f t="shared" si="3"/>
        <v>7.1794871794871788</v>
      </c>
      <c r="N9">
        <v>6.7299999999999999E-2</v>
      </c>
      <c r="O9">
        <f t="shared" si="4"/>
        <v>0.30196732627703632</v>
      </c>
      <c r="P9">
        <f t="shared" si="5"/>
        <v>301.96732627703631</v>
      </c>
      <c r="Q9">
        <f t="shared" si="6"/>
        <v>3.0196732627703633E-2</v>
      </c>
    </row>
    <row r="10" spans="1:20" x14ac:dyDescent="0.3">
      <c r="A10">
        <v>31.1</v>
      </c>
      <c r="B10">
        <v>2.0270000000000001</v>
      </c>
      <c r="C10">
        <v>1</v>
      </c>
      <c r="D10">
        <v>1</v>
      </c>
      <c r="E10">
        <v>1</v>
      </c>
      <c r="F10">
        <f t="shared" si="0"/>
        <v>2</v>
      </c>
      <c r="G10">
        <v>1.8</v>
      </c>
      <c r="H10">
        <v>3</v>
      </c>
      <c r="I10" s="2">
        <f t="shared" si="1"/>
        <v>23.333333333333332</v>
      </c>
      <c r="J10">
        <v>7</v>
      </c>
      <c r="K10" s="2">
        <f t="shared" si="2"/>
        <v>3.333333333333333</v>
      </c>
      <c r="L10">
        <v>3.25</v>
      </c>
      <c r="M10" s="5">
        <f t="shared" si="3"/>
        <v>7.1794871794871788</v>
      </c>
      <c r="N10">
        <v>0.11749999999999999</v>
      </c>
      <c r="O10">
        <f t="shared" si="4"/>
        <v>0.5651825357671435</v>
      </c>
      <c r="P10">
        <f t="shared" si="5"/>
        <v>565.18253576714346</v>
      </c>
      <c r="Q10">
        <f t="shared" si="6"/>
        <v>5.6518253576714347E-2</v>
      </c>
    </row>
    <row r="11" spans="1:20" x14ac:dyDescent="0.3">
      <c r="A11">
        <v>31.2</v>
      </c>
      <c r="B11">
        <v>2.0720000000000001</v>
      </c>
      <c r="C11">
        <v>1</v>
      </c>
      <c r="D11">
        <v>1</v>
      </c>
      <c r="E11">
        <v>1</v>
      </c>
      <c r="F11">
        <f t="shared" si="0"/>
        <v>2</v>
      </c>
      <c r="G11">
        <v>1.8</v>
      </c>
      <c r="H11">
        <v>3</v>
      </c>
      <c r="I11" s="2">
        <f t="shared" si="1"/>
        <v>23.333333333333332</v>
      </c>
      <c r="J11">
        <v>7</v>
      </c>
      <c r="K11" s="2">
        <f t="shared" si="2"/>
        <v>3.333333333333333</v>
      </c>
      <c r="L11">
        <v>3.25</v>
      </c>
      <c r="M11" s="5">
        <f t="shared" si="3"/>
        <v>7.1794871794871788</v>
      </c>
      <c r="N11">
        <v>0.1237</v>
      </c>
      <c r="O11">
        <f t="shared" si="4"/>
        <v>0.58208252895752899</v>
      </c>
      <c r="P11">
        <f t="shared" si="5"/>
        <v>582.08252895752901</v>
      </c>
      <c r="Q11">
        <f t="shared" si="6"/>
        <v>5.8208252895752897E-2</v>
      </c>
      <c r="T11" t="s">
        <v>5</v>
      </c>
    </row>
    <row r="12" spans="1:20" x14ac:dyDescent="0.3">
      <c r="A12">
        <v>34.1</v>
      </c>
      <c r="B12">
        <v>1.99</v>
      </c>
      <c r="C12">
        <v>1</v>
      </c>
      <c r="D12">
        <v>1</v>
      </c>
      <c r="E12">
        <v>1</v>
      </c>
      <c r="F12">
        <f t="shared" si="0"/>
        <v>2</v>
      </c>
      <c r="G12">
        <v>2</v>
      </c>
      <c r="H12">
        <v>3</v>
      </c>
      <c r="I12" s="2">
        <f t="shared" si="1"/>
        <v>23.333333333333332</v>
      </c>
      <c r="J12">
        <v>7</v>
      </c>
      <c r="K12" s="2">
        <f t="shared" si="2"/>
        <v>3.333333333333333</v>
      </c>
      <c r="L12">
        <v>3.25</v>
      </c>
      <c r="M12" s="5">
        <f t="shared" si="3"/>
        <v>7.1794871794871788</v>
      </c>
      <c r="N12">
        <v>3.3399999999999999E-2</v>
      </c>
      <c r="O12">
        <f t="shared" si="4"/>
        <v>0.163643216080402</v>
      </c>
      <c r="P12">
        <f t="shared" si="5"/>
        <v>163.643216080402</v>
      </c>
      <c r="Q12">
        <f t="shared" si="6"/>
        <v>1.6364321608040199E-2</v>
      </c>
    </row>
    <row r="13" spans="1:20" x14ac:dyDescent="0.3">
      <c r="A13">
        <v>34.200000000000003</v>
      </c>
      <c r="B13">
        <v>1.923</v>
      </c>
      <c r="C13">
        <v>1</v>
      </c>
      <c r="D13">
        <v>1</v>
      </c>
      <c r="E13">
        <v>1</v>
      </c>
      <c r="F13">
        <f t="shared" si="0"/>
        <v>2</v>
      </c>
      <c r="G13">
        <v>1.7</v>
      </c>
      <c r="H13">
        <v>3</v>
      </c>
      <c r="I13" s="2">
        <f t="shared" si="1"/>
        <v>23.333333333333332</v>
      </c>
      <c r="J13">
        <v>7</v>
      </c>
      <c r="K13" s="2">
        <f t="shared" si="2"/>
        <v>3.333333333333333</v>
      </c>
      <c r="L13">
        <v>3.25</v>
      </c>
      <c r="M13" s="5">
        <f t="shared" si="3"/>
        <v>7.1794871794871788</v>
      </c>
      <c r="N13">
        <v>0.10290000000000001</v>
      </c>
      <c r="O13">
        <f t="shared" si="4"/>
        <v>0.5217238689547582</v>
      </c>
      <c r="P13">
        <f t="shared" si="5"/>
        <v>521.72386895475825</v>
      </c>
      <c r="Q13">
        <f t="shared" si="6"/>
        <v>5.217238689547582E-2</v>
      </c>
    </row>
    <row r="14" spans="1:20" x14ac:dyDescent="0.3">
      <c r="A14">
        <v>49.1</v>
      </c>
      <c r="B14">
        <v>1.833</v>
      </c>
      <c r="C14">
        <v>1</v>
      </c>
      <c r="D14">
        <v>1</v>
      </c>
      <c r="E14">
        <v>1</v>
      </c>
      <c r="F14">
        <f t="shared" si="0"/>
        <v>2</v>
      </c>
      <c r="G14">
        <v>2</v>
      </c>
      <c r="H14">
        <v>3</v>
      </c>
      <c r="I14" s="2">
        <f t="shared" si="1"/>
        <v>23.333333333333332</v>
      </c>
      <c r="J14">
        <v>7</v>
      </c>
      <c r="K14" s="2">
        <f t="shared" si="2"/>
        <v>3.333333333333333</v>
      </c>
      <c r="L14">
        <v>3.1</v>
      </c>
      <c r="M14" s="5">
        <f t="shared" si="3"/>
        <v>7.5268817204301071</v>
      </c>
      <c r="N14">
        <v>4.3700000000000003E-2</v>
      </c>
      <c r="O14">
        <f t="shared" si="4"/>
        <v>0.22171849427168577</v>
      </c>
      <c r="P14">
        <f t="shared" si="5"/>
        <v>221.71849427168578</v>
      </c>
      <c r="Q14">
        <f t="shared" si="6"/>
        <v>2.2171849427168579E-2</v>
      </c>
    </row>
    <row r="15" spans="1:20" x14ac:dyDescent="0.3">
      <c r="A15">
        <v>56.1</v>
      </c>
      <c r="B15">
        <v>1.9730000000000001</v>
      </c>
      <c r="C15">
        <v>1</v>
      </c>
      <c r="D15">
        <v>1</v>
      </c>
      <c r="E15">
        <v>1</v>
      </c>
      <c r="F15">
        <f t="shared" si="0"/>
        <v>2</v>
      </c>
      <c r="G15">
        <v>1.5</v>
      </c>
      <c r="H15">
        <v>3</v>
      </c>
      <c r="I15" s="2">
        <f t="shared" si="1"/>
        <v>23.333333333333332</v>
      </c>
      <c r="J15">
        <v>7</v>
      </c>
      <c r="K15" s="2">
        <f t="shared" si="2"/>
        <v>3.333333333333333</v>
      </c>
      <c r="L15">
        <v>3.25</v>
      </c>
      <c r="M15" s="5">
        <f t="shared" si="3"/>
        <v>7.1794871794871788</v>
      </c>
      <c r="N15">
        <v>6.5299999999999997E-2</v>
      </c>
      <c r="O15">
        <f t="shared" si="4"/>
        <v>0.32269386720729853</v>
      </c>
      <c r="P15">
        <f t="shared" si="5"/>
        <v>322.69386720729852</v>
      </c>
      <c r="Q15">
        <f t="shared" si="6"/>
        <v>3.2269386720729855E-2</v>
      </c>
    </row>
    <row r="16" spans="1:20" x14ac:dyDescent="0.3">
      <c r="A16" t="s">
        <v>6</v>
      </c>
      <c r="B16">
        <v>1E-13</v>
      </c>
      <c r="C16">
        <v>1</v>
      </c>
      <c r="D16">
        <v>1</v>
      </c>
      <c r="E16">
        <v>1</v>
      </c>
      <c r="F16">
        <f t="shared" si="0"/>
        <v>2</v>
      </c>
      <c r="H16">
        <v>3</v>
      </c>
      <c r="I16" s="2">
        <f t="shared" si="1"/>
        <v>23.333333333333332</v>
      </c>
      <c r="J16">
        <v>7</v>
      </c>
      <c r="K16" s="2">
        <f t="shared" si="2"/>
        <v>3.333333333333333</v>
      </c>
      <c r="L16">
        <v>3.25</v>
      </c>
      <c r="M16" s="5">
        <f t="shared" si="3"/>
        <v>7.1794871794871788</v>
      </c>
      <c r="N16">
        <v>-4.9200000000000001E-2</v>
      </c>
      <c r="O16">
        <f t="shared" si="4"/>
        <v>-4797000000000</v>
      </c>
      <c r="P16">
        <f t="shared" si="5"/>
        <v>-4797000000000000</v>
      </c>
      <c r="Q16">
        <f t="shared" si="6"/>
        <v>-479700000000</v>
      </c>
    </row>
    <row r="17" spans="1:20" x14ac:dyDescent="0.3">
      <c r="A17" t="s">
        <v>6</v>
      </c>
      <c r="B17">
        <v>1E-13</v>
      </c>
      <c r="C17">
        <v>1</v>
      </c>
      <c r="D17">
        <v>1</v>
      </c>
      <c r="E17">
        <v>1</v>
      </c>
      <c r="F17">
        <f t="shared" si="0"/>
        <v>2</v>
      </c>
      <c r="H17">
        <v>3</v>
      </c>
      <c r="I17" s="2">
        <f t="shared" si="1"/>
        <v>23.333333333333332</v>
      </c>
      <c r="J17">
        <v>7</v>
      </c>
      <c r="K17" s="2">
        <f t="shared" si="2"/>
        <v>3.333333333333333</v>
      </c>
      <c r="L17">
        <v>3.25</v>
      </c>
      <c r="M17" s="5">
        <f t="shared" si="3"/>
        <v>7.1794871794871788</v>
      </c>
      <c r="N17">
        <v>-2.46E-2</v>
      </c>
      <c r="O17">
        <f t="shared" si="4"/>
        <v>-2398500000000</v>
      </c>
      <c r="P17">
        <f t="shared" si="5"/>
        <v>-2398500000000000</v>
      </c>
      <c r="Q17">
        <f t="shared" si="6"/>
        <v>-239850000000</v>
      </c>
    </row>
    <row r="18" spans="1:20" x14ac:dyDescent="0.3">
      <c r="A18" t="s">
        <v>7</v>
      </c>
      <c r="B18">
        <v>2.5</v>
      </c>
      <c r="C18">
        <v>1</v>
      </c>
      <c r="D18">
        <v>1</v>
      </c>
      <c r="E18">
        <v>0.5</v>
      </c>
      <c r="F18">
        <f t="shared" si="0"/>
        <v>1.5</v>
      </c>
      <c r="G18" s="3">
        <v>0.8</v>
      </c>
      <c r="H18" s="4">
        <v>3</v>
      </c>
      <c r="I18" s="2">
        <f t="shared" si="1"/>
        <v>23.333333333333332</v>
      </c>
      <c r="J18">
        <v>7</v>
      </c>
      <c r="K18" s="2">
        <f t="shared" si="2"/>
        <v>3.333333333333333</v>
      </c>
      <c r="L18">
        <v>3.25</v>
      </c>
      <c r="M18" s="5">
        <f t="shared" si="3"/>
        <v>7.1794871794871788</v>
      </c>
      <c r="N18">
        <v>0.25619999999999998</v>
      </c>
      <c r="O18">
        <f t="shared" si="4"/>
        <v>0.99917999999999996</v>
      </c>
      <c r="P18">
        <f t="shared" si="5"/>
        <v>999.18</v>
      </c>
      <c r="Q18">
        <f t="shared" si="6"/>
        <v>9.9917999999999993E-2</v>
      </c>
    </row>
    <row r="19" spans="1:20" x14ac:dyDescent="0.3">
      <c r="A19" t="s">
        <v>8</v>
      </c>
      <c r="B19">
        <v>4.0999999999999996</v>
      </c>
      <c r="C19">
        <v>1</v>
      </c>
      <c r="D19">
        <v>1</v>
      </c>
      <c r="E19">
        <v>0.5</v>
      </c>
      <c r="F19">
        <f t="shared" si="0"/>
        <v>1.5</v>
      </c>
      <c r="G19" s="3">
        <v>0.5</v>
      </c>
      <c r="H19" s="4">
        <v>3</v>
      </c>
      <c r="I19" s="2">
        <f t="shared" si="1"/>
        <v>23.333333333333332</v>
      </c>
      <c r="J19">
        <v>7</v>
      </c>
      <c r="K19" s="2">
        <f t="shared" si="2"/>
        <v>3.333333333333333</v>
      </c>
      <c r="L19">
        <v>3.25</v>
      </c>
      <c r="M19" s="5">
        <f t="shared" si="3"/>
        <v>7.1794871794871788</v>
      </c>
      <c r="N19">
        <v>0.13869999999999999</v>
      </c>
      <c r="O19">
        <f t="shared" si="4"/>
        <v>0.32983536585365858</v>
      </c>
      <c r="P19">
        <f t="shared" si="5"/>
        <v>329.83536585365857</v>
      </c>
      <c r="Q19">
        <f t="shared" si="6"/>
        <v>3.2983536585365861E-2</v>
      </c>
    </row>
    <row r="20" spans="1:20" x14ac:dyDescent="0.3">
      <c r="A20">
        <v>11.2</v>
      </c>
      <c r="B20">
        <v>0.5</v>
      </c>
      <c r="C20">
        <v>2</v>
      </c>
      <c r="D20">
        <v>0.6</v>
      </c>
      <c r="E20">
        <v>0.2</v>
      </c>
      <c r="F20">
        <f t="shared" si="0"/>
        <v>0.8</v>
      </c>
      <c r="G20">
        <v>0.8</v>
      </c>
      <c r="H20">
        <v>2.5</v>
      </c>
      <c r="I20" s="2">
        <f t="shared" si="1"/>
        <v>16.8</v>
      </c>
      <c r="J20">
        <v>7</v>
      </c>
      <c r="K20" s="2">
        <f t="shared" si="2"/>
        <v>2.4</v>
      </c>
      <c r="L20">
        <v>2.4</v>
      </c>
      <c r="M20" s="5">
        <f t="shared" si="3"/>
        <v>7.0000000000000009</v>
      </c>
      <c r="N20">
        <v>-2.0000000000000001E-4</v>
      </c>
      <c r="O20">
        <f t="shared" si="4"/>
        <v>-2.3999999999999998E-3</v>
      </c>
      <c r="P20">
        <f t="shared" si="5"/>
        <v>-2.4</v>
      </c>
      <c r="Q20">
        <f t="shared" si="6"/>
        <v>-2.3999999999999998E-4</v>
      </c>
    </row>
    <row r="21" spans="1:20" x14ac:dyDescent="0.3">
      <c r="A21">
        <v>12.1</v>
      </c>
      <c r="B21">
        <v>0.61499999999999999</v>
      </c>
      <c r="C21">
        <v>2</v>
      </c>
      <c r="D21">
        <v>0.6</v>
      </c>
      <c r="E21">
        <v>0.2</v>
      </c>
      <c r="F21">
        <f t="shared" si="0"/>
        <v>0.8</v>
      </c>
      <c r="G21">
        <v>0.8</v>
      </c>
      <c r="H21">
        <v>2.5</v>
      </c>
      <c r="I21" s="2">
        <f t="shared" si="1"/>
        <v>16.8</v>
      </c>
      <c r="J21">
        <v>7</v>
      </c>
      <c r="K21" s="2">
        <f t="shared" si="2"/>
        <v>2.4</v>
      </c>
      <c r="L21">
        <v>2.4</v>
      </c>
      <c r="M21" s="5">
        <f t="shared" si="3"/>
        <v>7.0000000000000009</v>
      </c>
      <c r="N21">
        <v>-8.0399999999999999E-2</v>
      </c>
      <c r="O21">
        <f t="shared" si="4"/>
        <v>-0.78439024390243905</v>
      </c>
      <c r="P21">
        <f t="shared" si="5"/>
        <v>-784.39024390243901</v>
      </c>
      <c r="Q21">
        <f t="shared" si="6"/>
        <v>-7.8439024390243903E-2</v>
      </c>
    </row>
    <row r="22" spans="1:20" s="4" customFormat="1" x14ac:dyDescent="0.3">
      <c r="A22" s="4">
        <v>12.2</v>
      </c>
      <c r="B22" s="4">
        <v>0.78500000000000003</v>
      </c>
      <c r="C22" s="4">
        <v>2</v>
      </c>
      <c r="D22" s="4">
        <v>0.9</v>
      </c>
      <c r="E22" s="4">
        <v>0.4</v>
      </c>
      <c r="F22" s="4">
        <f t="shared" si="0"/>
        <v>1.3</v>
      </c>
      <c r="G22" s="4">
        <v>1.2</v>
      </c>
      <c r="H22" s="4">
        <v>2.5</v>
      </c>
      <c r="I22" s="2">
        <f t="shared" si="1"/>
        <v>25.2</v>
      </c>
      <c r="J22">
        <v>7</v>
      </c>
      <c r="K22" s="2">
        <f t="shared" si="2"/>
        <v>3.6</v>
      </c>
      <c r="L22" s="3">
        <v>2.4</v>
      </c>
      <c r="M22" s="7">
        <f t="shared" si="3"/>
        <v>10.5</v>
      </c>
      <c r="N22" s="4">
        <v>2.3999999999999998E-3</v>
      </c>
      <c r="O22">
        <f t="shared" si="4"/>
        <v>1.8343949044585982E-2</v>
      </c>
      <c r="P22">
        <f t="shared" si="5"/>
        <v>18.343949044585983</v>
      </c>
      <c r="Q22">
        <f t="shared" si="6"/>
        <v>1.8343949044585983E-3</v>
      </c>
      <c r="R22"/>
      <c r="S22"/>
    </row>
    <row r="23" spans="1:20" x14ac:dyDescent="0.3">
      <c r="A23">
        <v>29.1</v>
      </c>
      <c r="B23">
        <v>0.61699999999999999</v>
      </c>
      <c r="C23">
        <v>2</v>
      </c>
      <c r="D23">
        <v>0.6</v>
      </c>
      <c r="E23">
        <v>0.2</v>
      </c>
      <c r="F23">
        <f t="shared" si="0"/>
        <v>0.8</v>
      </c>
      <c r="G23">
        <v>0.8</v>
      </c>
      <c r="H23">
        <v>2.5</v>
      </c>
      <c r="I23" s="2">
        <f t="shared" si="1"/>
        <v>16.8</v>
      </c>
      <c r="J23">
        <v>7</v>
      </c>
      <c r="K23" s="2">
        <f t="shared" si="2"/>
        <v>2.4</v>
      </c>
      <c r="L23">
        <v>2.4</v>
      </c>
      <c r="M23" s="5">
        <f t="shared" si="3"/>
        <v>7.0000000000000009</v>
      </c>
      <c r="N23">
        <v>-0.1457</v>
      </c>
      <c r="O23">
        <f t="shared" si="4"/>
        <v>-1.4168557536466773</v>
      </c>
      <c r="P23">
        <f t="shared" si="5"/>
        <v>-1416.8557536466772</v>
      </c>
      <c r="Q23">
        <f t="shared" si="6"/>
        <v>-0.14168557536466772</v>
      </c>
    </row>
    <row r="24" spans="1:20" x14ac:dyDescent="0.3">
      <c r="A24">
        <v>56.2</v>
      </c>
      <c r="B24">
        <v>1.093</v>
      </c>
      <c r="C24">
        <v>2</v>
      </c>
      <c r="D24">
        <v>0.9</v>
      </c>
      <c r="E24">
        <v>0.4</v>
      </c>
      <c r="F24">
        <f t="shared" si="0"/>
        <v>1.3</v>
      </c>
      <c r="G24">
        <v>1.2</v>
      </c>
      <c r="H24">
        <v>3</v>
      </c>
      <c r="I24" s="2">
        <f t="shared" si="1"/>
        <v>21</v>
      </c>
      <c r="J24">
        <v>7</v>
      </c>
      <c r="K24" s="2">
        <f t="shared" si="2"/>
        <v>3</v>
      </c>
      <c r="L24">
        <v>3.25</v>
      </c>
      <c r="M24" s="5">
        <f t="shared" si="3"/>
        <v>6.4615384615384617</v>
      </c>
      <c r="N24">
        <v>-1.2800000000000001E-2</v>
      </c>
      <c r="O24">
        <f t="shared" si="4"/>
        <v>-0.11418115279048491</v>
      </c>
      <c r="P24">
        <f t="shared" si="5"/>
        <v>-114.1811527904849</v>
      </c>
      <c r="Q24">
        <f t="shared" si="6"/>
        <v>-1.141811527904849E-2</v>
      </c>
    </row>
    <row r="25" spans="1:20" x14ac:dyDescent="0.3">
      <c r="A25" t="s">
        <v>9</v>
      </c>
      <c r="B25">
        <v>1E-13</v>
      </c>
      <c r="C25">
        <v>2</v>
      </c>
      <c r="D25">
        <v>0.9</v>
      </c>
      <c r="E25">
        <v>0.4</v>
      </c>
      <c r="F25">
        <f t="shared" si="0"/>
        <v>1.3</v>
      </c>
      <c r="H25">
        <v>3</v>
      </c>
      <c r="I25" s="2">
        <f t="shared" si="1"/>
        <v>21</v>
      </c>
      <c r="J25">
        <v>7</v>
      </c>
      <c r="K25" s="2">
        <f t="shared" si="2"/>
        <v>3</v>
      </c>
      <c r="L25">
        <v>3</v>
      </c>
      <c r="M25" s="5">
        <f t="shared" si="3"/>
        <v>7</v>
      </c>
      <c r="N25">
        <v>-2.0999999999999999E-3</v>
      </c>
      <c r="O25">
        <f t="shared" si="4"/>
        <v>-189000000000</v>
      </c>
      <c r="P25">
        <f t="shared" si="5"/>
        <v>-189000000000000</v>
      </c>
      <c r="Q25">
        <f t="shared" si="6"/>
        <v>-18900000000</v>
      </c>
    </row>
    <row r="26" spans="1:20" x14ac:dyDescent="0.3">
      <c r="A26" t="s">
        <v>10</v>
      </c>
      <c r="B26">
        <v>1.0000000000000001E-15</v>
      </c>
      <c r="C26">
        <v>2</v>
      </c>
      <c r="D26">
        <v>0.9</v>
      </c>
      <c r="E26">
        <v>0.4</v>
      </c>
      <c r="F26">
        <f t="shared" si="0"/>
        <v>1.3</v>
      </c>
      <c r="H26">
        <v>3</v>
      </c>
      <c r="I26" s="2">
        <f t="shared" si="1"/>
        <v>21</v>
      </c>
      <c r="J26">
        <v>7</v>
      </c>
      <c r="K26" s="2">
        <f t="shared" si="2"/>
        <v>3</v>
      </c>
      <c r="L26">
        <v>3</v>
      </c>
      <c r="M26" s="5">
        <f t="shared" si="3"/>
        <v>7</v>
      </c>
      <c r="N26">
        <v>-1.1599999999999999E-2</v>
      </c>
      <c r="O26">
        <f t="shared" si="4"/>
        <v>-104399999999999.98</v>
      </c>
      <c r="P26">
        <f t="shared" si="5"/>
        <v>-1.0439999999999998E+17</v>
      </c>
      <c r="Q26">
        <f t="shared" si="6"/>
        <v>-10439999999999.998</v>
      </c>
    </row>
    <row r="27" spans="1:20" x14ac:dyDescent="0.3">
      <c r="A27" t="s">
        <v>11</v>
      </c>
      <c r="B27">
        <v>2.1</v>
      </c>
      <c r="C27">
        <v>2</v>
      </c>
      <c r="D27">
        <v>0.9</v>
      </c>
      <c r="E27">
        <v>0.3</v>
      </c>
      <c r="F27">
        <f t="shared" si="0"/>
        <v>1.2</v>
      </c>
      <c r="G27">
        <v>1.2</v>
      </c>
      <c r="H27">
        <v>3</v>
      </c>
      <c r="I27" s="2">
        <f t="shared" si="1"/>
        <v>21</v>
      </c>
      <c r="J27">
        <v>7</v>
      </c>
      <c r="K27" s="2">
        <f t="shared" si="2"/>
        <v>3</v>
      </c>
      <c r="L27">
        <v>3</v>
      </c>
      <c r="M27" s="5">
        <f t="shared" si="3"/>
        <v>7</v>
      </c>
      <c r="N27">
        <v>0.23799999999999999</v>
      </c>
      <c r="O27">
        <f t="shared" si="4"/>
        <v>1.02</v>
      </c>
      <c r="P27">
        <f t="shared" si="5"/>
        <v>1020</v>
      </c>
      <c r="Q27">
        <f t="shared" si="6"/>
        <v>0.10200000000000001</v>
      </c>
    </row>
    <row r="28" spans="1:20" x14ac:dyDescent="0.3">
      <c r="A28" t="s">
        <v>12</v>
      </c>
      <c r="B28">
        <v>2.2999999999999998</v>
      </c>
      <c r="C28">
        <v>2</v>
      </c>
      <c r="D28">
        <v>0.9</v>
      </c>
      <c r="E28">
        <v>0.3</v>
      </c>
      <c r="F28">
        <f t="shared" si="0"/>
        <v>1.2</v>
      </c>
      <c r="G28">
        <v>1.2</v>
      </c>
      <c r="H28">
        <v>3</v>
      </c>
      <c r="I28" s="2">
        <f t="shared" si="1"/>
        <v>21</v>
      </c>
      <c r="J28">
        <v>7</v>
      </c>
      <c r="K28" s="2">
        <f t="shared" si="2"/>
        <v>3</v>
      </c>
      <c r="L28">
        <v>3</v>
      </c>
      <c r="M28" s="5">
        <f t="shared" si="3"/>
        <v>7</v>
      </c>
      <c r="N28">
        <v>9.0499999999999997E-2</v>
      </c>
      <c r="O28">
        <f t="shared" si="4"/>
        <v>0.35413043478260869</v>
      </c>
      <c r="P28">
        <f t="shared" si="5"/>
        <v>354.13043478260869</v>
      </c>
      <c r="Q28" s="6">
        <f t="shared" si="6"/>
        <v>3.5413043478260867E-2</v>
      </c>
      <c r="R28" s="4"/>
      <c r="T28" t="s">
        <v>13</v>
      </c>
    </row>
    <row r="29" spans="1:20" x14ac:dyDescent="0.3">
      <c r="A29" t="s">
        <v>14</v>
      </c>
      <c r="B29">
        <v>2.0579999999999998</v>
      </c>
      <c r="C29">
        <v>2</v>
      </c>
      <c r="D29">
        <v>0.9</v>
      </c>
      <c r="E29">
        <v>0.4</v>
      </c>
      <c r="F29">
        <f t="shared" si="0"/>
        <v>1.3</v>
      </c>
      <c r="G29">
        <v>1.2</v>
      </c>
      <c r="H29">
        <v>3</v>
      </c>
      <c r="I29" s="2">
        <f t="shared" si="1"/>
        <v>21</v>
      </c>
      <c r="J29">
        <v>7</v>
      </c>
      <c r="K29" s="2">
        <f t="shared" si="2"/>
        <v>3</v>
      </c>
      <c r="L29">
        <v>3</v>
      </c>
      <c r="M29" s="5">
        <f t="shared" si="3"/>
        <v>7</v>
      </c>
      <c r="N29">
        <v>0.31979999999999997</v>
      </c>
      <c r="O29">
        <f t="shared" si="4"/>
        <v>1.398542274052478</v>
      </c>
      <c r="P29">
        <f t="shared" si="5"/>
        <v>1398.542274052478</v>
      </c>
      <c r="Q29">
        <f t="shared" si="6"/>
        <v>0.13985422740524781</v>
      </c>
    </row>
    <row r="30" spans="1:20" x14ac:dyDescent="0.3">
      <c r="A30" t="s">
        <v>15</v>
      </c>
      <c r="B30">
        <v>2.1560000000000001</v>
      </c>
      <c r="C30">
        <v>2</v>
      </c>
      <c r="D30">
        <v>0.9</v>
      </c>
      <c r="E30">
        <v>0.4</v>
      </c>
      <c r="F30">
        <f t="shared" si="0"/>
        <v>1.3</v>
      </c>
      <c r="G30">
        <v>1.2</v>
      </c>
      <c r="H30">
        <v>3</v>
      </c>
      <c r="I30" s="2">
        <f t="shared" si="1"/>
        <v>21</v>
      </c>
      <c r="J30">
        <v>7</v>
      </c>
      <c r="K30" s="2">
        <f t="shared" si="2"/>
        <v>3</v>
      </c>
      <c r="L30">
        <v>3</v>
      </c>
      <c r="M30" s="5">
        <f t="shared" si="3"/>
        <v>7</v>
      </c>
      <c r="N30">
        <v>0.34770000000000001</v>
      </c>
      <c r="O30">
        <f t="shared" si="4"/>
        <v>1.4514378478664192</v>
      </c>
      <c r="P30">
        <f t="shared" si="5"/>
        <v>1451.4378478664191</v>
      </c>
      <c r="Q30">
        <f t="shared" si="6"/>
        <v>0.14514378478664192</v>
      </c>
    </row>
    <row r="31" spans="1:20" x14ac:dyDescent="0.3">
      <c r="A31" t="s">
        <v>16</v>
      </c>
      <c r="B31">
        <v>2.1779999999999999</v>
      </c>
      <c r="C31">
        <v>2</v>
      </c>
      <c r="D31">
        <v>0.9</v>
      </c>
      <c r="E31">
        <v>0.4</v>
      </c>
      <c r="F31">
        <f t="shared" si="0"/>
        <v>1.3</v>
      </c>
      <c r="G31">
        <v>1.2</v>
      </c>
      <c r="H31">
        <v>3</v>
      </c>
      <c r="I31" s="2">
        <f t="shared" si="1"/>
        <v>21</v>
      </c>
      <c r="J31">
        <v>7</v>
      </c>
      <c r="K31" s="2">
        <f t="shared" si="2"/>
        <v>3</v>
      </c>
      <c r="L31">
        <v>3</v>
      </c>
      <c r="M31" s="5">
        <f t="shared" si="3"/>
        <v>7</v>
      </c>
      <c r="N31">
        <v>0.39279999999999998</v>
      </c>
      <c r="O31">
        <f t="shared" si="4"/>
        <v>1.6231404958677684</v>
      </c>
      <c r="P31">
        <f t="shared" si="5"/>
        <v>1623.1404958677683</v>
      </c>
      <c r="Q31">
        <f t="shared" si="6"/>
        <v>0.16231404958677684</v>
      </c>
    </row>
    <row r="32" spans="1:20" x14ac:dyDescent="0.3">
      <c r="A32" t="s">
        <v>17</v>
      </c>
      <c r="B32">
        <v>1.1220000000000001</v>
      </c>
      <c r="C32">
        <v>2</v>
      </c>
      <c r="D32">
        <v>0.9</v>
      </c>
      <c r="E32">
        <v>0.4</v>
      </c>
      <c r="F32">
        <f t="shared" si="0"/>
        <v>1.3</v>
      </c>
      <c r="G32">
        <v>1.2</v>
      </c>
      <c r="H32">
        <v>3</v>
      </c>
      <c r="I32" s="2">
        <f t="shared" si="1"/>
        <v>21</v>
      </c>
      <c r="J32">
        <v>7</v>
      </c>
      <c r="K32" s="2">
        <f t="shared" si="2"/>
        <v>3</v>
      </c>
      <c r="L32">
        <v>3</v>
      </c>
      <c r="M32" s="5">
        <f t="shared" si="3"/>
        <v>7</v>
      </c>
      <c r="N32">
        <v>0.18279999999999999</v>
      </c>
      <c r="O32">
        <f t="shared" si="4"/>
        <v>1.4663101604278073</v>
      </c>
      <c r="P32">
        <f t="shared" si="5"/>
        <v>1466.3101604278072</v>
      </c>
      <c r="Q32">
        <f t="shared" si="6"/>
        <v>0.14663101604278073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BE415-9E14-408F-8BB6-763D8E7A86AA}">
  <dimension ref="A1:B4"/>
  <sheetViews>
    <sheetView workbookViewId="0">
      <selection activeCell="L11" sqref="L11"/>
    </sheetView>
  </sheetViews>
  <sheetFormatPr defaultRowHeight="14.4" x14ac:dyDescent="0.3"/>
  <sheetData>
    <row r="1" spans="1:2" x14ac:dyDescent="0.3">
      <c r="A1" t="s">
        <v>23</v>
      </c>
      <c r="B1" t="s">
        <v>24</v>
      </c>
    </row>
    <row r="2" spans="1:2" x14ac:dyDescent="0.3">
      <c r="A2" t="s">
        <v>25</v>
      </c>
      <c r="B2" t="s">
        <v>26</v>
      </c>
    </row>
    <row r="3" spans="1:2" x14ac:dyDescent="0.3">
      <c r="B3" t="s">
        <v>27</v>
      </c>
    </row>
    <row r="4" spans="1:2" x14ac:dyDescent="0.3">
      <c r="B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</vt:lpstr>
      <vt:lpstr>Digestion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Mehnaz</dc:creator>
  <cp:lastModifiedBy>Solomon Maerowitz-McMahan</cp:lastModifiedBy>
  <dcterms:created xsi:type="dcterms:W3CDTF">2015-06-05T18:17:20Z</dcterms:created>
  <dcterms:modified xsi:type="dcterms:W3CDTF">2025-01-20T21:48:48Z</dcterms:modified>
</cp:coreProperties>
</file>