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0" documentId="8_{3881EC7F-4B55-4E1E-A38C-8C3036DE1172}" xr6:coauthVersionLast="47" xr6:coauthVersionMax="47" xr10:uidLastSave="{00000000-0000-0000-0000-000000000000}"/>
  <bookViews>
    <workbookView xWindow="-96" yWindow="-96" windowWidth="23232" windowHeight="12552" xr2:uid="{9460D11B-6791-42AB-BB8A-0BB802F560DA}"/>
  </bookViews>
  <sheets>
    <sheet name="For Simmy" sheetId="3" r:id="rId1"/>
    <sheet name="Sheet1" sheetId="1" r:id="rId2"/>
    <sheet name="Second Round" sheetId="2" r:id="rId3"/>
    <sheet name="TKP-3.2 meth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I20" i="3" s="1"/>
  <c r="H28" i="3"/>
  <c r="I22" i="3"/>
  <c r="I23" i="3"/>
  <c r="I24" i="3"/>
  <c r="I25" i="3"/>
  <c r="I26" i="3"/>
  <c r="I27" i="3"/>
  <c r="I28" i="3"/>
  <c r="H27" i="3"/>
  <c r="H26" i="3"/>
  <c r="H25" i="3"/>
  <c r="H24" i="3"/>
  <c r="H23" i="3"/>
  <c r="H22" i="3"/>
  <c r="H21" i="3"/>
  <c r="I21" i="3" s="1"/>
  <c r="H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D9" i="3"/>
  <c r="D8" i="3"/>
  <c r="D7" i="3"/>
  <c r="D6" i="3"/>
  <c r="D5" i="3"/>
  <c r="D4" i="3"/>
  <c r="D3" i="3"/>
  <c r="D2" i="3"/>
  <c r="E9" i="2"/>
  <c r="E8" i="2"/>
  <c r="E7" i="2"/>
  <c r="E6" i="2"/>
  <c r="E5" i="2"/>
  <c r="E4" i="2"/>
  <c r="E3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<sst xmlns="http://schemas.openxmlformats.org/spreadsheetml/2006/main" count="254" uniqueCount="96">
  <si>
    <t>Sample ID</t>
  </si>
  <si>
    <t xml:space="preserve">Sample_name </t>
  </si>
  <si>
    <t>Weight_full_samp</t>
  </si>
  <si>
    <t>New_ID</t>
  </si>
  <si>
    <t>W4-20B</t>
  </si>
  <si>
    <t>W4-15A</t>
  </si>
  <si>
    <t>W4-0A</t>
  </si>
  <si>
    <t>Weight_mg</t>
  </si>
  <si>
    <t>Strandard</t>
  </si>
  <si>
    <t>Blank 1st</t>
  </si>
  <si>
    <t>Blank 2nd</t>
  </si>
  <si>
    <t>B1</t>
  </si>
  <si>
    <t>B2</t>
  </si>
  <si>
    <t>Round</t>
  </si>
  <si>
    <t>.5mL HNO3 70%</t>
  </si>
  <si>
    <t>.2mL H2O2 30%</t>
  </si>
  <si>
    <t>vol_calc</t>
  </si>
  <si>
    <t>Initial_Volume_mL</t>
  </si>
  <si>
    <t>Volume_Shawan</t>
  </si>
  <si>
    <t>AQ2_Samples_Taken</t>
  </si>
  <si>
    <t>Standard</t>
  </si>
  <si>
    <t>Apple_Leaf</t>
  </si>
  <si>
    <t>NA</t>
  </si>
  <si>
    <t>w4-32A</t>
  </si>
  <si>
    <t>w4-3A</t>
  </si>
  <si>
    <t>w4-24A</t>
  </si>
  <si>
    <t>w4-8A</t>
  </si>
  <si>
    <t>?</t>
  </si>
  <si>
    <t>combined 14 + ?</t>
  </si>
  <si>
    <t>w43A and 8A</t>
  </si>
  <si>
    <t>s4-8A</t>
  </si>
  <si>
    <t>s4-8A and w4-24A</t>
  </si>
  <si>
    <t>combined 15 and ?</t>
  </si>
  <si>
    <t>Blank</t>
  </si>
  <si>
    <t>Test Results</t>
  </si>
  <si>
    <t>Cup</t>
  </si>
  <si>
    <t>Type</t>
  </si>
  <si>
    <t>ID</t>
  </si>
  <si>
    <t>Result</t>
  </si>
  <si>
    <t>Units</t>
  </si>
  <si>
    <t>Test Dil.</t>
  </si>
  <si>
    <t>Cup Dil.</t>
  </si>
  <si>
    <t>User</t>
  </si>
  <si>
    <t>Time/Date</t>
  </si>
  <si>
    <t>CCV</t>
  </si>
  <si>
    <t>C C V</t>
  </si>
  <si>
    <t>mgP/L</t>
  </si>
  <si>
    <t>A</t>
  </si>
  <si>
    <t>Tue Jun 25 16:40:01 2024</t>
  </si>
  <si>
    <t>CCB</t>
  </si>
  <si>
    <t>C C B</t>
  </si>
  <si>
    <t>Tue Jun 25 16:41:40 2024</t>
  </si>
  <si>
    <t>U1</t>
  </si>
  <si>
    <t>Tue Jun 25 16:43:20 2024</t>
  </si>
  <si>
    <t>U2</t>
  </si>
  <si>
    <t>Tue Jun 25 16:44:59 2024</t>
  </si>
  <si>
    <t>U3</t>
  </si>
  <si>
    <t>Tue Jun 25 16:46:39 2024</t>
  </si>
  <si>
    <t>U4</t>
  </si>
  <si>
    <t>Tue Jun 25 16:48:20 2024</t>
  </si>
  <si>
    <t>U5</t>
  </si>
  <si>
    <t>Tue Jun 25 16:50:01 2024</t>
  </si>
  <si>
    <t>U6</t>
  </si>
  <si>
    <t>Tue Jun 25 16:51:41 2024</t>
  </si>
  <si>
    <t>U7</t>
  </si>
  <si>
    <t>Tue Jun 25 16:53:21 2024</t>
  </si>
  <si>
    <t>U8</t>
  </si>
  <si>
    <t>Tue Jun 25 16:55:00 2024</t>
  </si>
  <si>
    <t>U9</t>
  </si>
  <si>
    <t>Tue Jun 25 16:56:40 2024</t>
  </si>
  <si>
    <t>U10</t>
  </si>
  <si>
    <t>Tue Jun 25 16:58:20 2024</t>
  </si>
  <si>
    <t>Tue Jun 25 17:00:00 2024</t>
  </si>
  <si>
    <t>Tue Jun 25 17:01:41 2024</t>
  </si>
  <si>
    <t>U11</t>
  </si>
  <si>
    <t>Tue Jun 25 17:03:21 2024</t>
  </si>
  <si>
    <t>U12</t>
  </si>
  <si>
    <t>Tue Jun 25 17:05:02 2024</t>
  </si>
  <si>
    <t>U13</t>
  </si>
  <si>
    <t>Tue Jun 25 17:06:44 2024</t>
  </si>
  <si>
    <t>U14</t>
  </si>
  <si>
    <t>Tue Jun 25 17:08:01 2024</t>
  </si>
  <si>
    <t>U15</t>
  </si>
  <si>
    <t>Tue Jun 25 17:09:17 2024</t>
  </si>
  <si>
    <t>U16</t>
  </si>
  <si>
    <t>Tue Jun 25 17:10:33 2024</t>
  </si>
  <si>
    <t>U17</t>
  </si>
  <si>
    <t>Tue Jun 25 17:11:49 2024</t>
  </si>
  <si>
    <t>U18</t>
  </si>
  <si>
    <t>Tue Jun 25 17:13:06 2024</t>
  </si>
  <si>
    <t>Tue Jun 25 17:14:22 2024</t>
  </si>
  <si>
    <t>Tue Jun 25 17:15:38 2024</t>
  </si>
  <si>
    <t>apple leaf P mg/kg= 1593+/- 68</t>
  </si>
  <si>
    <t>mg_P_per kg_hyphae</t>
  </si>
  <si>
    <t>euc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</si>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</sst>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6B6B-2A02-41CA-AF5E-40AC0F7B85BA}">
  <dimension ref="A1:I28"/>
  <sheetViews>
    <sheetView tabSelected="1" workbookViewId="0">
      <selection activeCell="E2" sqref="E2"/>
    </sheetView>
  </sheetViews>
  <sheetFormatPr defaultRowHeight="14.4"/>
  <cols>
    <col min="4" max="4" width="15.33203125" customWidth="1"/>
  </cols>
  <sheetData>
    <row r="1" spans="1:9">
      <c r="A1" t="s">
        <v>0</v>
      </c>
      <c r="B1" t="s">
        <v>1</v>
      </c>
      <c r="C1" t="s">
        <v>3</v>
      </c>
      <c r="D1" t="s">
        <v>7</v>
      </c>
      <c r="E1" t="s">
        <v>17</v>
      </c>
      <c r="F1" t="s">
        <v>38</v>
      </c>
      <c r="G1" t="s">
        <v>39</v>
      </c>
      <c r="H1" t="s">
        <v>93</v>
      </c>
    </row>
    <row r="2" spans="1:9">
      <c r="A2" t="s">
        <v>20</v>
      </c>
      <c r="B2" t="s">
        <v>21</v>
      </c>
      <c r="C2">
        <v>1</v>
      </c>
      <c r="D2">
        <f>1.179-0.1</f>
        <v>1.079</v>
      </c>
      <c r="E2">
        <v>2</v>
      </c>
      <c r="F2">
        <v>0.87709999999999999</v>
      </c>
      <c r="G2" t="s">
        <v>46</v>
      </c>
      <c r="H2" s="1">
        <f>E2 * (F2 / 1000) * (1000 / D2)</f>
        <v>1.6257645968489343</v>
      </c>
    </row>
    <row r="3" spans="1:9">
      <c r="A3" t="s">
        <v>20</v>
      </c>
      <c r="B3" t="s">
        <v>21</v>
      </c>
      <c r="C3">
        <v>2</v>
      </c>
      <c r="D3">
        <f>2.652-0.083</f>
        <v>2.569</v>
      </c>
      <c r="E3">
        <v>2</v>
      </c>
      <c r="F3">
        <v>-3.0099999999999998E-2</v>
      </c>
      <c r="G3" t="s">
        <v>46</v>
      </c>
      <c r="H3" s="1">
        <f t="shared" ref="H3:H27" si="0">E3 * (F3 / 1000) * (1000 / D3)</f>
        <v>-2.3433242506811988E-2</v>
      </c>
    </row>
    <row r="4" spans="1:9" s="2" customFormat="1">
      <c r="A4" s="2" t="s">
        <v>20</v>
      </c>
      <c r="B4" s="2" t="s">
        <v>21</v>
      </c>
      <c r="C4" s="2">
        <v>3</v>
      </c>
      <c r="D4" s="2">
        <f>1.296-0.064</f>
        <v>1.232</v>
      </c>
      <c r="E4" s="2">
        <v>2</v>
      </c>
      <c r="F4" s="2">
        <v>-8.9700000000000002E-2</v>
      </c>
      <c r="G4" s="2" t="s">
        <v>46</v>
      </c>
      <c r="H4" s="3">
        <f t="shared" si="0"/>
        <v>-0.14561688311688312</v>
      </c>
      <c r="I4" s="2" t="s">
        <v>33</v>
      </c>
    </row>
    <row r="5" spans="1:9">
      <c r="A5" t="s">
        <v>20</v>
      </c>
      <c r="B5" t="s">
        <v>21</v>
      </c>
      <c r="C5">
        <v>4</v>
      </c>
      <c r="D5">
        <f>2.503-0.097</f>
        <v>2.4060000000000001</v>
      </c>
      <c r="E5">
        <v>2</v>
      </c>
      <c r="F5">
        <v>1.9097</v>
      </c>
      <c r="G5" t="s">
        <v>46</v>
      </c>
      <c r="H5" s="1">
        <f t="shared" si="0"/>
        <v>1.5874480465502907</v>
      </c>
    </row>
    <row r="6" spans="1:9">
      <c r="A6" t="s">
        <v>20</v>
      </c>
      <c r="B6" t="s">
        <v>21</v>
      </c>
      <c r="C6">
        <v>5</v>
      </c>
      <c r="D6">
        <f>2.083-0.063</f>
        <v>2.02</v>
      </c>
      <c r="E6">
        <v>2</v>
      </c>
      <c r="F6">
        <v>1.0500000000000001E-2</v>
      </c>
      <c r="G6" t="s">
        <v>46</v>
      </c>
      <c r="H6" s="1">
        <f t="shared" si="0"/>
        <v>1.0396039603960397E-2</v>
      </c>
    </row>
    <row r="7" spans="1:9">
      <c r="A7" t="s">
        <v>20</v>
      </c>
      <c r="B7" t="s">
        <v>21</v>
      </c>
      <c r="C7">
        <v>6</v>
      </c>
      <c r="D7">
        <f>2.31-0.131</f>
        <v>2.1790000000000003</v>
      </c>
      <c r="E7">
        <v>2</v>
      </c>
      <c r="F7">
        <v>1.6336999999999999</v>
      </c>
      <c r="G7" t="s">
        <v>46</v>
      </c>
      <c r="H7" s="1">
        <f t="shared" si="0"/>
        <v>1.4994951812758144</v>
      </c>
    </row>
    <row r="8" spans="1:9">
      <c r="A8" t="s">
        <v>20</v>
      </c>
      <c r="B8" t="s">
        <v>21</v>
      </c>
      <c r="C8">
        <v>7</v>
      </c>
      <c r="D8">
        <f>1.444-0.102</f>
        <v>1.3419999999999999</v>
      </c>
      <c r="E8">
        <v>2</v>
      </c>
      <c r="F8">
        <v>1.2241</v>
      </c>
      <c r="G8" t="s">
        <v>46</v>
      </c>
      <c r="H8" s="1">
        <f t="shared" si="0"/>
        <v>1.8242921013412816</v>
      </c>
    </row>
    <row r="9" spans="1:9">
      <c r="A9" t="s">
        <v>20</v>
      </c>
      <c r="B9" t="s">
        <v>21</v>
      </c>
      <c r="C9">
        <v>8</v>
      </c>
      <c r="D9">
        <f>7.962-0.289</f>
        <v>7.673</v>
      </c>
      <c r="E9">
        <v>2</v>
      </c>
      <c r="F9">
        <v>0.40889999999999999</v>
      </c>
      <c r="G9" t="s">
        <v>46</v>
      </c>
      <c r="H9" s="1">
        <f t="shared" si="0"/>
        <v>0.10658151961423172</v>
      </c>
    </row>
    <row r="10" spans="1:9">
      <c r="A10">
        <v>13</v>
      </c>
      <c r="B10" t="s">
        <v>23</v>
      </c>
      <c r="C10">
        <v>9</v>
      </c>
      <c r="D10">
        <v>0.63600000000000001</v>
      </c>
      <c r="E10">
        <v>2</v>
      </c>
      <c r="F10">
        <v>8.6900000000000005E-2</v>
      </c>
      <c r="G10" t="s">
        <v>46</v>
      </c>
      <c r="H10" s="1">
        <f t="shared" si="0"/>
        <v>0.27327044025157238</v>
      </c>
    </row>
    <row r="11" spans="1:9">
      <c r="A11">
        <v>13</v>
      </c>
      <c r="B11" t="s">
        <v>23</v>
      </c>
      <c r="C11">
        <v>10</v>
      </c>
      <c r="D11">
        <v>0.59599999999999997</v>
      </c>
      <c r="E11">
        <v>2</v>
      </c>
      <c r="F11">
        <v>0.47189999999999999</v>
      </c>
      <c r="G11" t="s">
        <v>46</v>
      </c>
      <c r="H11" s="1">
        <f t="shared" si="0"/>
        <v>1.5835570469798657</v>
      </c>
    </row>
    <row r="12" spans="1:9">
      <c r="A12">
        <v>16</v>
      </c>
      <c r="B12" t="s">
        <v>23</v>
      </c>
      <c r="C12">
        <v>11</v>
      </c>
      <c r="D12">
        <v>1.236</v>
      </c>
      <c r="E12">
        <v>2</v>
      </c>
      <c r="F12">
        <v>8.9999999999999993E-3</v>
      </c>
      <c r="G12" t="s">
        <v>46</v>
      </c>
      <c r="H12" s="1">
        <f t="shared" si="0"/>
        <v>1.4563106796116502E-2</v>
      </c>
    </row>
    <row r="13" spans="1:9">
      <c r="A13">
        <v>16</v>
      </c>
      <c r="B13" t="s">
        <v>23</v>
      </c>
      <c r="C13">
        <v>12</v>
      </c>
      <c r="D13">
        <v>1.2729999999999999</v>
      </c>
      <c r="E13">
        <v>2</v>
      </c>
      <c r="F13">
        <v>1.1432</v>
      </c>
      <c r="G13" t="s">
        <v>46</v>
      </c>
      <c r="H13" s="1">
        <f t="shared" si="0"/>
        <v>1.7960722702278085</v>
      </c>
    </row>
    <row r="14" spans="1:9">
      <c r="A14" t="s">
        <v>28</v>
      </c>
      <c r="B14" t="s">
        <v>29</v>
      </c>
      <c r="C14">
        <v>13</v>
      </c>
      <c r="D14">
        <v>2.085</v>
      </c>
      <c r="E14">
        <v>2</v>
      </c>
      <c r="F14">
        <v>1.3935</v>
      </c>
      <c r="G14" t="s">
        <v>46</v>
      </c>
      <c r="H14" s="1">
        <f t="shared" si="0"/>
        <v>1.3366906474820144</v>
      </c>
    </row>
    <row r="15" spans="1:9">
      <c r="C15">
        <v>14</v>
      </c>
      <c r="D15">
        <v>2.0910000000000002</v>
      </c>
      <c r="E15">
        <v>2</v>
      </c>
      <c r="F15">
        <v>1.3032999999999999</v>
      </c>
      <c r="G15" t="s">
        <v>46</v>
      </c>
      <c r="H15" s="1">
        <f t="shared" si="0"/>
        <v>1.2465805834528931</v>
      </c>
    </row>
    <row r="16" spans="1:9">
      <c r="C16">
        <v>15</v>
      </c>
      <c r="D16">
        <v>1.2669999999999999</v>
      </c>
      <c r="E16">
        <v>2</v>
      </c>
      <c r="F16">
        <v>0.80230000000000001</v>
      </c>
      <c r="G16" t="s">
        <v>46</v>
      </c>
      <c r="H16" s="1">
        <f t="shared" si="0"/>
        <v>1.2664561957379639</v>
      </c>
    </row>
    <row r="17" spans="1:9">
      <c r="A17" t="s">
        <v>32</v>
      </c>
      <c r="B17" t="s">
        <v>31</v>
      </c>
      <c r="C17">
        <v>16</v>
      </c>
      <c r="D17">
        <v>1.4510000000000001</v>
      </c>
      <c r="E17">
        <v>2</v>
      </c>
      <c r="F17">
        <v>1.1612</v>
      </c>
      <c r="G17" t="s">
        <v>46</v>
      </c>
      <c r="H17" s="1">
        <f t="shared" si="0"/>
        <v>1.6005513439007581</v>
      </c>
    </row>
    <row r="18" spans="1:9">
      <c r="C18">
        <v>17</v>
      </c>
      <c r="D18">
        <v>2.0939999999999999</v>
      </c>
      <c r="E18">
        <v>2</v>
      </c>
      <c r="F18">
        <v>7.1199999999999999E-2</v>
      </c>
      <c r="G18" t="s">
        <v>46</v>
      </c>
      <c r="H18" s="1">
        <f t="shared" si="0"/>
        <v>6.8003820439350521E-2</v>
      </c>
    </row>
    <row r="19" spans="1:9">
      <c r="C19">
        <v>18</v>
      </c>
      <c r="D19">
        <v>0</v>
      </c>
      <c r="E19">
        <v>2</v>
      </c>
      <c r="F19">
        <v>-8.5199999999999998E-2</v>
      </c>
      <c r="G19" t="s">
        <v>46</v>
      </c>
      <c r="H19" s="1" t="e">
        <f t="shared" si="0"/>
        <v>#DIV/0!</v>
      </c>
    </row>
    <row r="20" spans="1:9">
      <c r="C20" s="4" t="s">
        <v>94</v>
      </c>
      <c r="D20" s="4">
        <v>2.2000000000000002</v>
      </c>
      <c r="E20" s="4">
        <v>3</v>
      </c>
      <c r="F20" s="4">
        <v>0.25929999999999997</v>
      </c>
      <c r="G20" s="4"/>
      <c r="H20" s="5">
        <f>E20 * (F20 / 1000) * (1000 / D20)</f>
        <v>0.35359090909090901</v>
      </c>
      <c r="I20" s="4">
        <f>(H20*3)</f>
        <v>1.060772727272727</v>
      </c>
    </row>
    <row r="21" spans="1:9">
      <c r="C21" s="4" t="s">
        <v>95</v>
      </c>
      <c r="D21" s="4"/>
      <c r="E21" s="4">
        <v>3</v>
      </c>
      <c r="F21" s="4">
        <v>9.06E-2</v>
      </c>
      <c r="G21" s="4"/>
      <c r="H21" s="5" t="e">
        <f t="shared" si="0"/>
        <v>#DIV/0!</v>
      </c>
      <c r="I21" s="4" t="e">
        <f t="shared" ref="I21:I28" si="1">(H21*3)</f>
        <v>#DIV/0!</v>
      </c>
    </row>
    <row r="22" spans="1:9">
      <c r="C22" s="4" t="s">
        <v>94</v>
      </c>
      <c r="D22" s="4">
        <v>2.1</v>
      </c>
      <c r="E22" s="4">
        <v>3</v>
      </c>
      <c r="F22" s="4">
        <v>0.24879999999999999</v>
      </c>
      <c r="G22" s="4"/>
      <c r="H22" s="5">
        <f t="shared" si="0"/>
        <v>0.35542857142857137</v>
      </c>
      <c r="I22" s="4">
        <f t="shared" si="1"/>
        <v>1.0662857142857141</v>
      </c>
    </row>
    <row r="23" spans="1:9">
      <c r="C23" s="4" t="s">
        <v>95</v>
      </c>
      <c r="D23" s="4">
        <v>0</v>
      </c>
      <c r="E23" s="4">
        <v>3</v>
      </c>
      <c r="F23" s="4">
        <v>9.8100000000000007E-2</v>
      </c>
      <c r="G23" s="4"/>
      <c r="H23" s="5" t="e">
        <f t="shared" si="0"/>
        <v>#DIV/0!</v>
      </c>
      <c r="I23" s="4" t="e">
        <f t="shared" si="1"/>
        <v>#DIV/0!</v>
      </c>
    </row>
    <row r="24" spans="1:9">
      <c r="C24" s="4">
        <v>18</v>
      </c>
      <c r="D24" s="4">
        <v>3.9260000000000002</v>
      </c>
      <c r="E24" s="4">
        <v>3</v>
      </c>
      <c r="F24" s="4">
        <v>0.75290000000000001</v>
      </c>
      <c r="G24" s="4"/>
      <c r="H24" s="5">
        <f t="shared" si="0"/>
        <v>0.57531839021905251</v>
      </c>
      <c r="I24" s="4">
        <f t="shared" si="1"/>
        <v>1.7259551706571576</v>
      </c>
    </row>
    <row r="25" spans="1:9">
      <c r="C25" s="4">
        <v>8</v>
      </c>
      <c r="D25" s="4">
        <v>2.1469999999999998</v>
      </c>
      <c r="E25" s="4">
        <v>3</v>
      </c>
      <c r="F25" s="4">
        <v>0.4153</v>
      </c>
      <c r="G25" s="4"/>
      <c r="H25" s="5">
        <f t="shared" si="0"/>
        <v>0.58029809035864</v>
      </c>
      <c r="I25" s="4">
        <f t="shared" si="1"/>
        <v>1.7408942710759199</v>
      </c>
    </row>
    <row r="26" spans="1:9">
      <c r="C26" s="4">
        <v>14</v>
      </c>
      <c r="D26" s="4">
        <v>1.014</v>
      </c>
      <c r="E26" s="4">
        <v>3</v>
      </c>
      <c r="F26" s="4">
        <v>0.19389999999999999</v>
      </c>
      <c r="G26" s="4"/>
      <c r="H26" s="5">
        <f t="shared" si="0"/>
        <v>0.57366863905325438</v>
      </c>
      <c r="I26" s="4">
        <f t="shared" si="1"/>
        <v>1.7210059171597631</v>
      </c>
    </row>
    <row r="27" spans="1:9">
      <c r="C27" s="4">
        <v>13</v>
      </c>
      <c r="D27" s="4">
        <v>2.02</v>
      </c>
      <c r="E27" s="4">
        <v>3</v>
      </c>
      <c r="F27" s="4">
        <v>0.39500000000000002</v>
      </c>
      <c r="G27" s="4"/>
      <c r="H27" s="5">
        <f t="shared" si="0"/>
        <v>0.5866336633663366</v>
      </c>
      <c r="I27" s="4">
        <f t="shared" si="1"/>
        <v>1.7599009900990099</v>
      </c>
    </row>
    <row r="28" spans="1:9">
      <c r="C28" s="4">
        <v>17</v>
      </c>
      <c r="D28" s="4">
        <v>0.97499999999999998</v>
      </c>
      <c r="E28" s="4">
        <v>3</v>
      </c>
      <c r="F28" s="4">
        <v>0.22750000000000001</v>
      </c>
      <c r="G28" s="4"/>
      <c r="H28" s="5">
        <f>E28 * (F28 / 1000) * (1000 / D28)</f>
        <v>0.7</v>
      </c>
      <c r="I28" s="4">
        <f t="shared" si="1"/>
        <v>2.0999999999999996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DC24-4F29-44BF-BF9C-FDC47EAA19AC}">
  <dimension ref="A1:O22"/>
  <sheetViews>
    <sheetView workbookViewId="0">
      <selection activeCell="N9" sqref="N9"/>
    </sheetView>
  </sheetViews>
  <sheetFormatPr defaultRowHeight="14.4"/>
  <cols>
    <col min="5" max="5" width="14.6640625" customWidth="1"/>
    <col min="6" max="6" width="12.33203125" customWidth="1"/>
    <col min="9" max="9" width="15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17</v>
      </c>
      <c r="G1" t="s">
        <v>13</v>
      </c>
      <c r="H1" t="s">
        <v>16</v>
      </c>
      <c r="I1" t="s">
        <v>19</v>
      </c>
      <c r="J1" t="s">
        <v>18</v>
      </c>
    </row>
    <row r="2" spans="1:15">
      <c r="A2">
        <v>19</v>
      </c>
      <c r="B2" t="s">
        <v>4</v>
      </c>
      <c r="C2">
        <v>3.3069999999999999</v>
      </c>
      <c r="D2">
        <v>5</v>
      </c>
      <c r="E2">
        <v>1.0509999999999999</v>
      </c>
      <c r="F2">
        <v>2</v>
      </c>
      <c r="G2">
        <v>2</v>
      </c>
      <c r="H2">
        <f>(70*0.5)/F2</f>
        <v>17.5</v>
      </c>
      <c r="J2">
        <v>3</v>
      </c>
    </row>
    <row r="3" spans="1:15">
      <c r="A3">
        <v>19</v>
      </c>
      <c r="B3" t="s">
        <v>4</v>
      </c>
      <c r="D3">
        <v>6</v>
      </c>
      <c r="E3">
        <v>1.032</v>
      </c>
      <c r="F3">
        <v>2</v>
      </c>
      <c r="G3">
        <v>2</v>
      </c>
      <c r="H3">
        <f t="shared" ref="H3:H22" si="0">(70*0.5)/F3</f>
        <v>17.5</v>
      </c>
      <c r="J3">
        <v>3</v>
      </c>
    </row>
    <row r="4" spans="1:15">
      <c r="A4">
        <v>19</v>
      </c>
      <c r="B4" t="s">
        <v>4</v>
      </c>
      <c r="D4">
        <v>7</v>
      </c>
      <c r="E4">
        <v>0.874</v>
      </c>
      <c r="F4">
        <v>2</v>
      </c>
      <c r="G4">
        <v>2</v>
      </c>
      <c r="H4">
        <f t="shared" si="0"/>
        <v>17.5</v>
      </c>
      <c r="J4">
        <v>3</v>
      </c>
    </row>
    <row r="5" spans="1:15">
      <c r="A5">
        <v>22</v>
      </c>
      <c r="B5" t="s">
        <v>5</v>
      </c>
      <c r="C5">
        <v>2.6219999999999999</v>
      </c>
      <c r="D5">
        <v>8</v>
      </c>
      <c r="E5">
        <v>1.222</v>
      </c>
      <c r="F5">
        <v>2.2000000000000002</v>
      </c>
      <c r="G5">
        <v>2</v>
      </c>
      <c r="H5">
        <f t="shared" si="0"/>
        <v>15.909090909090908</v>
      </c>
      <c r="J5">
        <v>3</v>
      </c>
    </row>
    <row r="6" spans="1:15">
      <c r="A6">
        <v>22</v>
      </c>
      <c r="B6" t="s">
        <v>5</v>
      </c>
      <c r="D6">
        <v>9</v>
      </c>
      <c r="E6">
        <v>1.4610000000000001</v>
      </c>
      <c r="F6">
        <v>2.1</v>
      </c>
      <c r="G6">
        <v>2</v>
      </c>
      <c r="H6">
        <f t="shared" si="0"/>
        <v>16.666666666666664</v>
      </c>
      <c r="J6">
        <v>3</v>
      </c>
      <c r="O6" t="s">
        <v>14</v>
      </c>
    </row>
    <row r="7" spans="1:15">
      <c r="A7">
        <v>24</v>
      </c>
      <c r="B7" t="s">
        <v>6</v>
      </c>
      <c r="C7">
        <v>6.3520000000000003</v>
      </c>
      <c r="D7">
        <v>1</v>
      </c>
      <c r="E7">
        <v>1.022</v>
      </c>
      <c r="F7">
        <v>2</v>
      </c>
      <c r="G7">
        <v>1</v>
      </c>
      <c r="H7">
        <f t="shared" si="0"/>
        <v>17.5</v>
      </c>
      <c r="J7">
        <v>3</v>
      </c>
      <c r="O7" t="s">
        <v>15</v>
      </c>
    </row>
    <row r="8" spans="1:15">
      <c r="A8">
        <v>24</v>
      </c>
      <c r="B8" t="s">
        <v>6</v>
      </c>
      <c r="D8">
        <v>2</v>
      </c>
      <c r="E8">
        <v>1.081</v>
      </c>
      <c r="F8">
        <v>2.5</v>
      </c>
      <c r="G8">
        <v>1</v>
      </c>
      <c r="H8">
        <f t="shared" si="0"/>
        <v>14</v>
      </c>
      <c r="J8">
        <v>3</v>
      </c>
    </row>
    <row r="9" spans="1:15">
      <c r="A9">
        <v>24</v>
      </c>
      <c r="B9" t="s">
        <v>6</v>
      </c>
      <c r="D9">
        <v>3</v>
      </c>
      <c r="E9">
        <v>1.958</v>
      </c>
      <c r="F9">
        <v>2</v>
      </c>
      <c r="G9">
        <v>1</v>
      </c>
      <c r="H9">
        <f t="shared" si="0"/>
        <v>17.5</v>
      </c>
      <c r="I9">
        <v>0.5</v>
      </c>
      <c r="J9">
        <v>3</v>
      </c>
    </row>
    <row r="10" spans="1:15">
      <c r="A10">
        <v>24</v>
      </c>
      <c r="B10" t="s">
        <v>6</v>
      </c>
      <c r="D10">
        <v>4</v>
      </c>
      <c r="E10">
        <v>2.0009999999999999</v>
      </c>
      <c r="F10">
        <v>2</v>
      </c>
      <c r="G10">
        <v>2</v>
      </c>
      <c r="H10">
        <f t="shared" si="0"/>
        <v>17.5</v>
      </c>
      <c r="I10">
        <v>0.5</v>
      </c>
      <c r="J10">
        <v>3</v>
      </c>
    </row>
    <row r="11" spans="1:15">
      <c r="B11" t="s">
        <v>8</v>
      </c>
      <c r="D11">
        <v>10</v>
      </c>
      <c r="E11">
        <v>1.5</v>
      </c>
      <c r="F11">
        <v>2</v>
      </c>
      <c r="G11">
        <v>1</v>
      </c>
      <c r="H11">
        <f t="shared" si="0"/>
        <v>17.5</v>
      </c>
      <c r="J11">
        <v>3</v>
      </c>
    </row>
    <row r="12" spans="1:15">
      <c r="B12" t="s">
        <v>8</v>
      </c>
      <c r="D12">
        <v>11</v>
      </c>
      <c r="E12">
        <v>1.5</v>
      </c>
      <c r="F12">
        <v>2.6</v>
      </c>
      <c r="G12">
        <v>1</v>
      </c>
      <c r="H12">
        <f t="shared" si="0"/>
        <v>13.461538461538462</v>
      </c>
      <c r="J12">
        <v>3</v>
      </c>
    </row>
    <row r="13" spans="1:15">
      <c r="B13" t="s">
        <v>8</v>
      </c>
      <c r="D13">
        <v>12</v>
      </c>
      <c r="E13">
        <v>1.2</v>
      </c>
      <c r="F13">
        <v>2.9</v>
      </c>
      <c r="G13">
        <v>1</v>
      </c>
      <c r="H13">
        <f t="shared" si="0"/>
        <v>12.068965517241379</v>
      </c>
      <c r="J13">
        <v>3</v>
      </c>
    </row>
    <row r="14" spans="1:15">
      <c r="B14" t="s">
        <v>8</v>
      </c>
      <c r="D14">
        <v>13</v>
      </c>
      <c r="E14">
        <v>2.1</v>
      </c>
      <c r="F14">
        <v>2.2000000000000002</v>
      </c>
      <c r="G14">
        <v>1</v>
      </c>
      <c r="H14">
        <f t="shared" si="0"/>
        <v>15.909090909090908</v>
      </c>
      <c r="J14">
        <v>3</v>
      </c>
    </row>
    <row r="15" spans="1:15">
      <c r="B15" t="s">
        <v>8</v>
      </c>
      <c r="D15">
        <v>14</v>
      </c>
      <c r="E15">
        <v>1.1000000000000001</v>
      </c>
      <c r="F15">
        <v>2.4</v>
      </c>
      <c r="G15">
        <v>1</v>
      </c>
      <c r="H15">
        <f t="shared" si="0"/>
        <v>14.583333333333334</v>
      </c>
      <c r="J15">
        <v>3</v>
      </c>
    </row>
    <row r="16" spans="1:15">
      <c r="B16" t="s">
        <v>8</v>
      </c>
      <c r="D16">
        <v>15</v>
      </c>
      <c r="E16">
        <v>2.1</v>
      </c>
      <c r="F16">
        <v>2</v>
      </c>
      <c r="G16">
        <v>1</v>
      </c>
      <c r="H16">
        <f t="shared" si="0"/>
        <v>17.5</v>
      </c>
      <c r="I16">
        <v>0.5</v>
      </c>
      <c r="J16">
        <v>3</v>
      </c>
    </row>
    <row r="17" spans="2:10">
      <c r="B17" t="s">
        <v>8</v>
      </c>
      <c r="D17">
        <v>16</v>
      </c>
      <c r="E17">
        <v>1.8</v>
      </c>
      <c r="F17">
        <v>2</v>
      </c>
      <c r="G17">
        <v>1</v>
      </c>
      <c r="H17">
        <f t="shared" si="0"/>
        <v>17.5</v>
      </c>
      <c r="I17">
        <v>0.5</v>
      </c>
      <c r="J17">
        <v>3</v>
      </c>
    </row>
    <row r="18" spans="2:10">
      <c r="B18" t="s">
        <v>8</v>
      </c>
      <c r="D18">
        <v>17</v>
      </c>
      <c r="E18">
        <v>4.5999999999999996</v>
      </c>
      <c r="F18">
        <v>2</v>
      </c>
      <c r="G18">
        <v>1</v>
      </c>
      <c r="H18">
        <f t="shared" si="0"/>
        <v>17.5</v>
      </c>
      <c r="J18">
        <v>3</v>
      </c>
    </row>
    <row r="19" spans="2:10">
      <c r="B19" t="s">
        <v>9</v>
      </c>
      <c r="D19" t="s">
        <v>11</v>
      </c>
      <c r="F19">
        <v>2</v>
      </c>
      <c r="G19">
        <v>1</v>
      </c>
      <c r="H19">
        <f t="shared" si="0"/>
        <v>17.5</v>
      </c>
      <c r="I19">
        <v>0.5</v>
      </c>
      <c r="J19">
        <v>3</v>
      </c>
    </row>
    <row r="20" spans="2:10">
      <c r="B20" t="s">
        <v>9</v>
      </c>
      <c r="D20" t="s">
        <v>11</v>
      </c>
      <c r="F20">
        <v>2</v>
      </c>
      <c r="G20">
        <v>1</v>
      </c>
      <c r="H20">
        <f t="shared" si="0"/>
        <v>17.5</v>
      </c>
      <c r="I20">
        <v>0.5</v>
      </c>
      <c r="J20">
        <v>3</v>
      </c>
    </row>
    <row r="21" spans="2:10">
      <c r="B21" t="s">
        <v>10</v>
      </c>
      <c r="D21" t="s">
        <v>12</v>
      </c>
      <c r="F21">
        <v>2</v>
      </c>
      <c r="G21">
        <v>2</v>
      </c>
      <c r="H21">
        <f t="shared" si="0"/>
        <v>17.5</v>
      </c>
      <c r="J21">
        <v>3</v>
      </c>
    </row>
    <row r="22" spans="2:10">
      <c r="B22" t="s">
        <v>10</v>
      </c>
      <c r="D22" t="s">
        <v>12</v>
      </c>
      <c r="F22">
        <v>2</v>
      </c>
      <c r="G22">
        <v>2</v>
      </c>
      <c r="H22">
        <f t="shared" si="0"/>
        <v>17.5</v>
      </c>
      <c r="J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8109-427E-4E62-B731-9D389A204CEF}">
  <dimension ref="A1:F28"/>
  <sheetViews>
    <sheetView workbookViewId="0">
      <selection activeCell="K16" sqref="K16"/>
    </sheetView>
  </sheetViews>
  <sheetFormatPr defaultRowHeight="14.4"/>
  <cols>
    <col min="1" max="1" width="9.88671875" bestFit="1" customWidth="1"/>
    <col min="2" max="2" width="14.109375" bestFit="1" customWidth="1"/>
    <col min="3" max="3" width="17.44140625" bestFit="1" customWidth="1"/>
    <col min="4" max="4" width="8" bestFit="1" customWidth="1"/>
    <col min="5" max="5" width="11.109375" bestFit="1" customWidth="1"/>
    <col min="6" max="6" width="18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17</v>
      </c>
    </row>
    <row r="2" spans="1:6">
      <c r="A2" t="s">
        <v>20</v>
      </c>
      <c r="B2" t="s">
        <v>21</v>
      </c>
      <c r="C2" t="s">
        <v>22</v>
      </c>
      <c r="D2">
        <v>1</v>
      </c>
      <c r="E2">
        <f>1.179-0.1</f>
        <v>1.079</v>
      </c>
    </row>
    <row r="3" spans="1:6">
      <c r="A3" t="s">
        <v>20</v>
      </c>
      <c r="B3" t="s">
        <v>21</v>
      </c>
      <c r="C3" t="s">
        <v>22</v>
      </c>
      <c r="D3">
        <v>2</v>
      </c>
      <c r="E3">
        <f>2.652-0.083</f>
        <v>2.569</v>
      </c>
    </row>
    <row r="4" spans="1:6">
      <c r="A4" t="s">
        <v>20</v>
      </c>
      <c r="B4" t="s">
        <v>21</v>
      </c>
      <c r="C4" t="s">
        <v>22</v>
      </c>
      <c r="D4">
        <v>3</v>
      </c>
      <c r="E4">
        <f>1.296-0.064</f>
        <v>1.232</v>
      </c>
    </row>
    <row r="5" spans="1:6">
      <c r="A5" t="s">
        <v>20</v>
      </c>
      <c r="B5" t="s">
        <v>21</v>
      </c>
      <c r="C5" t="s">
        <v>22</v>
      </c>
      <c r="D5">
        <v>4</v>
      </c>
      <c r="E5">
        <f>2.503-0.097</f>
        <v>2.4060000000000001</v>
      </c>
    </row>
    <row r="6" spans="1:6">
      <c r="A6" t="s">
        <v>20</v>
      </c>
      <c r="B6" t="s">
        <v>21</v>
      </c>
      <c r="C6" t="s">
        <v>22</v>
      </c>
      <c r="D6">
        <v>5</v>
      </c>
      <c r="E6">
        <f>2.083-0.063</f>
        <v>2.02</v>
      </c>
    </row>
    <row r="7" spans="1:6">
      <c r="A7" t="s">
        <v>20</v>
      </c>
      <c r="B7" t="s">
        <v>21</v>
      </c>
      <c r="C7" t="s">
        <v>22</v>
      </c>
      <c r="D7">
        <v>6</v>
      </c>
      <c r="E7">
        <f>2.31-0.131</f>
        <v>2.1790000000000003</v>
      </c>
    </row>
    <row r="8" spans="1:6">
      <c r="A8" t="s">
        <v>20</v>
      </c>
      <c r="B8" t="s">
        <v>21</v>
      </c>
      <c r="C8" t="s">
        <v>22</v>
      </c>
      <c r="D8">
        <v>7</v>
      </c>
      <c r="E8">
        <f>1.444-0.102</f>
        <v>1.3419999999999999</v>
      </c>
    </row>
    <row r="9" spans="1:6">
      <c r="A9" t="s">
        <v>20</v>
      </c>
      <c r="B9" t="s">
        <v>21</v>
      </c>
      <c r="C9" t="s">
        <v>22</v>
      </c>
      <c r="D9">
        <v>8</v>
      </c>
      <c r="E9">
        <f>7.962-0.289</f>
        <v>7.673</v>
      </c>
    </row>
    <row r="10" spans="1:6">
      <c r="A10">
        <v>13</v>
      </c>
      <c r="B10" t="s">
        <v>23</v>
      </c>
      <c r="C10">
        <v>1.2230000000000001</v>
      </c>
      <c r="D10">
        <v>9</v>
      </c>
      <c r="E10">
        <v>0.63600000000000001</v>
      </c>
    </row>
    <row r="11" spans="1:6">
      <c r="A11">
        <v>13</v>
      </c>
      <c r="B11" t="s">
        <v>23</v>
      </c>
      <c r="D11">
        <v>10</v>
      </c>
      <c r="E11">
        <v>0.59599999999999997</v>
      </c>
    </row>
    <row r="12" spans="1:6">
      <c r="A12">
        <v>16</v>
      </c>
      <c r="B12" t="s">
        <v>23</v>
      </c>
      <c r="C12">
        <v>2.4809999999999999</v>
      </c>
      <c r="D12">
        <v>11</v>
      </c>
      <c r="E12">
        <v>1.236</v>
      </c>
    </row>
    <row r="13" spans="1:6">
      <c r="A13">
        <v>16</v>
      </c>
      <c r="B13" t="s">
        <v>23</v>
      </c>
      <c r="D13">
        <v>12</v>
      </c>
      <c r="E13">
        <v>1.2729999999999999</v>
      </c>
    </row>
    <row r="14" spans="1:6">
      <c r="A14">
        <v>14</v>
      </c>
      <c r="B14" t="s">
        <v>24</v>
      </c>
      <c r="C14">
        <v>2.27</v>
      </c>
    </row>
    <row r="15" spans="1:6">
      <c r="A15">
        <v>14</v>
      </c>
      <c r="B15" t="s">
        <v>24</v>
      </c>
    </row>
    <row r="16" spans="1:6">
      <c r="A16">
        <v>15</v>
      </c>
      <c r="B16" t="s">
        <v>25</v>
      </c>
      <c r="C16">
        <v>1.597</v>
      </c>
    </row>
    <row r="17" spans="1:5">
      <c r="A17">
        <v>15</v>
      </c>
      <c r="B17" t="s">
        <v>25</v>
      </c>
    </row>
    <row r="18" spans="1:5">
      <c r="A18" t="s">
        <v>27</v>
      </c>
      <c r="B18" t="s">
        <v>26</v>
      </c>
      <c r="C18">
        <v>3.6349999999999998</v>
      </c>
    </row>
    <row r="19" spans="1:5">
      <c r="A19" t="s">
        <v>27</v>
      </c>
      <c r="B19" t="s">
        <v>26</v>
      </c>
    </row>
    <row r="20" spans="1:5">
      <c r="A20" t="s">
        <v>27</v>
      </c>
      <c r="B20" t="s">
        <v>30</v>
      </c>
      <c r="C20">
        <v>2.0859999999999999</v>
      </c>
    </row>
    <row r="23" spans="1:5">
      <c r="A23" t="s">
        <v>28</v>
      </c>
      <c r="B23" t="s">
        <v>29</v>
      </c>
      <c r="C23">
        <v>5.7839999999999998</v>
      </c>
      <c r="D23">
        <v>13</v>
      </c>
      <c r="E23">
        <v>2.085</v>
      </c>
    </row>
    <row r="24" spans="1:5">
      <c r="D24">
        <v>14</v>
      </c>
      <c r="E24">
        <v>2.0910000000000002</v>
      </c>
    </row>
    <row r="25" spans="1:5">
      <c r="D25">
        <v>15</v>
      </c>
      <c r="E25">
        <v>1.2669999999999999</v>
      </c>
    </row>
    <row r="26" spans="1:5">
      <c r="A26" t="s">
        <v>32</v>
      </c>
      <c r="B26" t="s">
        <v>31</v>
      </c>
      <c r="D26">
        <v>16</v>
      </c>
      <c r="E26">
        <v>1.4510000000000001</v>
      </c>
    </row>
    <row r="27" spans="1:5">
      <c r="D27">
        <v>17</v>
      </c>
      <c r="E27">
        <v>2.0939999999999999</v>
      </c>
    </row>
    <row r="28" spans="1:5">
      <c r="D28">
        <v>18</v>
      </c>
      <c r="E2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2A38-E955-4716-919F-D1D39249C0A5}">
  <dimension ref="A1:I29"/>
  <sheetViews>
    <sheetView workbookViewId="0">
      <selection activeCell="E14" sqref="E14"/>
    </sheetView>
  </sheetViews>
  <sheetFormatPr defaultRowHeight="14.4"/>
  <cols>
    <col min="4" max="4" width="12" customWidth="1"/>
  </cols>
  <sheetData>
    <row r="1" spans="1:9">
      <c r="A1" t="s">
        <v>34</v>
      </c>
    </row>
    <row r="2" spans="1:9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9">
      <c r="A3" t="s">
        <v>44</v>
      </c>
      <c r="B3" t="s">
        <v>45</v>
      </c>
      <c r="D3">
        <v>1.4439</v>
      </c>
      <c r="E3" t="s">
        <v>46</v>
      </c>
      <c r="H3" t="s">
        <v>47</v>
      </c>
      <c r="I3" t="s">
        <v>48</v>
      </c>
    </row>
    <row r="4" spans="1:9">
      <c r="A4" t="s">
        <v>49</v>
      </c>
      <c r="B4" t="s">
        <v>50</v>
      </c>
      <c r="D4">
        <v>-3.3500000000000002E-2</v>
      </c>
      <c r="E4" t="s">
        <v>46</v>
      </c>
      <c r="H4" t="s">
        <v>47</v>
      </c>
      <c r="I4" t="s">
        <v>51</v>
      </c>
    </row>
    <row r="5" spans="1:9">
      <c r="A5">
        <v>1</v>
      </c>
      <c r="B5" t="s">
        <v>52</v>
      </c>
      <c r="C5">
        <v>1</v>
      </c>
      <c r="D5">
        <v>0.87709999999999999</v>
      </c>
      <c r="E5" t="s">
        <v>46</v>
      </c>
      <c r="H5" t="s">
        <v>47</v>
      </c>
      <c r="I5" t="s">
        <v>53</v>
      </c>
    </row>
    <row r="6" spans="1:9">
      <c r="A6">
        <v>2</v>
      </c>
      <c r="B6" t="s">
        <v>54</v>
      </c>
      <c r="C6">
        <v>2</v>
      </c>
      <c r="D6">
        <v>-3.0099999999999998E-2</v>
      </c>
      <c r="E6" t="s">
        <v>46</v>
      </c>
      <c r="H6" t="s">
        <v>47</v>
      </c>
      <c r="I6" t="s">
        <v>55</v>
      </c>
    </row>
    <row r="7" spans="1:9">
      <c r="A7">
        <v>3</v>
      </c>
      <c r="B7" t="s">
        <v>56</v>
      </c>
      <c r="C7">
        <v>3</v>
      </c>
      <c r="D7">
        <v>-8.9700000000000002E-2</v>
      </c>
      <c r="E7" t="s">
        <v>46</v>
      </c>
      <c r="H7" t="s">
        <v>47</v>
      </c>
      <c r="I7" t="s">
        <v>57</v>
      </c>
    </row>
    <row r="8" spans="1:9">
      <c r="A8">
        <v>4</v>
      </c>
      <c r="B8" t="s">
        <v>58</v>
      </c>
      <c r="C8">
        <v>4</v>
      </c>
      <c r="D8">
        <v>1.9097</v>
      </c>
      <c r="E8" t="s">
        <v>46</v>
      </c>
      <c r="H8" t="s">
        <v>47</v>
      </c>
      <c r="I8" t="s">
        <v>59</v>
      </c>
    </row>
    <row r="9" spans="1:9">
      <c r="A9">
        <v>5</v>
      </c>
      <c r="B9" t="s">
        <v>60</v>
      </c>
      <c r="C9">
        <v>5</v>
      </c>
      <c r="D9">
        <v>1.0500000000000001E-2</v>
      </c>
      <c r="E9" t="s">
        <v>46</v>
      </c>
      <c r="H9" t="s">
        <v>47</v>
      </c>
      <c r="I9" t="s">
        <v>61</v>
      </c>
    </row>
    <row r="10" spans="1:9">
      <c r="A10">
        <v>6</v>
      </c>
      <c r="B10" t="s">
        <v>62</v>
      </c>
      <c r="C10">
        <v>6</v>
      </c>
      <c r="D10">
        <v>1.6336999999999999</v>
      </c>
      <c r="E10" t="s">
        <v>46</v>
      </c>
      <c r="H10" t="s">
        <v>47</v>
      </c>
      <c r="I10" t="s">
        <v>63</v>
      </c>
    </row>
    <row r="11" spans="1:9">
      <c r="A11">
        <v>7</v>
      </c>
      <c r="B11" t="s">
        <v>64</v>
      </c>
      <c r="C11">
        <v>7</v>
      </c>
      <c r="D11">
        <v>1.2241</v>
      </c>
      <c r="E11" t="s">
        <v>46</v>
      </c>
      <c r="H11" t="s">
        <v>47</v>
      </c>
      <c r="I11" t="s">
        <v>65</v>
      </c>
    </row>
    <row r="12" spans="1:9">
      <c r="A12">
        <v>8</v>
      </c>
      <c r="B12" t="s">
        <v>66</v>
      </c>
      <c r="C12">
        <v>8</v>
      </c>
      <c r="D12">
        <v>0.40889999999999999</v>
      </c>
      <c r="E12" t="s">
        <v>46</v>
      </c>
      <c r="H12" t="s">
        <v>47</v>
      </c>
      <c r="I12" t="s">
        <v>67</v>
      </c>
    </row>
    <row r="13" spans="1:9">
      <c r="A13">
        <v>9</v>
      </c>
      <c r="B13" t="s">
        <v>68</v>
      </c>
      <c r="C13">
        <v>9</v>
      </c>
      <c r="D13">
        <v>8.6900000000000005E-2</v>
      </c>
      <c r="E13" t="s">
        <v>46</v>
      </c>
      <c r="H13" t="s">
        <v>47</v>
      </c>
      <c r="I13" t="s">
        <v>69</v>
      </c>
    </row>
    <row r="14" spans="1:9">
      <c r="A14">
        <v>10</v>
      </c>
      <c r="B14" t="s">
        <v>70</v>
      </c>
      <c r="C14">
        <v>10</v>
      </c>
      <c r="D14">
        <v>0.47189999999999999</v>
      </c>
      <c r="E14" t="s">
        <v>46</v>
      </c>
      <c r="H14" t="s">
        <v>47</v>
      </c>
      <c r="I14" t="s">
        <v>71</v>
      </c>
    </row>
    <row r="15" spans="1:9">
      <c r="A15" t="s">
        <v>44</v>
      </c>
      <c r="B15" t="s">
        <v>45</v>
      </c>
      <c r="D15">
        <v>1.5964</v>
      </c>
      <c r="E15" t="s">
        <v>46</v>
      </c>
      <c r="H15" t="s">
        <v>47</v>
      </c>
      <c r="I15" t="s">
        <v>72</v>
      </c>
    </row>
    <row r="16" spans="1:9">
      <c r="A16" t="s">
        <v>49</v>
      </c>
      <c r="B16" t="s">
        <v>50</v>
      </c>
      <c r="D16">
        <v>-1.55E-2</v>
      </c>
      <c r="E16" t="s">
        <v>46</v>
      </c>
      <c r="H16" t="s">
        <v>47</v>
      </c>
      <c r="I16" t="s">
        <v>73</v>
      </c>
    </row>
    <row r="17" spans="1:9">
      <c r="A17">
        <v>11</v>
      </c>
      <c r="B17" t="s">
        <v>74</v>
      </c>
      <c r="C17">
        <v>11</v>
      </c>
      <c r="D17">
        <v>8.9999999999999993E-3</v>
      </c>
      <c r="E17" t="s">
        <v>46</v>
      </c>
      <c r="H17" t="s">
        <v>47</v>
      </c>
      <c r="I17" t="s">
        <v>75</v>
      </c>
    </row>
    <row r="18" spans="1:9">
      <c r="A18">
        <v>12</v>
      </c>
      <c r="B18" t="s">
        <v>76</v>
      </c>
      <c r="C18">
        <v>12</v>
      </c>
      <c r="D18">
        <v>1.1432</v>
      </c>
      <c r="E18" t="s">
        <v>46</v>
      </c>
      <c r="H18" t="s">
        <v>47</v>
      </c>
      <c r="I18" t="s">
        <v>77</v>
      </c>
    </row>
    <row r="19" spans="1:9">
      <c r="A19">
        <v>13</v>
      </c>
      <c r="B19" t="s">
        <v>78</v>
      </c>
      <c r="C19">
        <v>13</v>
      </c>
      <c r="D19">
        <v>1.3935</v>
      </c>
      <c r="E19" t="s">
        <v>46</v>
      </c>
      <c r="H19" t="s">
        <v>47</v>
      </c>
      <c r="I19" t="s">
        <v>79</v>
      </c>
    </row>
    <row r="20" spans="1:9">
      <c r="A20">
        <v>14</v>
      </c>
      <c r="B20" t="s">
        <v>80</v>
      </c>
      <c r="C20">
        <v>14</v>
      </c>
      <c r="D20">
        <v>1.3032999999999999</v>
      </c>
      <c r="E20" t="s">
        <v>46</v>
      </c>
      <c r="H20" t="s">
        <v>47</v>
      </c>
      <c r="I20" t="s">
        <v>81</v>
      </c>
    </row>
    <row r="21" spans="1:9">
      <c r="A21">
        <v>15</v>
      </c>
      <c r="B21" t="s">
        <v>82</v>
      </c>
      <c r="C21">
        <v>15</v>
      </c>
      <c r="D21">
        <v>0.80230000000000001</v>
      </c>
      <c r="E21" t="s">
        <v>46</v>
      </c>
      <c r="H21" t="s">
        <v>47</v>
      </c>
      <c r="I21" t="s">
        <v>83</v>
      </c>
    </row>
    <row r="22" spans="1:9">
      <c r="A22">
        <v>16</v>
      </c>
      <c r="B22" t="s">
        <v>84</v>
      </c>
      <c r="C22">
        <v>16</v>
      </c>
      <c r="D22">
        <v>1.1612</v>
      </c>
      <c r="E22" t="s">
        <v>46</v>
      </c>
      <c r="H22" t="s">
        <v>47</v>
      </c>
      <c r="I22" t="s">
        <v>85</v>
      </c>
    </row>
    <row r="23" spans="1:9">
      <c r="A23">
        <v>17</v>
      </c>
      <c r="B23" t="s">
        <v>86</v>
      </c>
      <c r="C23">
        <v>17</v>
      </c>
      <c r="D23">
        <v>7.1199999999999999E-2</v>
      </c>
      <c r="E23" t="s">
        <v>46</v>
      </c>
      <c r="H23" t="s">
        <v>47</v>
      </c>
      <c r="I23" t="s">
        <v>87</v>
      </c>
    </row>
    <row r="24" spans="1:9">
      <c r="A24">
        <v>18</v>
      </c>
      <c r="B24" t="s">
        <v>88</v>
      </c>
      <c r="C24">
        <v>18</v>
      </c>
      <c r="D24">
        <v>-8.5199999999999998E-2</v>
      </c>
      <c r="E24" t="s">
        <v>46</v>
      </c>
      <c r="H24" t="s">
        <v>47</v>
      </c>
      <c r="I24" t="s">
        <v>89</v>
      </c>
    </row>
    <row r="25" spans="1:9">
      <c r="A25" t="s">
        <v>44</v>
      </c>
      <c r="B25" t="s">
        <v>45</v>
      </c>
      <c r="D25">
        <v>1.4322999999999999</v>
      </c>
      <c r="E25" t="s">
        <v>46</v>
      </c>
      <c r="H25" t="s">
        <v>47</v>
      </c>
      <c r="I25" t="s">
        <v>90</v>
      </c>
    </row>
    <row r="26" spans="1:9">
      <c r="A26" t="s">
        <v>49</v>
      </c>
      <c r="B26" t="s">
        <v>50</v>
      </c>
      <c r="D26">
        <v>-2.1100000000000001E-2</v>
      </c>
      <c r="E26" t="s">
        <v>46</v>
      </c>
      <c r="H26" t="s">
        <v>47</v>
      </c>
      <c r="I26" t="s">
        <v>91</v>
      </c>
    </row>
    <row r="29" spans="1:9">
      <c r="E29" s="6" t="s">
        <v>92</v>
      </c>
      <c r="F29" s="6"/>
      <c r="G29" s="6"/>
      <c r="H29" s="6"/>
    </row>
  </sheetData>
  <mergeCells count="1">
    <mergeCell ref="E29:H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Simmy</vt:lpstr>
      <vt:lpstr>Sheet1</vt:lpstr>
      <vt:lpstr>Second Round</vt:lpstr>
      <vt:lpstr>TKP-3.2 method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2024-05-30T05:14:40Z</dcterms:created>
  <dcterms:modified xsi:type="dcterms:W3CDTF">2024-07-03T09:40:25Z</dcterms:modified>
</cp:coreProperties>
</file>