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reeps\screeps-kotlin-starter-master\src\main\"/>
    </mc:Choice>
  </mc:AlternateContent>
  <xr:revisionPtr revIDLastSave="0" documentId="8_{773187BC-F382-4CD7-8012-92FB22C755D2}" xr6:coauthVersionLast="43" xr6:coauthVersionMax="43" xr10:uidLastSave="{00000000-0000-0000-0000-000000000000}"/>
  <bookViews>
    <workbookView xWindow="-120" yWindow="-120" windowWidth="29040" windowHeight="15840" xr2:uid="{E64D4CD0-F693-495E-97B0-F1DF3284CC0F}"/>
  </bookViews>
  <sheets>
    <sheet name="plan expansion" sheetId="1" r:id="rId1"/>
    <sheet name="Лист1" sheetId="5" r:id="rId2"/>
    <sheet name="lab" sheetId="2" r:id="rId3"/>
    <sheet name="buttle group" sheetId="3" r:id="rId4"/>
    <sheet name="balance upgrader" sheetId="4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1" i="5" l="1"/>
  <c r="S10" i="5"/>
  <c r="P11" i="5"/>
  <c r="M25" i="4" l="1"/>
  <c r="I16" i="4" l="1"/>
  <c r="H16" i="4"/>
  <c r="H15" i="4"/>
  <c r="E6" i="4" l="1"/>
  <c r="G7" i="4"/>
  <c r="G6" i="4"/>
  <c r="G28" i="1" l="1"/>
  <c r="H28" i="1"/>
  <c r="I28" i="1"/>
  <c r="J28" i="1"/>
  <c r="K28" i="1"/>
  <c r="L28" i="1"/>
  <c r="M28" i="1"/>
  <c r="P14" i="3" l="1"/>
  <c r="W16" i="3"/>
  <c r="Z11" i="3"/>
  <c r="V12" i="3"/>
  <c r="V13" i="3" s="1"/>
  <c r="U12" i="3"/>
  <c r="U11" i="3"/>
  <c r="U13" i="3" s="1"/>
  <c r="P13" i="3" s="1"/>
  <c r="M6" i="3"/>
  <c r="M5" i="3"/>
  <c r="M10" i="3"/>
  <c r="I8" i="3"/>
  <c r="H8" i="3"/>
  <c r="H31" i="1" l="1"/>
  <c r="I31" i="1"/>
  <c r="J31" i="1"/>
  <c r="K31" i="1"/>
  <c r="L31" i="1"/>
  <c r="M31" i="1"/>
  <c r="G31" i="1"/>
</calcChain>
</file>

<file path=xl/sharedStrings.xml><?xml version="1.0" encoding="utf-8"?>
<sst xmlns="http://schemas.openxmlformats.org/spreadsheetml/2006/main" count="248" uniqueCount="143">
  <si>
    <t>O</t>
  </si>
  <si>
    <t>Z</t>
  </si>
  <si>
    <t>H</t>
  </si>
  <si>
    <t>K</t>
  </si>
  <si>
    <t>U</t>
  </si>
  <si>
    <t>L</t>
  </si>
  <si>
    <t>X</t>
  </si>
  <si>
    <t>E54N37</t>
  </si>
  <si>
    <t>E59N36</t>
  </si>
  <si>
    <t>E52N35</t>
  </si>
  <si>
    <t>E52N38</t>
  </si>
  <si>
    <t>E53N39</t>
  </si>
  <si>
    <t>E52N37</t>
  </si>
  <si>
    <t>E54N39</t>
  </si>
  <si>
    <t>E51N39</t>
  </si>
  <si>
    <t>E53N38</t>
  </si>
  <si>
    <t>E51N37</t>
  </si>
  <si>
    <t>E59N38</t>
  </si>
  <si>
    <t>E57N34</t>
  </si>
  <si>
    <t>Need</t>
  </si>
  <si>
    <t>G</t>
  </si>
  <si>
    <t>LHO2</t>
  </si>
  <si>
    <t>LH2O</t>
  </si>
  <si>
    <t>heal</t>
  </si>
  <si>
    <t>repair, build</t>
  </si>
  <si>
    <t>nuke</t>
  </si>
  <si>
    <t>GH2O</t>
  </si>
  <si>
    <t>KHO2</t>
  </si>
  <si>
    <t>r attak</t>
  </si>
  <si>
    <t>UH2O</t>
  </si>
  <si>
    <t>m attak</t>
  </si>
  <si>
    <t>GHO2</t>
  </si>
  <si>
    <t>protect</t>
  </si>
  <si>
    <t>upgrade</t>
  </si>
  <si>
    <t>need</t>
  </si>
  <si>
    <t>plan</t>
  </si>
  <si>
    <t>E51N33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</si>
  <si>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</si>
  <si>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</si>
  <si>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</si>
  <si>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</si>
  <si>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</si>
  <si>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</si>
  <si>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</si>
  <si>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</si>
  <si>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</si>
  <si>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N39</t>
  </si>
  <si>
    <t>N38</t>
  </si>
  <si>
    <t>N37</t>
  </si>
  <si>
    <t>N36</t>
  </si>
  <si>
    <t>N35</t>
  </si>
  <si>
    <t>N34</t>
  </si>
  <si>
    <t>N33</t>
  </si>
  <si>
    <t>N32</t>
  </si>
  <si>
    <t>N31</t>
  </si>
  <si>
    <t>h</t>
  </si>
  <si>
    <t>claimed</t>
  </si>
  <si>
    <t>harvested</t>
  </si>
  <si>
    <t>plane claim</t>
  </si>
  <si>
    <t>E52N36</t>
  </si>
  <si>
    <t>palne harvest</t>
  </si>
  <si>
    <t>&gt;</t>
  </si>
  <si>
    <t>up</t>
  </si>
  <si>
    <t>h1</t>
  </si>
  <si>
    <t>h2</t>
  </si>
  <si>
    <t>h0</t>
  </si>
  <si>
    <t>&lt;</t>
  </si>
  <si>
    <t>h3</t>
  </si>
  <si>
    <t>E57N35</t>
  </si>
  <si>
    <t>E57N37</t>
  </si>
  <si>
    <t>E52N33</t>
  </si>
  <si>
    <t>E51N35</t>
  </si>
  <si>
    <t>E58N39</t>
  </si>
  <si>
    <t>2h</t>
  </si>
  <si>
    <t>down</t>
  </si>
  <si>
    <t>E58N37</t>
  </si>
  <si>
    <t>M0</t>
  </si>
  <si>
    <t>M2</t>
  </si>
  <si>
    <t>M1</t>
  </si>
  <si>
    <t>M10</t>
  </si>
  <si>
    <t>E57N39</t>
  </si>
  <si>
    <t>M11</t>
  </si>
  <si>
    <t>E57N32</t>
  </si>
  <si>
    <t>lvl</t>
  </si>
  <si>
    <t>last for upgraids</t>
  </si>
  <si>
    <t>2. перебором относительно minX, minY определяем номер labs</t>
  </si>
  <si>
    <t>example lab2 = minX+2,minY</t>
  </si>
  <si>
    <t>Aloritm to find a number of labs</t>
  </si>
  <si>
    <t>1. Find minX, minY all labs</t>
  </si>
  <si>
    <t>M12</t>
  </si>
  <si>
    <t>M13</t>
  </si>
  <si>
    <t>M3</t>
  </si>
  <si>
    <t>M4</t>
  </si>
  <si>
    <t>M5</t>
  </si>
  <si>
    <t>M6</t>
  </si>
  <si>
    <t>M7</t>
  </si>
  <si>
    <t>M8</t>
  </si>
  <si>
    <t>M9</t>
  </si>
  <si>
    <t>r attack</t>
  </si>
  <si>
    <t>attack</t>
  </si>
  <si>
    <t>maxAttack</t>
  </si>
  <si>
    <t>tough</t>
  </si>
  <si>
    <t>bonus tough</t>
  </si>
  <si>
    <t>parts</t>
  </si>
  <si>
    <t>Damager</t>
  </si>
  <si>
    <t>r. attack</t>
  </si>
  <si>
    <t>prioritet</t>
  </si>
  <si>
    <t>mile</t>
  </si>
  <si>
    <t>range</t>
  </si>
  <si>
    <t>kill 1</t>
  </si>
  <si>
    <t>dist\damag</t>
  </si>
  <si>
    <t>Healer</t>
  </si>
  <si>
    <t>heed heal</t>
  </si>
  <si>
    <t>TOUGH*1,MOVE*6,ATTACK*5</t>
  </si>
  <si>
    <t>m.attack</t>
  </si>
  <si>
    <t>TOUGH*2,MOVE*6,RANGED_ATTACK*4</t>
  </si>
  <si>
    <t>r.attack</t>
  </si>
  <si>
    <t>healer</t>
  </si>
  <si>
    <t>[TOUGH,MOVE,MOVE,MOVE,MOVE,MOVE,MOVE,ATTACK,ATTACK,ATTACK,ATTACK,ATTACK]</t>
  </si>
  <si>
    <t>[TOUGH,TOUGH,MOVE,MOVE,MOVE,MOVE,MOVE,MOVE,RANGED_ATTACK,RANGED_ATTACK,RANGED_ATTACK,RANGED_ATTACK]</t>
  </si>
  <si>
    <t>TOUGH*3,MOVE*5,HEAL*2</t>
  </si>
  <si>
    <t>[TOUGH,TOUGH,TOUGH,MOVE,MOVE,MOVE,MOVE,MOVE,HEAL,HEAL]</t>
  </si>
  <si>
    <t>kill 2</t>
  </si>
  <si>
    <t>M14</t>
  </si>
  <si>
    <t>snapshot</t>
  </si>
  <si>
    <t>M15</t>
  </si>
  <si>
    <t>M16</t>
  </si>
  <si>
    <t>creep</t>
  </si>
  <si>
    <t>M17</t>
  </si>
  <si>
    <t>M18</t>
  </si>
  <si>
    <t>M19</t>
  </si>
  <si>
    <t>M20</t>
  </si>
  <si>
    <t>M21</t>
  </si>
  <si>
    <t>upgrage per 1500 tick</t>
  </si>
  <si>
    <t>upgrader</t>
  </si>
  <si>
    <t>cost</t>
  </si>
  <si>
    <t>carrier</t>
  </si>
  <si>
    <t>[MOVE,MOVE,MOVE,MOVE,MOVE,MOVE,MOVE,MOVE,MOVE,MOVE,CARRY,CARRY,CARRY,CARRY,CARRY,CARRY,CARRY,CARRY,CARRY,CARRY,CARRY,CARRY,CARRY,CARRY,CARRY,CARRY,CARRY,CARRY,CARRY,CARRY]</t>
  </si>
  <si>
    <t>[MOVE,MOVE,MOVE,MOVE,MOVE,WORK,WORK,WORK,WORK,WORK,WORK,WORK,WORK,WORK,WORK,CARRY,CARRY,CARRY,CARRY]</t>
  </si>
  <si>
    <t>ticks per hour</t>
  </si>
  <si>
    <t>2 lvl snapshot</t>
  </si>
  <si>
    <t>M06</t>
  </si>
  <si>
    <t>M00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</si>
</sst>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₴&quot;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9" borderId="1" xfId="0" applyFill="1" applyBorder="1"/>
    <xf numFmtId="0" fontId="0" fillId="0" borderId="0" xfId="0" applyFill="1"/>
    <xf numFmtId="0" fontId="1" fillId="10" borderId="1" xfId="0" applyFont="1" applyFill="1" applyBorder="1"/>
    <xf numFmtId="0" fontId="0" fillId="10" borderId="1" xfId="0" applyFill="1" applyBorder="1"/>
    <xf numFmtId="164" fontId="0" fillId="0" borderId="0" xfId="0" applyNumberForma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91D9F-DCEA-4E79-967A-CDC2E1F2774F}">
  <dimension ref="D3:AZ31"/>
  <sheetViews>
    <sheetView tabSelected="1" workbookViewId="0">
      <selection activeCell="AD31" sqref="AD31"/>
    </sheetView>
  </sheetViews>
  <sheetFormatPr defaultRowHeight="15" x14ac:dyDescent="0.25"/>
  <cols>
    <col min="5" max="5" width="3" bestFit="1" customWidth="1"/>
    <col min="7" max="13" width="2.7109375" customWidth="1"/>
    <col min="16" max="22" width="2.7109375" customWidth="1"/>
    <col min="26" max="26" width="4.7109375" customWidth="1"/>
    <col min="27" max="27" width="5" customWidth="1"/>
    <col min="28" max="52" width="4.7109375" customWidth="1"/>
  </cols>
  <sheetData>
    <row r="3" spans="4:52" x14ac:dyDescent="0.25">
      <c r="N3" t="s">
        <v>19</v>
      </c>
    </row>
    <row r="4" spans="4:52" x14ac:dyDescent="0.25">
      <c r="G4" s="4" t="s">
        <v>0</v>
      </c>
      <c r="H4" s="4" t="s">
        <v>2</v>
      </c>
      <c r="I4" s="4" t="s">
        <v>1</v>
      </c>
      <c r="J4" s="4" t="s">
        <v>3</v>
      </c>
      <c r="K4" s="4" t="s">
        <v>4</v>
      </c>
      <c r="L4" s="4" t="s">
        <v>5</v>
      </c>
      <c r="M4" s="4" t="s">
        <v>6</v>
      </c>
      <c r="P4" s="4" t="s">
        <v>0</v>
      </c>
      <c r="Q4" s="4" t="s">
        <v>2</v>
      </c>
      <c r="R4" s="4" t="s">
        <v>1</v>
      </c>
      <c r="S4" s="4" t="s">
        <v>3</v>
      </c>
      <c r="T4" s="4" t="s">
        <v>4</v>
      </c>
      <c r="U4" s="4" t="s">
        <v>5</v>
      </c>
      <c r="V4" s="4" t="s">
        <v>6</v>
      </c>
      <c r="Y4" s="2"/>
      <c r="Z4" s="18" t="s">
        <v>37</v>
      </c>
      <c r="AA4" s="19"/>
      <c r="AB4" s="20"/>
      <c r="AC4" s="18" t="s">
        <v>38</v>
      </c>
      <c r="AD4" s="19"/>
      <c r="AE4" s="20"/>
      <c r="AF4" s="18" t="s">
        <v>39</v>
      </c>
      <c r="AG4" s="19"/>
      <c r="AH4" s="20"/>
      <c r="AI4" s="18" t="s">
        <v>40</v>
      </c>
      <c r="AJ4" s="19"/>
      <c r="AK4" s="20"/>
      <c r="AL4" s="18" t="s">
        <v>41</v>
      </c>
      <c r="AM4" s="19"/>
      <c r="AN4" s="20"/>
      <c r="AO4" s="18" t="s">
        <v>42</v>
      </c>
      <c r="AP4" s="19"/>
      <c r="AQ4" s="20"/>
      <c r="AR4" s="18" t="s">
        <v>43</v>
      </c>
      <c r="AS4" s="19"/>
      <c r="AT4" s="20"/>
      <c r="AU4" s="18" t="s">
        <v>44</v>
      </c>
      <c r="AV4" s="19"/>
      <c r="AW4" s="20"/>
      <c r="AX4" s="18" t="s">
        <v>45</v>
      </c>
      <c r="AY4" s="19"/>
      <c r="AZ4" s="20"/>
    </row>
    <row r="5" spans="4:52" x14ac:dyDescent="0.25">
      <c r="D5" t="s">
        <v>76</v>
      </c>
      <c r="E5" s="2">
        <v>0</v>
      </c>
      <c r="F5" s="2" t="s">
        <v>7</v>
      </c>
      <c r="G5" s="2">
        <v>1</v>
      </c>
      <c r="H5" s="2"/>
      <c r="I5" s="2"/>
      <c r="J5" s="2"/>
      <c r="K5" s="2"/>
      <c r="L5" s="2"/>
      <c r="M5" s="2"/>
      <c r="N5" t="s">
        <v>20</v>
      </c>
      <c r="P5" s="2"/>
      <c r="Q5" s="2"/>
      <c r="R5" s="2">
        <v>1</v>
      </c>
      <c r="S5" s="2">
        <v>1</v>
      </c>
      <c r="T5" s="2">
        <v>1</v>
      </c>
      <c r="U5" s="2">
        <v>1</v>
      </c>
      <c r="V5" s="2"/>
      <c r="W5" t="s">
        <v>25</v>
      </c>
      <c r="Y5" s="3" t="s">
        <v>46</v>
      </c>
      <c r="Z5" s="9">
        <v>2</v>
      </c>
      <c r="AA5" s="9" t="s">
        <v>0</v>
      </c>
      <c r="AB5" s="9" t="s">
        <v>63</v>
      </c>
      <c r="AC5" s="6">
        <v>1</v>
      </c>
      <c r="AD5" s="6" t="s">
        <v>0</v>
      </c>
      <c r="AE5" s="6" t="s">
        <v>61</v>
      </c>
      <c r="AF5" s="9">
        <v>2</v>
      </c>
      <c r="AG5" s="9" t="s">
        <v>1</v>
      </c>
      <c r="AH5" s="9" t="s">
        <v>63</v>
      </c>
      <c r="AI5" s="15" t="s">
        <v>141</v>
      </c>
      <c r="AJ5" s="15" t="s">
        <v>2</v>
      </c>
      <c r="AK5" s="15"/>
      <c r="AL5" s="5"/>
      <c r="AM5" s="5"/>
      <c r="AN5" s="5"/>
      <c r="AO5" s="10">
        <v>2</v>
      </c>
      <c r="AP5" s="10" t="s">
        <v>1</v>
      </c>
      <c r="AQ5" s="10" t="s">
        <v>61</v>
      </c>
      <c r="AR5" s="9">
        <v>1</v>
      </c>
      <c r="AS5" s="9" t="s">
        <v>4</v>
      </c>
      <c r="AT5" s="9" t="s">
        <v>67</v>
      </c>
      <c r="AU5" s="9">
        <v>1</v>
      </c>
      <c r="AV5" s="9" t="s">
        <v>2</v>
      </c>
      <c r="AW5" s="9"/>
      <c r="AX5" s="6">
        <v>1</v>
      </c>
      <c r="AY5" s="6" t="s">
        <v>1</v>
      </c>
      <c r="AZ5" s="6" t="s">
        <v>74</v>
      </c>
    </row>
    <row r="6" spans="4:52" x14ac:dyDescent="0.25">
      <c r="D6" t="s">
        <v>78</v>
      </c>
      <c r="E6" s="3">
        <v>1</v>
      </c>
      <c r="F6" s="3" t="s">
        <v>8</v>
      </c>
      <c r="G6" s="3"/>
      <c r="H6" s="3"/>
      <c r="I6" s="3">
        <v>1</v>
      </c>
      <c r="J6" s="3"/>
      <c r="K6" s="3"/>
      <c r="L6" s="3"/>
      <c r="M6" s="3"/>
      <c r="N6" t="s">
        <v>21</v>
      </c>
      <c r="P6" s="3">
        <v>2</v>
      </c>
      <c r="Q6" s="3">
        <v>1</v>
      </c>
      <c r="R6" s="3"/>
      <c r="S6" s="3"/>
      <c r="T6" s="3"/>
      <c r="U6" s="3">
        <v>1</v>
      </c>
      <c r="V6" s="3"/>
      <c r="W6" t="s">
        <v>23</v>
      </c>
      <c r="Y6" s="2" t="s">
        <v>47</v>
      </c>
      <c r="Z6" s="6">
        <v>1</v>
      </c>
      <c r="AA6" s="6" t="s">
        <v>5</v>
      </c>
      <c r="AB6" s="6" t="s">
        <v>62</v>
      </c>
      <c r="AC6" s="9">
        <v>2</v>
      </c>
      <c r="AD6" s="9" t="s">
        <v>2</v>
      </c>
      <c r="AE6" s="9" t="s">
        <v>65</v>
      </c>
      <c r="AF6" s="9">
        <v>2</v>
      </c>
      <c r="AG6" s="9" t="s">
        <v>0</v>
      </c>
      <c r="AH6" s="9"/>
      <c r="AI6" s="6">
        <v>1</v>
      </c>
      <c r="AJ6" s="6" t="s">
        <v>2</v>
      </c>
      <c r="AK6" s="6" t="s">
        <v>62</v>
      </c>
      <c r="AL6" s="5"/>
      <c r="AM6" s="5"/>
      <c r="AN6" s="5"/>
      <c r="AO6" s="10">
        <v>1</v>
      </c>
      <c r="AP6" s="10" t="s">
        <v>1</v>
      </c>
      <c r="AQ6" s="10" t="s">
        <v>61</v>
      </c>
      <c r="AR6" s="10">
        <v>1</v>
      </c>
      <c r="AS6" s="10" t="s">
        <v>0</v>
      </c>
      <c r="AT6" s="10" t="s">
        <v>62</v>
      </c>
      <c r="AU6" s="6">
        <v>1</v>
      </c>
      <c r="AV6" s="6" t="s">
        <v>0</v>
      </c>
      <c r="AW6" s="6" t="s">
        <v>74</v>
      </c>
      <c r="AX6" s="9">
        <v>2</v>
      </c>
      <c r="AY6" s="9" t="s">
        <v>2</v>
      </c>
      <c r="AZ6" s="9" t="s">
        <v>64</v>
      </c>
    </row>
    <row r="7" spans="4:52" x14ac:dyDescent="0.25">
      <c r="D7" t="s">
        <v>77</v>
      </c>
      <c r="E7" s="2">
        <v>2</v>
      </c>
      <c r="F7" s="2" t="s">
        <v>9</v>
      </c>
      <c r="G7" s="2"/>
      <c r="H7" s="2"/>
      <c r="I7" s="2"/>
      <c r="J7" s="2"/>
      <c r="K7" s="2"/>
      <c r="L7" s="2">
        <v>1</v>
      </c>
      <c r="M7" s="2"/>
      <c r="N7" t="s">
        <v>22</v>
      </c>
      <c r="P7" s="2">
        <v>1</v>
      </c>
      <c r="Q7" s="2">
        <v>2</v>
      </c>
      <c r="R7" s="2"/>
      <c r="S7" s="2"/>
      <c r="T7" s="2"/>
      <c r="U7" s="2">
        <v>1</v>
      </c>
      <c r="V7" s="2"/>
      <c r="W7" t="s">
        <v>24</v>
      </c>
      <c r="Y7" s="3" t="s">
        <v>48</v>
      </c>
      <c r="Z7" s="9">
        <v>2</v>
      </c>
      <c r="AA7" s="9" t="s">
        <v>5</v>
      </c>
      <c r="AB7" s="9" t="s">
        <v>65</v>
      </c>
      <c r="AC7" s="9">
        <v>2</v>
      </c>
      <c r="AD7" s="9" t="s">
        <v>5</v>
      </c>
      <c r="AE7" s="9" t="s">
        <v>65</v>
      </c>
      <c r="AF7" s="6">
        <v>1</v>
      </c>
      <c r="AG7" s="6" t="s">
        <v>0</v>
      </c>
      <c r="AH7" s="6" t="s">
        <v>61</v>
      </c>
      <c r="AI7" s="15" t="s">
        <v>142</v>
      </c>
      <c r="AJ7" s="15" t="s">
        <v>0</v>
      </c>
      <c r="AK7" s="15"/>
      <c r="AL7" s="5"/>
      <c r="AM7" s="5"/>
      <c r="AN7" s="5"/>
      <c r="AO7" s="5"/>
      <c r="AP7" s="5"/>
      <c r="AQ7" s="5"/>
      <c r="AR7" s="9">
        <v>1</v>
      </c>
      <c r="AS7" s="9" t="s">
        <v>0</v>
      </c>
      <c r="AT7" s="9" t="s">
        <v>64</v>
      </c>
      <c r="AU7" s="9">
        <v>2</v>
      </c>
      <c r="AV7" s="9" t="s">
        <v>0</v>
      </c>
      <c r="AW7" s="9" t="s">
        <v>63</v>
      </c>
      <c r="AX7" s="6">
        <v>1</v>
      </c>
      <c r="AY7" s="6" t="s">
        <v>0</v>
      </c>
      <c r="AZ7" s="6" t="s">
        <v>62</v>
      </c>
    </row>
    <row r="8" spans="4:52" x14ac:dyDescent="0.25">
      <c r="D8" t="s">
        <v>91</v>
      </c>
      <c r="E8" s="3">
        <v>3</v>
      </c>
      <c r="F8" s="3" t="s">
        <v>10</v>
      </c>
      <c r="G8" s="3"/>
      <c r="H8" s="3">
        <v>1</v>
      </c>
      <c r="I8" s="3"/>
      <c r="J8" s="3"/>
      <c r="K8" s="3"/>
      <c r="L8" s="3"/>
      <c r="M8" s="3"/>
      <c r="N8" t="s">
        <v>26</v>
      </c>
      <c r="O8">
        <v>1</v>
      </c>
      <c r="P8" s="3">
        <v>1</v>
      </c>
      <c r="Q8" s="3">
        <v>2</v>
      </c>
      <c r="R8" s="3"/>
      <c r="S8" s="3"/>
      <c r="T8" s="3"/>
      <c r="U8" s="3"/>
      <c r="V8" s="3"/>
      <c r="W8" t="s">
        <v>33</v>
      </c>
      <c r="Y8" s="2" t="s">
        <v>49</v>
      </c>
      <c r="Z8" s="6">
        <v>1</v>
      </c>
      <c r="AA8" s="6" t="s">
        <v>4</v>
      </c>
      <c r="AB8" s="6" t="s">
        <v>61</v>
      </c>
      <c r="AC8" s="9">
        <v>1</v>
      </c>
      <c r="AD8" s="9" t="s">
        <v>6</v>
      </c>
      <c r="AE8" s="9" t="s">
        <v>73</v>
      </c>
      <c r="AF8" s="6">
        <v>1</v>
      </c>
      <c r="AG8" s="6" t="s">
        <v>4</v>
      </c>
      <c r="AH8" s="6" t="s">
        <v>66</v>
      </c>
      <c r="AI8" s="10">
        <v>3</v>
      </c>
      <c r="AJ8" s="10" t="s">
        <v>4</v>
      </c>
      <c r="AK8" s="10" t="s">
        <v>62</v>
      </c>
      <c r="AL8" s="6"/>
      <c r="AM8" s="6"/>
      <c r="AN8" s="6"/>
      <c r="AO8" s="10">
        <v>3</v>
      </c>
      <c r="AP8" s="10" t="s">
        <v>1</v>
      </c>
      <c r="AQ8" s="10" t="s">
        <v>61</v>
      </c>
      <c r="AR8" s="6">
        <v>1</v>
      </c>
      <c r="AS8" s="6" t="s">
        <v>2</v>
      </c>
      <c r="AT8" s="6" t="s">
        <v>62</v>
      </c>
      <c r="AU8" s="6">
        <v>1</v>
      </c>
      <c r="AV8" s="6" t="s">
        <v>0</v>
      </c>
      <c r="AW8" s="6" t="s">
        <v>61</v>
      </c>
      <c r="AX8" s="9">
        <v>2</v>
      </c>
      <c r="AY8" s="9" t="s">
        <v>1</v>
      </c>
      <c r="AZ8" s="9" t="s">
        <v>63</v>
      </c>
    </row>
    <row r="9" spans="4:52" x14ac:dyDescent="0.25">
      <c r="D9" t="s">
        <v>92</v>
      </c>
      <c r="E9" s="2">
        <v>4</v>
      </c>
      <c r="F9" s="2" t="s">
        <v>11</v>
      </c>
      <c r="G9" s="2"/>
      <c r="H9" s="2"/>
      <c r="I9" s="2">
        <v>1</v>
      </c>
      <c r="J9" s="2"/>
      <c r="K9" s="2"/>
      <c r="L9" s="2"/>
      <c r="M9" s="2"/>
      <c r="N9" t="s">
        <v>27</v>
      </c>
      <c r="P9" s="2">
        <v>2</v>
      </c>
      <c r="Q9" s="2">
        <v>1</v>
      </c>
      <c r="R9" s="2"/>
      <c r="S9" s="2">
        <v>1</v>
      </c>
      <c r="T9" s="2"/>
      <c r="U9" s="2"/>
      <c r="V9" s="2"/>
      <c r="W9" t="s">
        <v>28</v>
      </c>
      <c r="Y9" s="3" t="s">
        <v>50</v>
      </c>
      <c r="Z9" s="9">
        <v>2</v>
      </c>
      <c r="AA9" s="9" t="s">
        <v>5</v>
      </c>
      <c r="AB9" s="9" t="s">
        <v>65</v>
      </c>
      <c r="AC9" s="9">
        <v>2</v>
      </c>
      <c r="AD9" s="9" t="s">
        <v>5</v>
      </c>
      <c r="AE9" s="9" t="s">
        <v>63</v>
      </c>
      <c r="AF9" s="5"/>
      <c r="AG9" s="5"/>
      <c r="AH9" s="5"/>
      <c r="AI9" s="5"/>
      <c r="AJ9" s="5"/>
      <c r="AK9" s="5"/>
      <c r="AL9" s="5"/>
      <c r="AM9" s="5"/>
      <c r="AN9" s="5"/>
      <c r="AO9" s="10">
        <v>3</v>
      </c>
      <c r="AP9" s="10" t="s">
        <v>1</v>
      </c>
      <c r="AQ9" s="10" t="s">
        <v>61</v>
      </c>
      <c r="AR9" s="9">
        <v>1</v>
      </c>
      <c r="AS9" s="9" t="s">
        <v>2</v>
      </c>
      <c r="AT9" s="9" t="s">
        <v>67</v>
      </c>
      <c r="AU9" s="10">
        <v>1</v>
      </c>
      <c r="AV9" s="10" t="s">
        <v>2</v>
      </c>
      <c r="AW9" s="10" t="s">
        <v>66</v>
      </c>
      <c r="AX9" s="10">
        <v>1</v>
      </c>
      <c r="AY9" s="10" t="s">
        <v>5</v>
      </c>
      <c r="AZ9" s="10" t="s">
        <v>66</v>
      </c>
    </row>
    <row r="10" spans="4:52" x14ac:dyDescent="0.25">
      <c r="D10" t="s">
        <v>93</v>
      </c>
      <c r="E10" s="3">
        <v>5</v>
      </c>
      <c r="F10" s="3" t="s">
        <v>12</v>
      </c>
      <c r="G10" s="3"/>
      <c r="H10" s="3"/>
      <c r="I10" s="3"/>
      <c r="J10" s="3"/>
      <c r="K10" s="3"/>
      <c r="L10" s="3">
        <v>1</v>
      </c>
      <c r="M10" s="3"/>
      <c r="N10" t="s">
        <v>29</v>
      </c>
      <c r="P10" s="3"/>
      <c r="Q10" s="3"/>
      <c r="R10" s="3"/>
      <c r="S10" s="3"/>
      <c r="T10" s="3">
        <v>1</v>
      </c>
      <c r="U10" s="3"/>
      <c r="V10" s="3"/>
      <c r="W10" t="s">
        <v>30</v>
      </c>
      <c r="Y10" s="2" t="s">
        <v>51</v>
      </c>
      <c r="Z10" s="6">
        <v>1</v>
      </c>
      <c r="AA10" s="6" t="s">
        <v>1</v>
      </c>
      <c r="AB10" s="6" t="s">
        <v>74</v>
      </c>
      <c r="AC10" s="6">
        <v>1</v>
      </c>
      <c r="AD10" s="6" t="s">
        <v>5</v>
      </c>
      <c r="AE10" s="6" t="s">
        <v>62</v>
      </c>
      <c r="AF10" s="5"/>
      <c r="AG10" s="5"/>
      <c r="AH10" s="5"/>
      <c r="AI10" s="5"/>
      <c r="AJ10" s="5"/>
      <c r="AK10" s="5"/>
      <c r="AL10" s="5"/>
      <c r="AM10" s="5"/>
      <c r="AN10" s="5"/>
      <c r="AO10" s="10">
        <v>3</v>
      </c>
      <c r="AP10" s="10" t="s">
        <v>0</v>
      </c>
      <c r="AQ10" s="10" t="s">
        <v>61</v>
      </c>
      <c r="AR10" s="9">
        <v>2</v>
      </c>
      <c r="AS10" s="9" t="s">
        <v>0</v>
      </c>
      <c r="AT10" s="9" t="s">
        <v>67</v>
      </c>
      <c r="AU10" s="5"/>
      <c r="AV10" s="5"/>
      <c r="AW10" s="5"/>
      <c r="AX10" s="5"/>
      <c r="AY10" s="5"/>
      <c r="AZ10" s="5"/>
    </row>
    <row r="11" spans="4:52" x14ac:dyDescent="0.25">
      <c r="D11" s="16" t="s">
        <v>94</v>
      </c>
      <c r="E11" s="2">
        <v>6</v>
      </c>
      <c r="F11" s="2" t="s">
        <v>13</v>
      </c>
      <c r="G11" s="2"/>
      <c r="H11" s="2">
        <v>1</v>
      </c>
      <c r="I11" s="2"/>
      <c r="J11" s="2"/>
      <c r="K11" s="2"/>
      <c r="L11" s="2"/>
      <c r="M11" s="2"/>
      <c r="N11" t="s">
        <v>31</v>
      </c>
      <c r="O11">
        <v>1</v>
      </c>
      <c r="P11" s="2">
        <v>1</v>
      </c>
      <c r="Q11" s="2">
        <v>2</v>
      </c>
      <c r="R11" s="2"/>
      <c r="S11" s="2"/>
      <c r="T11" s="2"/>
      <c r="U11" s="2"/>
      <c r="V11" s="2"/>
      <c r="W11" t="s">
        <v>32</v>
      </c>
      <c r="Y11" s="3" t="s">
        <v>52</v>
      </c>
      <c r="Z11" s="9">
        <v>2</v>
      </c>
      <c r="AA11" s="9" t="s">
        <v>5</v>
      </c>
      <c r="AB11" s="9" t="s">
        <v>63</v>
      </c>
      <c r="AC11" s="9">
        <v>1</v>
      </c>
      <c r="AD11" s="9" t="s">
        <v>3</v>
      </c>
      <c r="AE11" s="9"/>
      <c r="AF11" s="5"/>
      <c r="AG11" s="5"/>
      <c r="AH11" s="5"/>
      <c r="AI11" s="5"/>
      <c r="AJ11" s="5"/>
      <c r="AK11" s="5"/>
      <c r="AL11" s="5"/>
      <c r="AM11" s="5"/>
      <c r="AN11" s="5"/>
      <c r="AO11" s="6">
        <v>1</v>
      </c>
      <c r="AP11" s="6" t="s">
        <v>0</v>
      </c>
      <c r="AQ11" s="6" t="s">
        <v>61</v>
      </c>
      <c r="AR11" s="6">
        <v>2</v>
      </c>
      <c r="AS11" s="6" t="s">
        <v>0</v>
      </c>
      <c r="AT11" s="6" t="s">
        <v>62</v>
      </c>
      <c r="AU11" s="5"/>
      <c r="AV11" s="5"/>
      <c r="AW11" s="5"/>
      <c r="AX11" s="5"/>
      <c r="AY11" s="5"/>
      <c r="AZ11" s="5"/>
    </row>
    <row r="12" spans="4:52" x14ac:dyDescent="0.25">
      <c r="D12" t="s">
        <v>95</v>
      </c>
      <c r="E12" s="3">
        <v>7</v>
      </c>
      <c r="F12" s="3" t="s">
        <v>14</v>
      </c>
      <c r="G12" s="3">
        <v>1</v>
      </c>
      <c r="H12" s="3"/>
      <c r="I12" s="3"/>
      <c r="J12" s="3"/>
      <c r="K12" s="3"/>
      <c r="L12" s="3"/>
      <c r="M12" s="3"/>
      <c r="P12" s="3"/>
      <c r="Q12" s="3"/>
      <c r="R12" s="3"/>
      <c r="S12" s="3"/>
      <c r="T12" s="3"/>
      <c r="U12" s="3"/>
      <c r="V12" s="3"/>
      <c r="Y12" s="2" t="s">
        <v>53</v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6">
        <v>1</v>
      </c>
      <c r="AP12" s="6" t="s">
        <v>5</v>
      </c>
      <c r="AQ12" s="6" t="s">
        <v>61</v>
      </c>
      <c r="AR12" s="9">
        <v>2</v>
      </c>
      <c r="AS12" s="9" t="s">
        <v>4</v>
      </c>
      <c r="AT12" s="9" t="s">
        <v>67</v>
      </c>
      <c r="AU12" s="5"/>
      <c r="AV12" s="5"/>
      <c r="AW12" s="5"/>
      <c r="AX12" s="5"/>
      <c r="AY12" s="5"/>
      <c r="AZ12" s="5"/>
    </row>
    <row r="13" spans="4:52" x14ac:dyDescent="0.25">
      <c r="D13" t="s">
        <v>96</v>
      </c>
      <c r="E13" s="2">
        <v>8</v>
      </c>
      <c r="F13" s="2" t="s">
        <v>15</v>
      </c>
      <c r="G13" s="2">
        <v>1</v>
      </c>
      <c r="H13" s="2"/>
      <c r="I13" s="2"/>
      <c r="J13" s="2"/>
      <c r="K13" s="2"/>
      <c r="L13" s="2"/>
      <c r="M13" s="2"/>
      <c r="P13" s="2"/>
      <c r="Q13" s="2"/>
      <c r="R13" s="2"/>
      <c r="S13" s="2"/>
      <c r="T13" s="2"/>
      <c r="U13" s="2"/>
      <c r="V13" s="2"/>
      <c r="Y13" s="3" t="s">
        <v>54</v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8">
        <v>1</v>
      </c>
      <c r="AP13" s="8" t="s">
        <v>6</v>
      </c>
      <c r="AQ13" s="8" t="s">
        <v>62</v>
      </c>
      <c r="AR13" s="8">
        <v>1</v>
      </c>
      <c r="AS13" s="8" t="s">
        <v>5</v>
      </c>
      <c r="AT13" s="8" t="s">
        <v>66</v>
      </c>
      <c r="AU13" s="5"/>
      <c r="AV13" s="5"/>
      <c r="AW13" s="5"/>
      <c r="AX13" s="5"/>
      <c r="AY13" s="5"/>
      <c r="AZ13" s="5"/>
    </row>
    <row r="14" spans="4:52" x14ac:dyDescent="0.25">
      <c r="D14" t="s">
        <v>97</v>
      </c>
      <c r="E14" s="3">
        <v>9</v>
      </c>
      <c r="F14" s="3" t="s">
        <v>16</v>
      </c>
      <c r="G14" s="3"/>
      <c r="H14" s="3"/>
      <c r="I14" s="3"/>
      <c r="J14" s="3"/>
      <c r="K14" s="3"/>
      <c r="L14" s="3">
        <v>1</v>
      </c>
      <c r="M14" s="3"/>
      <c r="P14" s="3"/>
      <c r="Q14" s="3"/>
      <c r="R14" s="3"/>
      <c r="S14" s="3"/>
      <c r="T14" s="3"/>
      <c r="U14" s="3"/>
      <c r="V14" s="3"/>
    </row>
    <row r="15" spans="4:52" x14ac:dyDescent="0.25">
      <c r="D15" t="s">
        <v>79</v>
      </c>
      <c r="E15" s="2">
        <v>10</v>
      </c>
      <c r="F15" s="2" t="s">
        <v>17</v>
      </c>
      <c r="G15" s="2"/>
      <c r="H15" s="2">
        <v>1</v>
      </c>
      <c r="I15" s="2"/>
      <c r="J15" s="2"/>
      <c r="K15" s="2"/>
      <c r="L15" s="2"/>
      <c r="M15" s="2"/>
      <c r="P15" s="2"/>
      <c r="Q15" s="2"/>
      <c r="R15" s="2"/>
      <c r="S15" s="2"/>
      <c r="T15" s="2"/>
      <c r="U15" s="2"/>
      <c r="V15" s="2"/>
    </row>
    <row r="16" spans="4:52" x14ac:dyDescent="0.25">
      <c r="D16" t="s">
        <v>81</v>
      </c>
      <c r="E16" s="3">
        <v>11</v>
      </c>
      <c r="F16" s="3" t="s">
        <v>18</v>
      </c>
      <c r="G16" s="3">
        <v>1</v>
      </c>
      <c r="H16" s="3"/>
      <c r="I16" s="3"/>
      <c r="J16" s="3"/>
      <c r="K16" s="3"/>
      <c r="L16" s="3"/>
      <c r="M16" s="3"/>
      <c r="P16" s="3"/>
      <c r="Q16" s="3"/>
      <c r="R16" s="3"/>
      <c r="S16" s="3"/>
      <c r="T16" s="3"/>
      <c r="U16" s="3"/>
      <c r="V16" s="3"/>
    </row>
    <row r="17" spans="4:42" x14ac:dyDescent="0.25">
      <c r="D17" t="s">
        <v>89</v>
      </c>
      <c r="E17" s="2">
        <v>12</v>
      </c>
      <c r="F17" s="2" t="s">
        <v>36</v>
      </c>
      <c r="G17" s="2"/>
      <c r="H17" s="2"/>
      <c r="I17" s="2"/>
      <c r="J17" s="2"/>
      <c r="K17" s="2"/>
      <c r="L17" s="2">
        <v>1</v>
      </c>
      <c r="M17" s="2"/>
      <c r="N17" s="14"/>
      <c r="O17" s="14"/>
      <c r="P17" s="2"/>
      <c r="Q17" s="2"/>
      <c r="R17" s="2"/>
      <c r="S17" s="2"/>
      <c r="T17" s="2"/>
      <c r="U17" s="2"/>
      <c r="V17" s="2"/>
    </row>
    <row r="18" spans="4:42" x14ac:dyDescent="0.25">
      <c r="D18" t="s">
        <v>90</v>
      </c>
      <c r="E18" s="3">
        <v>13</v>
      </c>
      <c r="F18" s="3" t="s">
        <v>71</v>
      </c>
      <c r="G18" s="3"/>
      <c r="H18" s="3"/>
      <c r="I18" s="3"/>
      <c r="J18" s="3"/>
      <c r="K18" s="3"/>
      <c r="L18" s="3">
        <v>1</v>
      </c>
      <c r="M18" s="3"/>
      <c r="N18" s="14"/>
      <c r="O18" s="14"/>
      <c r="AI18" s="1"/>
      <c r="AJ18" s="1"/>
      <c r="AK18" s="1"/>
      <c r="AL18" s="1"/>
      <c r="AM18" s="1"/>
      <c r="AN18" s="1"/>
      <c r="AO18" s="1"/>
      <c r="AP18" s="1"/>
    </row>
    <row r="19" spans="4:42" x14ac:dyDescent="0.25">
      <c r="D19" t="s">
        <v>123</v>
      </c>
      <c r="E19" s="2">
        <v>14</v>
      </c>
      <c r="F19" s="2" t="s">
        <v>75</v>
      </c>
      <c r="G19" s="2">
        <v>1</v>
      </c>
      <c r="H19" s="2"/>
      <c r="I19" s="2"/>
      <c r="J19" s="2"/>
      <c r="K19" s="2"/>
      <c r="L19" s="2"/>
      <c r="M19" s="2"/>
      <c r="N19" s="14"/>
      <c r="O19" s="14"/>
      <c r="AI19" s="6"/>
      <c r="AJ19" s="1" t="s">
        <v>124</v>
      </c>
      <c r="AK19" s="1"/>
      <c r="AL19" s="1"/>
      <c r="AM19" s="15"/>
      <c r="AN19" s="1" t="s">
        <v>140</v>
      </c>
      <c r="AO19" s="1"/>
      <c r="AP19" s="1"/>
    </row>
    <row r="20" spans="4:42" x14ac:dyDescent="0.25">
      <c r="D20" t="s">
        <v>125</v>
      </c>
      <c r="E20" s="2">
        <v>15</v>
      </c>
      <c r="F20" s="2" t="s">
        <v>59</v>
      </c>
      <c r="G20" s="2"/>
      <c r="H20" s="2"/>
      <c r="I20" s="2"/>
      <c r="J20" s="2"/>
      <c r="K20" s="2"/>
      <c r="L20" s="2"/>
      <c r="M20" s="2">
        <v>1</v>
      </c>
      <c r="N20" s="14"/>
      <c r="O20" s="14"/>
      <c r="AI20" s="1"/>
      <c r="AJ20" s="1"/>
      <c r="AK20" s="1"/>
      <c r="AL20" s="1"/>
      <c r="AM20" s="1"/>
      <c r="AN20" s="1"/>
      <c r="AO20" s="1"/>
      <c r="AP20" s="1"/>
    </row>
    <row r="21" spans="4:42" x14ac:dyDescent="0.25">
      <c r="D21" t="s">
        <v>126</v>
      </c>
      <c r="E21" s="2"/>
      <c r="F21" s="2" t="s">
        <v>82</v>
      </c>
      <c r="G21" s="2"/>
      <c r="H21" s="2"/>
      <c r="I21" s="2"/>
      <c r="J21" s="2"/>
      <c r="K21" s="2">
        <v>1</v>
      </c>
      <c r="L21" s="2"/>
      <c r="M21" s="2"/>
      <c r="N21" s="14" t="s">
        <v>127</v>
      </c>
      <c r="O21" s="14"/>
      <c r="AI21" s="1"/>
      <c r="AJ21" s="1"/>
      <c r="AK21" s="1"/>
      <c r="AL21" s="1"/>
      <c r="AM21" s="1"/>
      <c r="AN21" s="1"/>
      <c r="AO21" s="1"/>
      <c r="AP21" s="1"/>
    </row>
    <row r="22" spans="4:42" x14ac:dyDescent="0.25">
      <c r="D22" t="s">
        <v>128</v>
      </c>
      <c r="E22" s="3"/>
      <c r="F22" s="3" t="s">
        <v>72</v>
      </c>
      <c r="G22" s="3"/>
      <c r="H22" s="3">
        <v>1</v>
      </c>
      <c r="I22" s="3"/>
      <c r="J22" s="3"/>
      <c r="K22" s="3"/>
      <c r="L22" s="3"/>
      <c r="M22" s="3"/>
      <c r="N22" s="14" t="s">
        <v>127</v>
      </c>
      <c r="O22" s="14"/>
      <c r="AI22" s="9"/>
      <c r="AJ22" s="1" t="s">
        <v>56</v>
      </c>
      <c r="AK22" s="1"/>
      <c r="AL22" s="1"/>
      <c r="AM22" s="1"/>
      <c r="AN22" s="1"/>
      <c r="AO22" s="1"/>
      <c r="AP22" s="1"/>
    </row>
    <row r="23" spans="4:42" x14ac:dyDescent="0.25">
      <c r="D23" t="s">
        <v>129</v>
      </c>
      <c r="E23" s="3"/>
      <c r="F23" s="3" t="s">
        <v>80</v>
      </c>
      <c r="G23" s="3"/>
      <c r="H23" s="3"/>
      <c r="I23" s="3"/>
      <c r="J23" s="3"/>
      <c r="K23" s="3">
        <v>1</v>
      </c>
      <c r="L23" s="3"/>
      <c r="M23" s="3"/>
      <c r="N23" s="14" t="s">
        <v>127</v>
      </c>
      <c r="O23" s="14"/>
      <c r="AI23" s="8"/>
      <c r="AJ23" s="1" t="s">
        <v>57</v>
      </c>
      <c r="AK23" s="1"/>
      <c r="AL23" s="1"/>
      <c r="AM23" s="1"/>
      <c r="AN23" s="1"/>
      <c r="AO23" s="1"/>
      <c r="AP23" s="1"/>
    </row>
    <row r="24" spans="4:42" x14ac:dyDescent="0.25">
      <c r="D24" t="s">
        <v>130</v>
      </c>
      <c r="E24" s="3"/>
      <c r="F24" s="3" t="s">
        <v>68</v>
      </c>
      <c r="G24" s="3"/>
      <c r="H24" s="3">
        <v>1</v>
      </c>
      <c r="I24" s="3"/>
      <c r="J24" s="3"/>
      <c r="K24" s="3"/>
      <c r="L24" s="3"/>
      <c r="M24" s="3"/>
      <c r="N24" s="14" t="s">
        <v>127</v>
      </c>
      <c r="O24" s="14"/>
      <c r="AI24" s="7"/>
      <c r="AJ24" s="1" t="s">
        <v>58</v>
      </c>
      <c r="AK24" s="1"/>
      <c r="AL24" s="1"/>
      <c r="AM24" s="1"/>
      <c r="AN24" s="1"/>
      <c r="AO24" s="1"/>
      <c r="AP24" s="1"/>
    </row>
    <row r="25" spans="4:42" x14ac:dyDescent="0.25">
      <c r="D25" t="s">
        <v>131</v>
      </c>
      <c r="E25" s="2"/>
      <c r="F25" s="2" t="s">
        <v>69</v>
      </c>
      <c r="G25" s="2">
        <v>1</v>
      </c>
      <c r="H25" s="2"/>
      <c r="I25" s="2"/>
      <c r="J25" s="2"/>
      <c r="K25" s="2"/>
      <c r="L25" s="2"/>
      <c r="M25" s="2"/>
      <c r="N25" s="14" t="s">
        <v>127</v>
      </c>
      <c r="O25" s="14"/>
      <c r="AI25" s="10"/>
      <c r="AJ25" s="1" t="s">
        <v>60</v>
      </c>
      <c r="AK25" s="1"/>
      <c r="AL25" s="1"/>
      <c r="AM25" s="1"/>
      <c r="AN25" s="1"/>
      <c r="AO25" s="1"/>
      <c r="AP25" s="1"/>
    </row>
    <row r="26" spans="4:42" x14ac:dyDescent="0.25">
      <c r="D26" t="s">
        <v>132</v>
      </c>
      <c r="E26" s="3"/>
      <c r="F26" s="3" t="s">
        <v>70</v>
      </c>
      <c r="G26" s="3"/>
      <c r="H26" s="3"/>
      <c r="I26" s="3"/>
      <c r="J26" s="3">
        <v>1</v>
      </c>
      <c r="K26" s="3"/>
      <c r="L26" s="3"/>
      <c r="M26" s="3"/>
      <c r="N26" s="14" t="s">
        <v>127</v>
      </c>
      <c r="O26" s="14"/>
      <c r="AI26" s="1"/>
      <c r="AJ26" s="1"/>
      <c r="AK26" s="1"/>
      <c r="AL26" s="1"/>
      <c r="AM26" s="1"/>
      <c r="AN26" s="1"/>
      <c r="AO26" s="1"/>
      <c r="AP26" s="1"/>
    </row>
    <row r="27" spans="4:42" x14ac:dyDescent="0.25">
      <c r="E27" s="2" t="s">
        <v>55</v>
      </c>
      <c r="F27" s="2"/>
      <c r="G27" s="2">
        <v>1</v>
      </c>
      <c r="H27" s="2"/>
      <c r="I27" s="2">
        <v>2</v>
      </c>
      <c r="J27" s="2"/>
      <c r="K27" s="2">
        <v>1</v>
      </c>
      <c r="L27" s="2"/>
      <c r="M27" s="2"/>
      <c r="N27" s="14"/>
      <c r="O27" s="14"/>
      <c r="AI27" s="1"/>
      <c r="AJ27" s="1"/>
      <c r="AK27" s="1"/>
      <c r="AL27" s="1"/>
      <c r="AM27" s="1"/>
      <c r="AN27" s="1"/>
      <c r="AO27" s="1"/>
      <c r="AP27" s="1"/>
    </row>
    <row r="28" spans="4:42" x14ac:dyDescent="0.25">
      <c r="G28" s="1">
        <f t="shared" ref="G28:L28" si="0">SUM(G5:G27)</f>
        <v>7</v>
      </c>
      <c r="H28" s="1">
        <f t="shared" si="0"/>
        <v>5</v>
      </c>
      <c r="I28" s="1">
        <f t="shared" si="0"/>
        <v>4</v>
      </c>
      <c r="J28" s="1">
        <f t="shared" si="0"/>
        <v>1</v>
      </c>
      <c r="K28" s="1">
        <f t="shared" si="0"/>
        <v>3</v>
      </c>
      <c r="L28" s="1">
        <f t="shared" si="0"/>
        <v>5</v>
      </c>
      <c r="M28" s="1">
        <f>SUM(M5:M27)</f>
        <v>1</v>
      </c>
    </row>
    <row r="30" spans="4:42" x14ac:dyDescent="0.25">
      <c r="F30" t="s">
        <v>34</v>
      </c>
      <c r="G30" s="1">
        <v>7</v>
      </c>
      <c r="H30" s="1">
        <v>7</v>
      </c>
      <c r="I30" s="1">
        <v>3</v>
      </c>
      <c r="J30" s="1">
        <v>3</v>
      </c>
      <c r="K30" s="1">
        <v>2</v>
      </c>
      <c r="L30" s="1">
        <v>3</v>
      </c>
      <c r="M30" s="1">
        <v>2</v>
      </c>
    </row>
    <row r="31" spans="4:42" x14ac:dyDescent="0.25">
      <c r="F31" t="s">
        <v>35</v>
      </c>
      <c r="G31">
        <f>G30-G28</f>
        <v>0</v>
      </c>
      <c r="H31">
        <f t="shared" ref="H31:M31" si="1">H30-H28</f>
        <v>2</v>
      </c>
      <c r="I31">
        <f t="shared" si="1"/>
        <v>-1</v>
      </c>
      <c r="J31">
        <f t="shared" si="1"/>
        <v>2</v>
      </c>
      <c r="K31">
        <f t="shared" si="1"/>
        <v>-1</v>
      </c>
      <c r="L31">
        <f t="shared" si="1"/>
        <v>-2</v>
      </c>
      <c r="M31">
        <f t="shared" si="1"/>
        <v>1</v>
      </c>
    </row>
  </sheetData>
  <mergeCells count="9">
    <mergeCell ref="AR4:AT4"/>
    <mergeCell ref="AU4:AW4"/>
    <mergeCell ref="AX4:AZ4"/>
    <mergeCell ref="Z4:AB4"/>
    <mergeCell ref="AC4:AE4"/>
    <mergeCell ref="AF4:AH4"/>
    <mergeCell ref="AI4:AK4"/>
    <mergeCell ref="AL4:AN4"/>
    <mergeCell ref="AO4:AQ4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6F5E-1FAC-4475-AFDB-AB0B2C977DEC}">
  <dimension ref="N10:S11"/>
  <sheetViews>
    <sheetView workbookViewId="0">
      <selection activeCell="S11" sqref="S11"/>
    </sheetView>
  </sheetViews>
  <sheetFormatPr defaultRowHeight="15" x14ac:dyDescent="0.25"/>
  <cols>
    <col min="16" max="16" width="15" bestFit="1" customWidth="1"/>
  </cols>
  <sheetData>
    <row r="10" spans="14:19" x14ac:dyDescent="0.25">
      <c r="S10">
        <f>15*4*1100</f>
        <v>66000</v>
      </c>
    </row>
    <row r="11" spans="14:19" x14ac:dyDescent="0.25">
      <c r="N11">
        <v>1262000</v>
      </c>
      <c r="O11">
        <v>1.2E-2</v>
      </c>
      <c r="P11" s="17">
        <f>N11/O11</f>
        <v>105166666.66666667</v>
      </c>
      <c r="S11">
        <f>S10*24</f>
        <v>1584000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97CD3-BA65-40A2-9A26-BFDCD3608E1D}">
  <dimension ref="B6:O13"/>
  <sheetViews>
    <sheetView workbookViewId="0">
      <selection activeCell="W23" sqref="W23"/>
    </sheetView>
  </sheetViews>
  <sheetFormatPr defaultRowHeight="15" x14ac:dyDescent="0.25"/>
  <cols>
    <col min="2" max="18" width="3.7109375" customWidth="1"/>
  </cols>
  <sheetData>
    <row r="6" spans="2:15" x14ac:dyDescent="0.25">
      <c r="B6" t="s">
        <v>83</v>
      </c>
      <c r="G6">
        <v>1</v>
      </c>
      <c r="H6">
        <v>2</v>
      </c>
      <c r="I6">
        <v>3</v>
      </c>
      <c r="J6">
        <v>4</v>
      </c>
      <c r="K6">
        <v>5</v>
      </c>
      <c r="L6">
        <v>6</v>
      </c>
      <c r="O6" t="s">
        <v>87</v>
      </c>
    </row>
    <row r="7" spans="2:15" x14ac:dyDescent="0.25">
      <c r="B7">
        <v>6</v>
      </c>
      <c r="C7">
        <v>3</v>
      </c>
      <c r="F7">
        <v>1</v>
      </c>
      <c r="G7" s="11"/>
      <c r="H7" s="11"/>
      <c r="I7" s="11"/>
      <c r="J7" s="11"/>
      <c r="K7" s="11"/>
      <c r="L7" s="11"/>
      <c r="O7" t="s">
        <v>88</v>
      </c>
    </row>
    <row r="8" spans="2:15" x14ac:dyDescent="0.25">
      <c r="B8">
        <v>7</v>
      </c>
      <c r="C8">
        <v>6</v>
      </c>
      <c r="F8">
        <v>2</v>
      </c>
      <c r="G8" s="11"/>
      <c r="H8" s="11"/>
      <c r="I8" s="12"/>
      <c r="J8" s="13">
        <v>2</v>
      </c>
      <c r="K8" s="13">
        <v>3</v>
      </c>
      <c r="L8" s="11"/>
      <c r="O8" t="s">
        <v>85</v>
      </c>
    </row>
    <row r="9" spans="2:15" x14ac:dyDescent="0.25">
      <c r="B9">
        <v>8</v>
      </c>
      <c r="C9">
        <v>10</v>
      </c>
      <c r="F9">
        <v>3</v>
      </c>
      <c r="G9" s="11"/>
      <c r="H9" s="13">
        <v>9</v>
      </c>
      <c r="I9" s="11"/>
      <c r="J9" s="13">
        <v>1</v>
      </c>
      <c r="K9" s="13">
        <v>4</v>
      </c>
      <c r="L9" s="11"/>
    </row>
    <row r="10" spans="2:15" x14ac:dyDescent="0.25">
      <c r="F10">
        <v>4</v>
      </c>
      <c r="G10" s="11"/>
      <c r="H10" s="13">
        <v>8</v>
      </c>
      <c r="I10" s="13">
        <v>0</v>
      </c>
      <c r="J10" s="11"/>
      <c r="K10" s="13">
        <v>5</v>
      </c>
      <c r="L10" s="11"/>
      <c r="O10" t="s">
        <v>86</v>
      </c>
    </row>
    <row r="11" spans="2:15" x14ac:dyDescent="0.25">
      <c r="F11">
        <v>5</v>
      </c>
      <c r="G11" s="11"/>
      <c r="H11" s="13">
        <v>7</v>
      </c>
      <c r="I11" s="13">
        <v>6</v>
      </c>
      <c r="J11" s="12"/>
      <c r="K11" s="11"/>
      <c r="L11" s="11"/>
    </row>
    <row r="12" spans="2:15" x14ac:dyDescent="0.25">
      <c r="F12">
        <v>6</v>
      </c>
      <c r="G12" s="11"/>
      <c r="H12" s="11"/>
      <c r="I12" s="11"/>
      <c r="J12" s="11"/>
      <c r="K12" s="11"/>
      <c r="L12" s="11"/>
    </row>
    <row r="13" spans="2:15" x14ac:dyDescent="0.25">
      <c r="B13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42C2D-809D-49DE-828C-EB53612AEB33}">
  <dimension ref="F4:Z23"/>
  <sheetViews>
    <sheetView workbookViewId="0">
      <selection activeCell="P27" sqref="P27"/>
    </sheetView>
  </sheetViews>
  <sheetFormatPr defaultRowHeight="15" x14ac:dyDescent="0.25"/>
  <cols>
    <col min="12" max="12" width="10.28515625" bestFit="1" customWidth="1"/>
    <col min="15" max="15" width="11" bestFit="1" customWidth="1"/>
    <col min="22" max="22" width="9.85546875" bestFit="1" customWidth="1"/>
  </cols>
  <sheetData>
    <row r="4" spans="6:26" x14ac:dyDescent="0.25">
      <c r="F4" s="3" t="s">
        <v>106</v>
      </c>
      <c r="G4" s="3"/>
      <c r="H4" s="3" t="s">
        <v>98</v>
      </c>
      <c r="I4" s="3" t="s">
        <v>99</v>
      </c>
      <c r="J4" s="3" t="s">
        <v>101</v>
      </c>
      <c r="K4" s="3" t="s">
        <v>102</v>
      </c>
      <c r="L4" s="3" t="s">
        <v>103</v>
      </c>
      <c r="M4" s="3" t="s">
        <v>23</v>
      </c>
      <c r="O4" s="3" t="s">
        <v>110</v>
      </c>
      <c r="P4" s="3" t="s">
        <v>98</v>
      </c>
      <c r="Q4" s="3" t="s">
        <v>99</v>
      </c>
      <c r="R4" s="3" t="s">
        <v>23</v>
      </c>
    </row>
    <row r="5" spans="6:26" x14ac:dyDescent="0.25">
      <c r="F5" s="11">
        <v>1</v>
      </c>
      <c r="G5" s="11">
        <v>1</v>
      </c>
      <c r="H5" s="11">
        <v>1</v>
      </c>
      <c r="I5" s="11">
        <v>1</v>
      </c>
      <c r="J5" s="11"/>
      <c r="K5" s="11"/>
      <c r="L5" s="11">
        <v>10</v>
      </c>
      <c r="M5" s="11">
        <f>L5*100</f>
        <v>1000</v>
      </c>
      <c r="O5" s="11">
        <v>1</v>
      </c>
      <c r="P5" s="11">
        <v>10</v>
      </c>
      <c r="Q5" s="11">
        <v>30</v>
      </c>
      <c r="R5" s="11">
        <v>12</v>
      </c>
    </row>
    <row r="6" spans="6:26" x14ac:dyDescent="0.25">
      <c r="F6" s="11">
        <v>2</v>
      </c>
      <c r="G6" s="11">
        <v>1</v>
      </c>
      <c r="H6" s="11">
        <v>6</v>
      </c>
      <c r="I6" s="11">
        <v>0</v>
      </c>
      <c r="J6" s="11">
        <v>3</v>
      </c>
      <c r="K6" s="11">
        <v>30</v>
      </c>
      <c r="L6" s="11">
        <v>10</v>
      </c>
      <c r="M6" s="11">
        <f>(L6-J6)*100+J6*100*(1+K6/100)</f>
        <v>1090</v>
      </c>
      <c r="O6" s="11">
        <v>2</v>
      </c>
      <c r="P6" s="11">
        <v>4</v>
      </c>
      <c r="Q6" s="11">
        <v>0</v>
      </c>
      <c r="R6" s="11">
        <v>4</v>
      </c>
    </row>
    <row r="7" spans="6:26" x14ac:dyDescent="0.25">
      <c r="O7" s="11">
        <v>3</v>
      </c>
      <c r="P7" s="11">
        <v>1</v>
      </c>
      <c r="Q7" s="11">
        <v>0</v>
      </c>
      <c r="R7" s="11">
        <v>4</v>
      </c>
    </row>
    <row r="8" spans="6:26" x14ac:dyDescent="0.25">
      <c r="H8">
        <f>SUM(H5:H7)</f>
        <v>7</v>
      </c>
      <c r="I8">
        <f>SUM(I5:I7)</f>
        <v>1</v>
      </c>
    </row>
    <row r="10" spans="6:26" x14ac:dyDescent="0.25">
      <c r="L10" t="s">
        <v>100</v>
      </c>
      <c r="M10">
        <f>7*P5+I8*Q5</f>
        <v>100</v>
      </c>
      <c r="S10" t="s">
        <v>104</v>
      </c>
      <c r="U10" t="s">
        <v>107</v>
      </c>
      <c r="V10" t="s">
        <v>108</v>
      </c>
      <c r="X10" t="s">
        <v>111</v>
      </c>
    </row>
    <row r="11" spans="6:26" x14ac:dyDescent="0.25">
      <c r="S11" t="s">
        <v>99</v>
      </c>
      <c r="T11">
        <v>5</v>
      </c>
      <c r="U11">
        <f>T11*Q5</f>
        <v>150</v>
      </c>
      <c r="V11">
        <v>0</v>
      </c>
      <c r="X11" t="s">
        <v>23</v>
      </c>
      <c r="Y11">
        <v>2</v>
      </c>
      <c r="Z11">
        <f>Y11*R5</f>
        <v>24</v>
      </c>
    </row>
    <row r="12" spans="6:26" x14ac:dyDescent="0.25">
      <c r="S12" t="s">
        <v>105</v>
      </c>
      <c r="T12">
        <v>4</v>
      </c>
      <c r="U12">
        <f>T12*P5</f>
        <v>40</v>
      </c>
      <c r="V12">
        <f>T12*P7</f>
        <v>4</v>
      </c>
    </row>
    <row r="13" spans="6:26" x14ac:dyDescent="0.25">
      <c r="N13" t="s">
        <v>109</v>
      </c>
      <c r="P13">
        <f>M5/U13</f>
        <v>5.2631578947368425</v>
      </c>
      <c r="Q13">
        <v>8</v>
      </c>
      <c r="U13">
        <f>SUM(U11:U12)</f>
        <v>190</v>
      </c>
      <c r="V13">
        <f>SUM(V11:V12)</f>
        <v>4</v>
      </c>
    </row>
    <row r="14" spans="6:26" x14ac:dyDescent="0.25">
      <c r="N14" t="s">
        <v>122</v>
      </c>
      <c r="P14">
        <f>M6/V13</f>
        <v>272.5</v>
      </c>
      <c r="Q14">
        <v>273</v>
      </c>
    </row>
    <row r="16" spans="6:26" x14ac:dyDescent="0.25">
      <c r="V16" t="s">
        <v>112</v>
      </c>
      <c r="W16">
        <f>(M10-Z11)*Q13</f>
        <v>608</v>
      </c>
    </row>
    <row r="17" spans="18:25" x14ac:dyDescent="0.25">
      <c r="S17" t="s">
        <v>23</v>
      </c>
      <c r="T17" t="s">
        <v>108</v>
      </c>
    </row>
    <row r="18" spans="18:25" x14ac:dyDescent="0.25">
      <c r="S18" t="s">
        <v>107</v>
      </c>
    </row>
    <row r="21" spans="18:25" x14ac:dyDescent="0.25">
      <c r="R21" t="s">
        <v>114</v>
      </c>
      <c r="S21" t="s">
        <v>113</v>
      </c>
      <c r="W21">
        <v>710</v>
      </c>
      <c r="Y21" t="s">
        <v>118</v>
      </c>
    </row>
    <row r="22" spans="18:25" x14ac:dyDescent="0.25">
      <c r="R22" t="s">
        <v>116</v>
      </c>
      <c r="S22" t="s">
        <v>115</v>
      </c>
      <c r="W22">
        <v>920</v>
      </c>
      <c r="Y22" t="s">
        <v>119</v>
      </c>
    </row>
    <row r="23" spans="18:25" x14ac:dyDescent="0.25">
      <c r="R23" t="s">
        <v>117</v>
      </c>
      <c r="S23" t="s">
        <v>120</v>
      </c>
      <c r="W23">
        <v>780</v>
      </c>
      <c r="Y23" t="s">
        <v>121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79-5758-4672-AADB-0AB0285AA3CF}">
  <dimension ref="E4:M25"/>
  <sheetViews>
    <sheetView workbookViewId="0">
      <selection activeCell="M30" sqref="M30"/>
    </sheetView>
  </sheetViews>
  <sheetFormatPr defaultRowHeight="15" x14ac:dyDescent="0.25"/>
  <cols>
    <col min="13" max="13" width="10" bestFit="1" customWidth="1"/>
  </cols>
  <sheetData>
    <row r="4" spans="5:10" x14ac:dyDescent="0.25">
      <c r="G4" t="s">
        <v>133</v>
      </c>
    </row>
    <row r="5" spans="5:10" x14ac:dyDescent="0.25">
      <c r="I5" t="s">
        <v>135</v>
      </c>
    </row>
    <row r="6" spans="5:10" x14ac:dyDescent="0.25">
      <c r="E6">
        <f>G6*1.8</f>
        <v>27000</v>
      </c>
      <c r="F6">
        <v>10</v>
      </c>
      <c r="G6">
        <f>10*1500</f>
        <v>15000</v>
      </c>
      <c r="H6" t="s">
        <v>134</v>
      </c>
      <c r="I6">
        <v>2050</v>
      </c>
      <c r="J6" t="s">
        <v>138</v>
      </c>
    </row>
    <row r="7" spans="5:10" x14ac:dyDescent="0.25">
      <c r="F7">
        <v>1000</v>
      </c>
      <c r="G7">
        <f>15000/(1500/100)</f>
        <v>1000</v>
      </c>
      <c r="H7" t="s">
        <v>136</v>
      </c>
      <c r="I7">
        <v>1500</v>
      </c>
      <c r="J7" t="s">
        <v>137</v>
      </c>
    </row>
    <row r="15" spans="5:10" x14ac:dyDescent="0.25">
      <c r="E15">
        <v>3.5</v>
      </c>
      <c r="F15" t="s">
        <v>139</v>
      </c>
      <c r="H15">
        <f>60*60/E15</f>
        <v>1028.5714285714287</v>
      </c>
    </row>
    <row r="16" spans="5:10" x14ac:dyDescent="0.25">
      <c r="H16">
        <f>E6/1500*H15</f>
        <v>18514.285714285717</v>
      </c>
      <c r="I16">
        <f>H16*24</f>
        <v>444342.85714285722</v>
      </c>
    </row>
    <row r="25" spans="13:13" x14ac:dyDescent="0.25">
      <c r="M25">
        <f>1263000/0.012</f>
        <v>105250000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plan expansion</vt:lpstr>
      <vt:lpstr>Лист1</vt:lpstr>
      <vt:lpstr>lab</vt:lpstr>
      <vt:lpstr>buttle group</vt:lpstr>
      <vt:lpstr>balance upgrader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</dc:creator>
  <cp:lastModifiedBy>solo</cp:lastModifiedBy>
  <dcterms:created xsi:type="dcterms:W3CDTF">2019-08-08T10:10:21Z</dcterms:created>
  <dcterms:modified xsi:type="dcterms:W3CDTF">2019-08-13T06:41:21Z</dcterms:modified>
</cp:coreProperties>
</file>