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OTTOPro\trunk\03_Testing\QA_Testing\"/>
    </mc:Choice>
  </mc:AlternateContent>
  <bookViews>
    <workbookView xWindow="0" yWindow="0" windowWidth="28800" windowHeight="12435"/>
  </bookViews>
  <sheets>
    <sheet name="Scenarios" sheetId="1" r:id="rId1"/>
    <sheet name="Outstanding Defects" sheetId="2" state="hidden" r:id="rId2"/>
    <sheet name="Testing Status" sheetId="3" r:id="rId3"/>
  </sheets>
  <definedNames>
    <definedName name="_xlnm._FilterDatabase" localSheetId="0" hidden="1">Scenarios!$A$1:$J$194</definedName>
    <definedName name="Modules">Scenarios!$F$91:$F$1048576</definedName>
    <definedName name="Z_101CD35C_07A4_4DB0_B2FE_90223991A101_.wvu.FilterData" localSheetId="0" hidden="1">Scenarios!$A$1:$L$174</definedName>
    <definedName name="Z_1570CBAB_0792_4034_9245_B05406530E16_.wvu.FilterData" localSheetId="0" hidden="1">Scenarios!$A$1:$L$174</definedName>
    <definedName name="Z_1BC70CC8_FCE9_4ADC_8E4D_2EA08DC7A292_.wvu.FilterData" localSheetId="0" hidden="1">Scenarios!$A$1:$L$189</definedName>
    <definedName name="Z_4C83853E_2DC4_48B3_8130_88D8B68C671C_.wvu.FilterData" localSheetId="0" hidden="1">Scenarios!$A$1:$L$174</definedName>
    <definedName name="Z_53E27FA5_3DE0_4724_B58B_5827C10F16B5_.wvu.FilterData" localSheetId="0" hidden="1">Scenarios!$A$1:$L$189</definedName>
    <definedName name="Z_5C5EE0F0_200E_4E9E_99F5_867FB27C71D4_.wvu.FilterData" localSheetId="0" hidden="1">Scenarios!$A$1:$L$189</definedName>
    <definedName name="Z_68BAE923_5D6D_4182_A1DE_A7C851693032_.wvu.FilterData" localSheetId="0" hidden="1">Scenarios!$A$1:$L$174</definedName>
    <definedName name="Z_6F4F9BB0_D17E_4A70_A2DF_CB6923D21699_.wvu.FilterData" localSheetId="0" hidden="1">Scenarios!$A$1:$L$174</definedName>
    <definedName name="Z_7DBDEC32_B053_4022_9A5C_02F2B37F7AAB_.wvu.FilterData" localSheetId="0" hidden="1">Scenarios!$A$1:$L$189</definedName>
    <definedName name="Z_85043E6E_CF18_41B7_844E_C89A403D5B49_.wvu.FilterData" localSheetId="0" hidden="1">Scenarios!$A$1:$L$189</definedName>
    <definedName name="Z_8739DE32_3FC5_4D41_BEF6_70FDBDD8CFFD_.wvu.FilterData" localSheetId="0" hidden="1">Scenarios!$A$1:$L$189</definedName>
    <definedName name="Z_9750D5B6_D70D_4F18_8727_3774CAEBC2EE_.wvu.Cols" localSheetId="2" hidden="1">'Testing Status'!$F:$F,'Testing Status'!$H:$H</definedName>
    <definedName name="Z_9750D5B6_D70D_4F18_8727_3774CAEBC2EE_.wvu.FilterData" localSheetId="0" hidden="1">Scenarios!$A$1:$L$189</definedName>
    <definedName name="Z_9987CEA0_2659_48F5_A6C1_63FA97144D75_.wvu.FilterData" localSheetId="0" hidden="1">Scenarios!$A$1:$L$174</definedName>
    <definedName name="Z_9EC2FED4_EF55_4064_9979_F9B6C2B04BE7_.wvu.Cols" localSheetId="2" hidden="1">'Testing Status'!$F:$F,'Testing Status'!$H:$H</definedName>
    <definedName name="Z_9EC2FED4_EF55_4064_9979_F9B6C2B04BE7_.wvu.FilterData" localSheetId="0" hidden="1">Scenarios!$A$1:$L$174</definedName>
    <definedName name="Z_B29F7D7C_4C8E_4F4C_B96D_561B025B61E9_.wvu.FilterData" localSheetId="0" hidden="1">Scenarios!$A$1:$L$174</definedName>
    <definedName name="Z_C5FE7188_3890_41D1_A076_03B0F5CBB32C_.wvu.FilterData" localSheetId="0" hidden="1">Scenarios!$A$1:$L$189</definedName>
    <definedName name="Z_C6838EF3_5686_41E0_8EA0_0A78C6F4E0A2_.wvu.FilterData" localSheetId="0" hidden="1">Scenarios!$A$1:$L$189</definedName>
    <definedName name="Z_CD57B42C_4800_4576_91C4_5C1B9D77DF1D_.wvu.FilterData" localSheetId="0" hidden="1">Scenarios!$A$1:$L$174</definedName>
    <definedName name="Z_D0DDAA2A_B681_4939_8FF0_1D047F0F4791_.wvu.FilterData" localSheetId="0" hidden="1">Scenarios!$A$1:$L$189</definedName>
    <definedName name="Z_E30A8905_2B28_4BD2_9BAF_B93EE050ACC4_.wvu.FilterData" localSheetId="0" hidden="1">Scenarios!$A$1:$L$189</definedName>
    <definedName name="Z_E890EB7A_B99F_4AA6_95E2_89DC742A5A72_.wvu.FilterData" localSheetId="0" hidden="1">Scenarios!$A$1:$L$174</definedName>
  </definedNames>
  <calcPr calcId="152511"/>
  <customWorkbookViews>
    <customWorkbookView name="Susmy - Personal View" guid="{9EC2FED4-EF55-4064-9979-F9B6C2B04BE7}" mergeInterval="0" personalView="1" maximized="1" xWindow="-8" yWindow="-8" windowWidth="1936" windowHeight="1056" activeSheetId="1"/>
    <customWorkbookView name="Sandeep Kumar - Personal View" guid="{9750D5B6-D70D-4F18-8727-3774CAEBC2EE}" mergeInterval="0" personalView="1" maximized="1" xWindow="-8" yWindow="-8" windowWidth="1936" windowHeight="1056" activeSheetId="1"/>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9" i="3" l="1"/>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B10" i="3" l="1"/>
  <c r="C10" i="3"/>
  <c r="E10" i="3"/>
  <c r="D10" i="3"/>
  <c r="F10" i="3" l="1"/>
  <c r="G10" i="3" s="1"/>
  <c r="E8" i="3"/>
  <c r="D8" i="3"/>
  <c r="C8" i="3"/>
  <c r="E9" i="3"/>
  <c r="D9" i="3"/>
  <c r="C9" i="3"/>
  <c r="B9" i="3"/>
  <c r="B8" i="3"/>
  <c r="F9" i="3" l="1"/>
  <c r="G9" i="3" s="1"/>
  <c r="C5" i="3"/>
  <c r="B5" i="3"/>
  <c r="E7" i="3"/>
  <c r="D7" i="3"/>
  <c r="C7" i="3"/>
  <c r="B7" i="3"/>
  <c r="E6" i="3"/>
  <c r="D6" i="3"/>
  <c r="C6" i="3"/>
  <c r="B6" i="3"/>
  <c r="E5" i="3"/>
  <c r="D5" i="3"/>
  <c r="E4" i="3"/>
  <c r="D4" i="3"/>
  <c r="C4" i="3"/>
  <c r="B4" i="3"/>
  <c r="E3" i="3"/>
  <c r="D3" i="3"/>
  <c r="C3" i="3"/>
  <c r="B3" i="3"/>
  <c r="E2" i="3"/>
  <c r="D2" i="3"/>
  <c r="C2" i="3"/>
  <c r="B2" i="3"/>
  <c r="D40" i="3" l="1"/>
  <c r="E40" i="3"/>
  <c r="C40" i="3"/>
  <c r="B40" i="3"/>
  <c r="F7" i="3"/>
  <c r="G7" i="3" s="1"/>
  <c r="F40" i="3" l="1"/>
  <c r="F8" i="3"/>
  <c r="G8" i="3" s="1"/>
  <c r="F6" i="3"/>
  <c r="G6" i="3" s="1"/>
  <c r="F5" i="3"/>
  <c r="G5" i="3" s="1"/>
  <c r="F4" i="3"/>
  <c r="G4" i="3" s="1"/>
  <c r="F3" i="3"/>
  <c r="G3" i="3" s="1"/>
  <c r="F2" i="3"/>
  <c r="G2" i="3" s="1"/>
  <c r="G40" i="3" l="1"/>
</calcChain>
</file>

<file path=xl/sharedStrings.xml><?xml version="1.0" encoding="utf-8"?>
<sst xmlns="http://schemas.openxmlformats.org/spreadsheetml/2006/main" count="999" uniqueCount="363">
  <si>
    <t>Scenario No</t>
  </si>
  <si>
    <t>Scenario</t>
  </si>
  <si>
    <t>Remarks</t>
  </si>
  <si>
    <t xml:space="preserve">Screen </t>
  </si>
  <si>
    <r>
      <t xml:space="preserve">Click on New project icon on main screen and validate that </t>
    </r>
    <r>
      <rPr>
        <b/>
        <sz val="11"/>
        <color theme="1"/>
        <rFont val="Calibri"/>
        <family val="2"/>
        <scheme val="minor"/>
      </rPr>
      <t>Project window</t>
    </r>
    <r>
      <rPr>
        <sz val="11"/>
        <color theme="1"/>
        <rFont val="Calibri"/>
        <family val="2"/>
        <scheme val="minor"/>
      </rPr>
      <t xml:space="preserve"> is opened.</t>
    </r>
  </si>
  <si>
    <t>Additional Information</t>
  </si>
  <si>
    <t>Validate that we have Project details link available on  left pane of Project screen</t>
  </si>
  <si>
    <t>Validate that on clicking Project details link we have Project Details page is displayed on right side of Project screen.</t>
  </si>
  <si>
    <t>Click on Project Details link on left pane of Project screen (By default this screen will be selected as this is the top tab on left pane)</t>
  </si>
  <si>
    <t xml:space="preserve">Validate the following sections on the Project Details tab - 
- Project Details
- Verrechnungssaetze
- Project Submission 
- Others
- Remarks
</t>
  </si>
  <si>
    <t xml:space="preserve">User can update any field value from Project details anytime after saving apart from following fields - 
1. Project Nr
2. Kommission Nr </t>
  </si>
  <si>
    <t>Click on New Project a new Project window will open separately with previous window restored</t>
  </si>
  <si>
    <t>User is allowed to open n number of new project window at a time and work in parallel in all windows simultaneously</t>
  </si>
  <si>
    <t>After providing all the details in new project screen user closing the window without saving it. Validate that user gets a pop up message asking if he wants to save changes or discard changes.</t>
  </si>
  <si>
    <t>Validate that user is able to minimize, maximize and close the window.</t>
  </si>
  <si>
    <r>
      <t xml:space="preserve">Validate the character limit for each of fields of Project Details as below. Also user will get the restriction message either while providing field values or while clicking on save button.
No of characters allowed for each field is as below -
</t>
    </r>
    <r>
      <rPr>
        <b/>
        <sz val="11"/>
        <color theme="1"/>
        <rFont val="Calibri"/>
        <family val="2"/>
        <scheme val="minor"/>
      </rPr>
      <t>- Project Details</t>
    </r>
    <r>
      <rPr>
        <sz val="11"/>
        <color theme="1"/>
        <rFont val="Calibri"/>
        <family val="2"/>
        <scheme val="minor"/>
      </rPr>
      <t xml:space="preserve">
Project Nr -
Kommission Nr
Kunde Nr
Kunde Name
Bauvorhaben
Planner
LV-Raster
LV-Sprung
MWST %
Geplante Ausführungszeit
Users
</t>
    </r>
    <r>
      <rPr>
        <b/>
        <sz val="11"/>
        <color theme="1"/>
        <rFont val="Calibri"/>
        <family val="2"/>
        <scheme val="minor"/>
      </rPr>
      <t>- Verrechnungssaetze</t>
    </r>
    <r>
      <rPr>
        <sz val="11"/>
        <color theme="1"/>
        <rFont val="Calibri"/>
        <family val="2"/>
        <scheme val="minor"/>
      </rPr>
      <t xml:space="preserve">
Intern Lueftung (X)
Intern Fremd(S)
</t>
    </r>
    <r>
      <rPr>
        <b/>
        <sz val="11"/>
        <color theme="1"/>
        <rFont val="Calibri"/>
        <family val="2"/>
        <scheme val="minor"/>
      </rPr>
      <t xml:space="preserve">- Project Submission </t>
    </r>
    <r>
      <rPr>
        <sz val="11"/>
        <color theme="1"/>
        <rFont val="Calibri"/>
        <family val="2"/>
        <scheme val="minor"/>
      </rPr>
      <t xml:space="preserve">
Submit Location
Submit Date/Time
</t>
    </r>
    <r>
      <rPr>
        <b/>
        <sz val="11"/>
        <color theme="1"/>
        <rFont val="Calibri"/>
        <family val="2"/>
        <scheme val="minor"/>
      </rPr>
      <t>- Others</t>
    </r>
    <r>
      <rPr>
        <sz val="11"/>
        <color theme="1"/>
        <rFont val="Calibri"/>
        <family val="2"/>
        <scheme val="minor"/>
      </rPr>
      <t xml:space="preserve">
Estimated LVs
Actual LVs
Rounding Unit price
Discount,
Lock LV Hierarchy
</t>
    </r>
    <r>
      <rPr>
        <b/>
        <sz val="11"/>
        <color theme="1"/>
        <rFont val="Calibri"/>
        <family val="2"/>
        <scheme val="minor"/>
      </rPr>
      <t xml:space="preserve">
- Remarks</t>
    </r>
    <r>
      <rPr>
        <sz val="11"/>
        <color theme="1"/>
        <rFont val="Calibri"/>
        <family val="2"/>
        <scheme val="minor"/>
      </rPr>
      <t xml:space="preserve">
</t>
    </r>
  </si>
  <si>
    <r>
      <t xml:space="preserve">Validate following fields on the Project Details screens under different sections - 
</t>
    </r>
    <r>
      <rPr>
        <b/>
        <sz val="11"/>
        <color theme="1"/>
        <rFont val="Calibri"/>
        <family val="2"/>
        <scheme val="minor"/>
      </rPr>
      <t>- Project Details</t>
    </r>
    <r>
      <rPr>
        <sz val="11"/>
        <color theme="1"/>
        <rFont val="Calibri"/>
        <family val="2"/>
        <scheme val="minor"/>
      </rPr>
      <t xml:space="preserve">
Project Nr
Kommission Nr
Kunde Nr
Kunde Name
Bauvorhaben
Planner
LV-Raster
LV-Sprung
MWST %
Geplante Ausführungszeit
Users
</t>
    </r>
    <r>
      <rPr>
        <b/>
        <sz val="11"/>
        <color theme="1"/>
        <rFont val="Calibri"/>
        <family val="2"/>
        <scheme val="minor"/>
      </rPr>
      <t>- Verrechnungssaetze</t>
    </r>
    <r>
      <rPr>
        <sz val="11"/>
        <color theme="1"/>
        <rFont val="Calibri"/>
        <family val="2"/>
        <scheme val="minor"/>
      </rPr>
      <t xml:space="preserve">
Intern Lueftung (X)
Intern Fremd(S)
</t>
    </r>
    <r>
      <rPr>
        <b/>
        <sz val="11"/>
        <color theme="1"/>
        <rFont val="Calibri"/>
        <family val="2"/>
        <scheme val="minor"/>
      </rPr>
      <t xml:space="preserve">
- Project Submission </t>
    </r>
    <r>
      <rPr>
        <sz val="11"/>
        <color theme="1"/>
        <rFont val="Calibri"/>
        <family val="2"/>
        <scheme val="minor"/>
      </rPr>
      <t xml:space="preserve">
Submit Location
Submit Date/Time
</t>
    </r>
    <r>
      <rPr>
        <b/>
        <sz val="11"/>
        <color theme="1"/>
        <rFont val="Calibri"/>
        <family val="2"/>
        <scheme val="minor"/>
      </rPr>
      <t>- Others</t>
    </r>
    <r>
      <rPr>
        <sz val="11"/>
        <color theme="1"/>
        <rFont val="Calibri"/>
        <family val="2"/>
        <scheme val="minor"/>
      </rPr>
      <t xml:space="preserve">
Estimated LVs
Actual LVs
Rounding Unit price
Discount,
Lock LV Hierarchy
</t>
    </r>
    <r>
      <rPr>
        <b/>
        <sz val="11"/>
        <color theme="1"/>
        <rFont val="Calibri"/>
        <family val="2"/>
        <scheme val="minor"/>
      </rPr>
      <t>- Remarks</t>
    </r>
  </si>
  <si>
    <t>Load Project</t>
  </si>
  <si>
    <t>New Project</t>
  </si>
  <si>
    <t>Click on Load project icon on main screen on top</t>
  </si>
  <si>
    <t>Search screen will be visible on user screen</t>
  </si>
  <si>
    <t>Need list of links available on this section</t>
  </si>
  <si>
    <t>Validate that user can search with any one parameters or with any combination or with all 4 combination</t>
  </si>
  <si>
    <t>Validate that as user will delete one characters from the three characters provided the project list grid on right side is not listing any project as minimum 3 characters required to start auto search and display project list</t>
  </si>
  <si>
    <t>Validate that search result displayed on right side of screen gets refined based on our input in Project Nr. So if we add more than three characters in Project Nr search field the project list displayed in grid will get updated based on our search input</t>
  </si>
  <si>
    <t>User select a project from the result grid on right side of search screen and click on Load Project. Validate that Project window is opened for that project with Project details tab opened by default</t>
  </si>
  <si>
    <t>User select a project from the result grid on right side of search screen and click on Copy Project. Validate that Project window is opened for a new project with Project details tab opened by default with fields populated as per the project we copied.  However the Project Nr and Kommission Nr fields will be blank.</t>
  </si>
  <si>
    <t>Validate that user can scroll down to view all searched projects if no of project searched is more and does not fit in one page.</t>
  </si>
  <si>
    <t>Sorting of search results will be done once the user will double click the column name. On double clicking again it will be again sorted descending order and so on</t>
  </si>
  <si>
    <t>Edit Project</t>
  </si>
  <si>
    <t xml:space="preserve">Validate that user can not update following two fields for an existing project -
1. Project Nr
2. Kommission Nr 
</t>
  </si>
  <si>
    <t>Search for a project from search screen</t>
  </si>
  <si>
    <t>Validate that User can update any field value from existing project and save it. Close the project and verify the changes after reloading it from search screen (Load Project button)</t>
  </si>
  <si>
    <t>Copy Project</t>
  </si>
  <si>
    <t>Click on Copy Project</t>
  </si>
  <si>
    <t>User click on Save button and a pop up message will be there to remind user that he needs to provide a project number.</t>
  </si>
  <si>
    <t>Change Project into Kommission</t>
  </si>
  <si>
    <t>Open an existing project through Load project</t>
  </si>
  <si>
    <t>Search for the same project through Load project functionality and validate that in search result grid its displaying Kommission nr.</t>
  </si>
  <si>
    <t>Validate that when user click on Cost details or LV Details or any other link from left pane of Project window, a new tab is added on screen without closing the currently opened tab(say Project Details). 
So all opened links from left pane will be added as tabs in Project screen and user can switch between different tabs anytime.</t>
  </si>
  <si>
    <t>Validate all the links available on left hand side of Project screen -
Project Details
Cost Details
LV Details
GAEB File Import
GAEB File Export
Supplier Proposal
Create Delivery
Create Invoice
Special Cost</t>
  </si>
  <si>
    <t xml:space="preserve">Validate that if user is providing search combination of 2 or more than 2 search parameters the search results are getting updated as per the entries.
So if user provides exact value of Project Nr, Kunde Name, Planner and Kommission Nr there will be only one project listed in grid on right side of search screen and that project corresponds to field values we provided </t>
  </si>
  <si>
    <t>If user has provided a search criteria and before selecting any project from list on right hand side if user clicks on Load Project again, the application will throw a pop up message asking user that search criteria will be lost, if he want to continue</t>
  </si>
  <si>
    <t xml:space="preserve"> Validate its saves successfully.</t>
  </si>
  <si>
    <t>Add kommission Nr for an existing project and click on save button. Validate it pops up a dialogue box asking if user wants to convert this project into Kommission</t>
  </si>
  <si>
    <t>Validate that right section of search screen is loaded with all projects on right hand side when we get the screen initially after clicking Load project</t>
  </si>
  <si>
    <t>Validate that as user will provide characters for Project Nr and all the Project having Project Nr starting with these characters will be start filtering on right pane of search screen.</t>
  </si>
  <si>
    <t>Validate that as user will delete characters from the  project nr field the project list displaying on right hand side is getting updated accordingly.</t>
  </si>
  <si>
    <t>Add kommission nr for the Project</t>
  </si>
  <si>
    <t>Status</t>
  </si>
  <si>
    <t>Validate Save button is present on the Project Details screen on left pane bottom</t>
  </si>
  <si>
    <t>Validate that Project Nr, MWST%, LV-Raster, LV-Sprung, Kunde Nr, Kunde Name, Intern Lueftung, Inter, Fremd, Submit Location is mandatory field and user gets a validation message if he provide values for other fields and keep any of the mandatory field as blank and click on Save</t>
  </si>
  <si>
    <t>Provide values for new project and click on save to validate that the changes are saved along with validation message that New Project is created</t>
  </si>
  <si>
    <t>Sl No</t>
  </si>
  <si>
    <t>Validate when user update some values and click on save validation message is there stating that changes saved</t>
  </si>
  <si>
    <t>Validate that user can click on either Load Project or new project and work on any screen.</t>
  </si>
  <si>
    <t>Kommission Nr is spelled incorrectly in search project result grid.</t>
  </si>
  <si>
    <t>Validate that search result displayed on right side of screen gets refined based on our input in Kunde Name So if we add more than three characters in Kunde Nr search field the project list displayed in grid will get updated based on our search input</t>
  </si>
  <si>
    <t>Double click is not working from Project List grid.</t>
  </si>
  <si>
    <t>Validate that Project Nr and Kommission Nr (if there) is non editable field after one submission.</t>
  </si>
  <si>
    <t>Validate that when user reload the same project and tries to edit or delete the Kommission no, he is not allowed to, as the field is non editable now.</t>
  </si>
  <si>
    <r>
      <t xml:space="preserve">Validate we have following acceptance criteria for value provided for all fields (labels) 
</t>
    </r>
    <r>
      <rPr>
        <b/>
        <sz val="11"/>
        <color theme="1"/>
        <rFont val="Calibri"/>
        <family val="2"/>
        <scheme val="minor"/>
      </rPr>
      <t xml:space="preserve">- Project Details
</t>
    </r>
    <r>
      <rPr>
        <sz val="11"/>
        <color theme="1"/>
        <rFont val="Calibri"/>
        <family val="2"/>
        <scheme val="minor"/>
      </rPr>
      <t xml:space="preserve">
Project Nr - Only numerals allowed but this field can't be null 
Kommission Nr - Only numerals allowed 
Kunde Nr -  A number selected from list of Customer number  available after user clicks on browse button available. After selection the value is displayed. 
Also user is not allowed to select a multiples value for the field.
User though can update the value anytime.
Kunde Name - This will get auto populate as user select Kunde Nr from list. 
Though user has flexibility to manually update the field.
Bauvorhaben - Any Character (Numeric, Alphabet, Special, A Space) 
Planner - Any Character (Numeric, Alphabet, Special, A Space) 
LV-Raster - List of predefined LV raster format which user can select from dropdown.
LV-Sprunge -  Only Integers (ZERO not accepted)
MWST % - Only Numeric values allowed (Numeric with 2 decimals)
Geplante Ausführungszeit - Date Range
Users - A number selected from list of Customer number  available after user clicks on browse button available. After selection the value is not be displayed though. 
- </t>
    </r>
    <r>
      <rPr>
        <b/>
        <sz val="11"/>
        <color theme="1"/>
        <rFont val="Calibri"/>
        <family val="2"/>
        <scheme val="minor"/>
      </rPr>
      <t>Verrechnungssaetze</t>
    </r>
    <r>
      <rPr>
        <sz val="11"/>
        <color theme="1"/>
        <rFont val="Calibri"/>
        <family val="2"/>
        <scheme val="minor"/>
      </rPr>
      <t xml:space="preserve">
Intern Lueftung (X) - Numeric with 2 decimals
Intern Fremd(S) - Numeric with 2 decimals
- </t>
    </r>
    <r>
      <rPr>
        <b/>
        <sz val="11"/>
        <color theme="1"/>
        <rFont val="Calibri"/>
        <family val="2"/>
        <scheme val="minor"/>
      </rPr>
      <t xml:space="preserve">Project Submission </t>
    </r>
    <r>
      <rPr>
        <sz val="11"/>
        <color theme="1"/>
        <rFont val="Calibri"/>
        <family val="2"/>
        <scheme val="minor"/>
      </rPr>
      <t xml:space="preserve">
Submit Location - Any Character (Numeric, Alphabet, Special, A Space) 
Submit Date/Time -Date time selected from Calendar
- </t>
    </r>
    <r>
      <rPr>
        <b/>
        <sz val="11"/>
        <color theme="1"/>
        <rFont val="Calibri"/>
        <family val="2"/>
        <scheme val="minor"/>
      </rPr>
      <t>Others</t>
    </r>
    <r>
      <rPr>
        <sz val="11"/>
        <color theme="1"/>
        <rFont val="Calibri"/>
        <family val="2"/>
        <scheme val="minor"/>
      </rPr>
      <t xml:space="preserve">
Estimated LVs - Only Numeric values allowed
Actual LVs -Only Numeric values allowed
Rounding Unit price - Numeric (1/2/3)
Discount - Numeric with 2 decimals (Need confirmation)
Lock LV Hierarchy - A checkbox which user can select or deselect
-</t>
    </r>
    <r>
      <rPr>
        <b/>
        <sz val="11"/>
        <color theme="1"/>
        <rFont val="Calibri"/>
        <family val="2"/>
        <scheme val="minor"/>
      </rPr>
      <t xml:space="preserve"> Remarks </t>
    </r>
    <r>
      <rPr>
        <sz val="11"/>
        <color theme="1"/>
        <rFont val="Calibri"/>
        <family val="2"/>
        <scheme val="minor"/>
      </rPr>
      <t xml:space="preserve">-Any Character (Numeric, Alphabet, Special, A Space) 
</t>
    </r>
  </si>
  <si>
    <t>1. Project Nr is accepting characters other than numbers
2. MWST% is accepting Numbers more than two places of decimals.
3. It is accepting 0 as sprunge values.
4. Following fields are accepting numeric value upto n decimals
Intern Lueftung (X) - Numeric with more than 2 places of decimals
Intern Fremd(S) -Numeric with more than 2 places of decimals. 
5. Actual LVs accepting input other than numbers
6.  Geplante Ausführungszeit is accepting past date as start as well as end day of project even for a new project.</t>
  </si>
  <si>
    <t>After clicking on save button after providing Kommission Nr, the message should be as Project converted to Kommisssion, but its currently showing as details saved successfully.</t>
  </si>
  <si>
    <t>Passed</t>
  </si>
  <si>
    <t>Validate that as user will provide 3 characters for Kunde Name and all the Project having Kunde Name starting with this 3 characters will be displayed on right pane of search screen.</t>
  </si>
  <si>
    <t>Bug ID</t>
  </si>
  <si>
    <t>Component</t>
  </si>
  <si>
    <t>Summary</t>
  </si>
  <si>
    <t>Severity</t>
  </si>
  <si>
    <t>CONFIRMED</t>
  </si>
  <si>
    <t>Load Project window issue when New Project window closed</t>
  </si>
  <si>
    <t>major</t>
  </si>
  <si>
    <t>Project Nr is accepting characters other than numbers</t>
  </si>
  <si>
    <t>normal</t>
  </si>
  <si>
    <t>Geplante AusfÃ¼hrungszeit and Estimated LVs should not be mandatory field</t>
  </si>
  <si>
    <t>Geplante AusfÃ¼hrungszeit is accepting past date as start as well as end day of project even for a new project.</t>
  </si>
  <si>
    <t>It allow user to save the Project multiple times</t>
  </si>
  <si>
    <t>MWST% is accepting Numbers more than two places of decimals.</t>
  </si>
  <si>
    <t>minor</t>
  </si>
  <si>
    <t>Zero(0) is  accepted as LV sprunge.</t>
  </si>
  <si>
    <t>Intern Lueftung (X) Intern Fremd(S) is accepting upto more than 2 places of decimals</t>
  </si>
  <si>
    <t>Saving a new project not displaying correct confirmation message</t>
  </si>
  <si>
    <t>Actual LVs accepting input other than numbers</t>
  </si>
  <si>
    <t>Warning message is not provided if user closing the project window without saving changes</t>
  </si>
  <si>
    <t>Without making any changes in a project if we click on the save button message is displaying as changes saved.</t>
  </si>
  <si>
    <t>if user copied a project adds a project nr to it and close it without saving</t>
  </si>
  <si>
    <t>Convert Project into Kommission confirmation dialogue box need to be edited</t>
  </si>
  <si>
    <t>Need to add Planner and Kommission Nr as search parameters</t>
  </si>
  <si>
    <t>enhancement</t>
  </si>
  <si>
    <t>After clicking on save button after providing Kommission Nr</t>
  </si>
  <si>
    <t>Need to add Refresh button on search parameters screen</t>
  </si>
  <si>
    <t>Need to add Kunde Name on project list grid</t>
  </si>
  <si>
    <t>On Project list grid on Load Project screen multiple selection should be restricted.</t>
  </si>
  <si>
    <t>LV Details</t>
  </si>
  <si>
    <t>Launch Project screen and click on LV details link on left pane to open LV details window</t>
  </si>
  <si>
    <t>Validate that in Project window user able to view and click on LV details link.</t>
  </si>
  <si>
    <t>Validate that on clicking LV details link user is getting new tab opened for LV details section.</t>
  </si>
  <si>
    <t>GAEB Import/Export</t>
  </si>
  <si>
    <t>Supplier Proposal</t>
  </si>
  <si>
    <t>Cost details for standardized construction material</t>
  </si>
  <si>
    <t>Copy LV positions between 2 projects</t>
  </si>
  <si>
    <t>Various LV Positions</t>
  </si>
  <si>
    <t>Data Management</t>
  </si>
  <si>
    <t>Bulk Adjustments of LV positions</t>
  </si>
  <si>
    <t>Edit project</t>
  </si>
  <si>
    <t>Modules</t>
  </si>
  <si>
    <t>Total</t>
  </si>
  <si>
    <t>No Run</t>
  </si>
  <si>
    <t>Failed</t>
  </si>
  <si>
    <t>Defect</t>
  </si>
  <si>
    <t>Price Calculation</t>
  </si>
  <si>
    <t>Special Costs</t>
  </si>
  <si>
    <t>Multi 6</t>
  </si>
  <si>
    <t>Additions</t>
  </si>
  <si>
    <t>Proposals</t>
  </si>
  <si>
    <t>Delivery Note</t>
  </si>
  <si>
    <t>Invoices</t>
  </si>
  <si>
    <t>Reporting</t>
  </si>
  <si>
    <t>Interfaces</t>
  </si>
  <si>
    <t>Meta Data</t>
  </si>
  <si>
    <t>Text Modules</t>
  </si>
  <si>
    <t>Access Management</t>
  </si>
  <si>
    <t>Data Migration</t>
  </si>
  <si>
    <t>Total Scenarios</t>
  </si>
  <si>
    <t>Failed %</t>
  </si>
  <si>
    <t>Hurdle</t>
  </si>
  <si>
    <t>Module status (If failed % is more than 10%)</t>
  </si>
  <si>
    <t xml:space="preserve"> </t>
  </si>
  <si>
    <t>Once a project has been transformed into a Kommission, validate that ALL relevant fields of the “initial proposal” (NOT: additions) get locked</t>
  </si>
  <si>
    <t>Once a project has been transformed into a Kommission, validate that Bulk operations (“Globale LV Bearbeitung”) cannot be performed anymore on the “Main proposal”</t>
  </si>
  <si>
    <t>Once the project has been converted into a commission, then validate that the “Beauftragungs KZ” will be set to “B” (Ordered LV position)</t>
  </si>
  <si>
    <t>Once a project has been transformed into a Kommission, validate that Bulk operations is only possible for additions / LV sections NT*** and NTM***</t>
  </si>
  <si>
    <t>Once a project becomes a commission (ordered project), then “Positions KZ” may be manually changed. Example: An alternative position is changed to a default position</t>
  </si>
  <si>
    <t>Initial Proposal</t>
  </si>
  <si>
    <r>
      <t>Geplante Ausführungszeit  should be in From____ To____ format but its there in _____Months format (No of months) -</t>
    </r>
    <r>
      <rPr>
        <sz val="11"/>
        <color rgb="FF00B050"/>
        <rFont val="Calibri"/>
        <family val="2"/>
        <scheme val="minor"/>
      </rPr>
      <t xml:space="preserve"> Resolved</t>
    </r>
  </si>
  <si>
    <t>Validate that within LV details page Tab button is navigating to all input field sequentially</t>
  </si>
  <si>
    <t>Validate that when user click on LV details link on left pane, LV details page is displayed for new project</t>
  </si>
  <si>
    <t>Validate that when user click on LV details link on left pane, LV details page is displayed for load project</t>
  </si>
  <si>
    <t>Tab button is not flowing sequentially</t>
  </si>
  <si>
    <t>Default page opened is LV details</t>
  </si>
  <si>
    <t>LV details link on left pane is not working for new project screen</t>
  </si>
  <si>
    <t>After saving a new project validation message should displayed as New Project "***123" is created.</t>
  </si>
  <si>
    <t>Validate that Lock LV hierarchy is ticked by default</t>
  </si>
  <si>
    <t>Validate that when user unlocks the hierarchy structure, then he gets an entry mask where he can adjust the number of digits for each hierarchy level</t>
  </si>
  <si>
    <t xml:space="preserve">After unlocking , validate that For all existing titles, subtitles and LV positions the position number can be adjusted to the new number of digits by adding a “0” at the beginning </t>
  </si>
  <si>
    <t>Scenario ID</t>
  </si>
  <si>
    <t>Load</t>
  </si>
  <si>
    <t>Convert Proj to Comm</t>
  </si>
  <si>
    <t>Edit Proj</t>
  </si>
  <si>
    <t>New Proj</t>
  </si>
  <si>
    <t>LV Sec</t>
  </si>
  <si>
    <t xml:space="preserve">Validate the list of position kz's showing in the drop down </t>
  </si>
  <si>
    <t>Drop down field should include Default LV position, "S", "T", "E", "A", "Z"</t>
  </si>
  <si>
    <t>Try for the LV-rasters  
-&gt; 99.111.9
-&gt; 99.99.111.9
-&gt; 99.99.99.1111.9
-&gt; 99.99.99.99.1111.9</t>
  </si>
  <si>
    <t>Validate the number of stufe field for each LV-raster.</t>
  </si>
  <si>
    <t>Validate that by default Position KZ is selected as N for a new addition of LV, until user change it.</t>
  </si>
  <si>
    <t>Validate that EP (Listing price) is getting populated based on the values on "WG", "WA" and  "WI"</t>
  </si>
  <si>
    <t>Validate that new window is opening when we are clicking on the button for long description</t>
  </si>
  <si>
    <t>Validate that hierarchical tab is displaying the hierarchical view of LV details</t>
  </si>
  <si>
    <t>Manually entering the LV position</t>
  </si>
  <si>
    <t>Validate that values on "WG", "WA" and  "WI" are getting populated based on the type which has been entered</t>
  </si>
  <si>
    <t>Saving of LV position</t>
  </si>
  <si>
    <t>Validate that data on all the fields of LV section is  getting saved when we are clicking on the save button</t>
  </si>
  <si>
    <t>Edit LV sec</t>
  </si>
  <si>
    <t xml:space="preserve">Validate that when we are entering the LV item, the position kz is "N" by default </t>
  </si>
  <si>
    <t>Validate that title, subtitle and LV items are getting sorted in order when we are making the entries in order</t>
  </si>
  <si>
    <t>Sorting order</t>
  </si>
  <si>
    <t>Validate that title, subtitle and LV items are getting sorted in order when we are making the entries in random order</t>
  </si>
  <si>
    <t>Sum position</t>
  </si>
  <si>
    <t>Validate that in LV details section, we have S as dropdown option in Position KZ field.</t>
  </si>
  <si>
    <t>Validate that user is able to Select "S" position KZ and add sum position LV.</t>
  </si>
  <si>
    <t>User select S and without saving, change back the position KZ as N and validate following - 
1. All the fields became editable again except Aktuelle LV-Position
2. Stufe 1 , Stufe 2…and Ohne Stufe have default values and Ohne Stufe do not have ZZZ.Z any longer.</t>
  </si>
  <si>
    <t>Validate that user is not allowed to add a sum position without providing the From and To range.</t>
  </si>
  <si>
    <t>Validate that From and To position is automatically filled as soon as we select S from position KZ dropdown. This value is the 1st and last LV within that  subtitle, which is selected.</t>
  </si>
  <si>
    <t>Validate that the Sum position will have all  LV items values  mentioned in From and To field.</t>
  </si>
  <si>
    <t>Tree view</t>
  </si>
  <si>
    <t>Validate that the tree view is coming correctly when we are entering LV item before the subtitle</t>
  </si>
  <si>
    <t>Validate that the tree view is coming correctly when we are entering LV item before the title</t>
  </si>
  <si>
    <t>Validate that the tree view is coming correctly when we are entering subtitle before the title</t>
  </si>
  <si>
    <t>Validate that Stufe fields are allowing only integers</t>
  </si>
  <si>
    <t>Validate that drop down field is not allowing us to enter the data</t>
  </si>
  <si>
    <t>Surcharge Position</t>
  </si>
  <si>
    <t>Validate that in LV details section, we have Z as dropdown option in Position KZ field.</t>
  </si>
  <si>
    <t>Validate that user is able to Select "Z" position KZ and add Surcharge position LV.</t>
  </si>
  <si>
    <t>Validate that multiple Surcharge position is allowed to add for one sub title.</t>
  </si>
  <si>
    <t>User select "Z" and without saving, change back the position KZ as N and validate that all the fields became editable again except Aktuelle LV-Position</t>
  </si>
  <si>
    <t>Validate that user is not allowed to add a Surcharge position without providing Surcharge ME%, Surcharge MO%, Surcharge From, Surcharge To fields.</t>
  </si>
  <si>
    <t>Validate the sorting of LV details without any data</t>
  </si>
  <si>
    <t>RESOLVED</t>
  </si>
  <si>
    <t>Geplante AusfÃ¼hrungszeit field need to be reformatted</t>
  </si>
  <si>
    <t>The user current search criteria is wiped out and fresh Load Project screen is opened when clicked on Load screen</t>
  </si>
  <si>
    <t>Lock LV hierarchy is not ticked by default.</t>
  </si>
  <si>
    <t>Opening the minimized the screen is causing the titles to get disappeared for both project and LV details</t>
  </si>
  <si>
    <t>Initially after app is launched New Project button is not responding</t>
  </si>
  <si>
    <t>Saving of position kz from "S" to "N" is causing unhandled exception error</t>
  </si>
  <si>
    <t>Aktuelle LV-Position should be non-editable field for all position kz</t>
  </si>
  <si>
    <t>Aktuelle LV-Position is empty for LV position with position kz "Z" on the hierarchical view</t>
  </si>
  <si>
    <t>Changing of the position kz to Sum "S" is causing unhandled exception error for a new project</t>
  </si>
  <si>
    <t>"New" button for adding new LV item</t>
  </si>
  <si>
    <t>Stufe description fields become non-editable as soon as we click on edit button</t>
  </si>
  <si>
    <t>Should not allow user to add an Sum position LV with null values passed in From To fields</t>
  </si>
  <si>
    <t>ZZZ option from Position KZ ropdown to be removed</t>
  </si>
  <si>
    <t>When selected S as Position KZ From To field is written as Surcharge from and Surcharge To</t>
  </si>
  <si>
    <t>Change Position drop down as N from S the Ohne Stufe remains ZZZ.Z..</t>
  </si>
  <si>
    <t>User should not be allowed to add Sum LV position without providing From and To values.</t>
  </si>
  <si>
    <t>Application is considering 1.1.2 as 1.1.20</t>
  </si>
  <si>
    <t>Position kz of a LV item after a title or subtitle is not getting saved as "N" by default</t>
  </si>
  <si>
    <t>Need to have "Cancel" button on LV section page along with "New" and "Save" button.</t>
  </si>
  <si>
    <t>Should not allow user to edit the LV-raster and LV-Sprunge fields for existing projects</t>
  </si>
  <si>
    <t>For a position kz "S"</t>
  </si>
  <si>
    <t>Entering LV position before it's parent and subtitle is causing incorrect tree view</t>
  </si>
  <si>
    <t>Only one sum position is allowed to add within one sub-title level</t>
  </si>
  <si>
    <t>Stufe number should be an integer</t>
  </si>
  <si>
    <t>Editting of position kz from "ZZZ" to "S" is causing un handled exception error</t>
  </si>
  <si>
    <t>Changing Detail KZ and saving same title is possible?</t>
  </si>
  <si>
    <t>Trying to edit a LV row Title(ZZZ) to N and N to title(ZZZ) and it behaves inconsistent</t>
  </si>
  <si>
    <t>For LV raster 99.99.99.99.1111.9</t>
  </si>
  <si>
    <t>Project number should be unique</t>
  </si>
  <si>
    <t>Comission number should be unique</t>
  </si>
  <si>
    <t>Saving LV details without title</t>
  </si>
  <si>
    <t>Sorting is not happening when we are saving the LV Details without data and then editting and saving with a title</t>
  </si>
  <si>
    <t>Release 1 changes</t>
  </si>
  <si>
    <t>Release 1 Changes</t>
  </si>
  <si>
    <t>Cost Details</t>
  </si>
  <si>
    <t>Validate that Std.satz value is getting updated according to MA &amp; MO values</t>
  </si>
  <si>
    <t>Validate that material value is getting updated according to A,B &amp; L</t>
  </si>
  <si>
    <t>Validate that Montage value is getting updated based on the std*factor*std.satz value</t>
  </si>
  <si>
    <t>Validate that by default all multi values are 1</t>
  </si>
  <si>
    <t>Validate that all multis are getting updated based on the decimal places mentioned in the rounding list price in project details</t>
  </si>
  <si>
    <t>Validate that material multi1, multi2,multi3, multi4, grund multi, Einkaufspreis, Selbstkosten, verkaufspreis calculations are happening correctly</t>
  </si>
  <si>
    <t>Validate that montage multi1, multi2,multi3, multi4, grund multi, Einkaufspreis, Selbstkosten, verkaufspreis  calculations are happening correctly</t>
  </si>
  <si>
    <t>Validate the following fields present on cost details part for a new project -
date, dimensions(A,B,L),Minutes, std, factor, MA, MO, Std.satz, preis text, material &amp; montage listenpreis, 
- multi1, multi2,multi3, multi4, grund multi, Einkaufspreis, Selbstkosten, verkaufspreis for material &amp; montage session</t>
  </si>
  <si>
    <t>Validate that data giving in the preis text field is getting saved for each LV</t>
  </si>
  <si>
    <t>Validate that docuware link button is working</t>
  </si>
  <si>
    <t>Validate that we will be able to add more than one sum position under one title</t>
  </si>
  <si>
    <t>Validate that from position is getting filled with the first lv value under that title</t>
  </si>
  <si>
    <t>Validate that TO position is getting filled with the last lv value before that sum position</t>
  </si>
  <si>
    <t>New button</t>
  </si>
  <si>
    <t>validate that Clicking on the new button is displaying the next lv position number</t>
  </si>
  <si>
    <t>Create new</t>
  </si>
  <si>
    <t>Validate that checking the create new check box is allowing us to add LVs continuously</t>
  </si>
  <si>
    <t>Edit button</t>
  </si>
  <si>
    <t>Validate that clicking on the edit button after clicking the cancel is allowing the user to edit the LV Details &amp; cost details</t>
  </si>
  <si>
    <t>Cancel button</t>
  </si>
  <si>
    <t>Validate that cancel button will cancel the last operation</t>
  </si>
  <si>
    <t>Validate that cancel button is clearing the data in the fields</t>
  </si>
  <si>
    <t>Grid view</t>
  </si>
  <si>
    <t>Grid view button</t>
  </si>
  <si>
    <t>Validate that button near the grid view will display the complete grid view in full screen</t>
  </si>
  <si>
    <t>size of the button is very small</t>
  </si>
  <si>
    <t>Add button</t>
  </si>
  <si>
    <t>Validate that Add button is not getting active  before a project changed into commission</t>
  </si>
  <si>
    <t>Validate that when we are selecting NT or NTM for LV section automatically it is showing the latest number along with NT or NTM</t>
  </si>
  <si>
    <t>Validate that LV section dropdown is showing already used Lv sections</t>
  </si>
  <si>
    <t>Detail kz</t>
  </si>
  <si>
    <t>Validate that detail kz 0 is showing the sum of other detail kz value multiplied by the menge value(for detail kz more than 1)</t>
  </si>
  <si>
    <t>Validate that after a new LV position has been entered, this can be edited.</t>
  </si>
  <si>
    <t>Validate that Project number is unique, cant provide duplicate project nr.</t>
  </si>
  <si>
    <t>Validate that komission number is unique, cant provide duplicate kommission nr.</t>
  </si>
  <si>
    <t>Validate that as user will provide search criteria in search box on load project screen. As per the entry it will start searching filtering from project list. The search criteria text can refer with either Project nr or Kommssion Nr or Kunde name.</t>
  </si>
  <si>
    <t>Validate that as user will delete one character the filtered project list will auto updated.</t>
  </si>
  <si>
    <t>No Refresh button now</t>
  </si>
  <si>
    <t xml:space="preserve">Validate that following fields are attributes (column) for each project that is displayed on search result grid -
Project Nr
Kommission Nr
Kunde Name
</t>
  </si>
  <si>
    <t xml:space="preserve">Validate that search text box is there for searching the following search parameters listed - 
Project Nr
Kommission Nr
Kunde Name 
</t>
  </si>
  <si>
    <t xml:space="preserve">Validate the following buttons are listed and enabled on left pane of search screen below search parameters -
Load Project
</t>
  </si>
  <si>
    <t>Once the search results are displaying on  search screen, validate that when user double clicks on any of that project Project window won't launch by default</t>
  </si>
  <si>
    <t>Validate that multiple selection of Project from result list is not possible. User can only select one project at a time and then can click either Load project</t>
  </si>
  <si>
    <t>Validate that user is able to Load a project by selecting a project from list grid and click on Load Project button on search screen.</t>
  </si>
  <si>
    <t>Validate that copy project button is not existing</t>
  </si>
  <si>
    <t>Validate that LV-Position is non-editable</t>
  </si>
  <si>
    <t>Validate that as we provide the LV details field and click on save  LV-Position gets populated automatically</t>
  </si>
  <si>
    <t>Validate that data is getting populated on the top of LV details page based on the selection on the hierarchical section</t>
  </si>
  <si>
    <t xml:space="preserve">Validate when user enters kommission number, the user is asked “Do you want to convert the project into a commission”?. 
On clicking OK, the project will have a kommission nr (and treated as order)
On clicking No button, the Kommission nr is not saved </t>
  </si>
  <si>
    <t xml:space="preserve">Feedback Release 1 </t>
  </si>
  <si>
    <t>Validate that  From and To options and surcharge "ME%" and "MO%" are visible when we are selecting position kz as Surcharge "Z"</t>
  </si>
  <si>
    <t>Validate that  From and To options are coming for  sum "S" position.</t>
  </si>
  <si>
    <t>Validate that  from and to is showing  the LV positions automatically for Surcharge and sum positions</t>
  </si>
  <si>
    <t>Validate that grid view is displaying the following columns
-OZ, Detail KZ, Position KZ, Menge, ME, MA_Multi1, MA_Multi2, MA_Multi3, MA_Multi4, MA_Einkaufspreis, MA_Selbstkosten, MA_Verkaufspreis, MO_Multi1, MO_Multi2, MO_Multi3, MO_Multi4, MO_Einkaufspreis, MO_Selbstkosten, MO_Verkaufspreis, EP, GB</t>
  </si>
  <si>
    <t>Validate that when we are entering the title and subtitle, the position kz is blank</t>
  </si>
  <si>
    <t>Validate that entering of LV item without title and subtitle is not possible.</t>
  </si>
  <si>
    <t>Validate that grid view is displaying correct values for the following columns
-OZ, Detail KZ, Position KZ, Menge, ME, MA_Multi1, MA_Multi2, MA_Multi3, MA_Multi4, MA_Einkaufspreis, MA_Selbstkosten, MA_Verkaufspreis, MO_Multi1, MO_Multi2, MO_Multi3, MO_Multi4, MO_Einkaufspreis, MO_Selbstkosten, MO_Verkaufspreis, EP, GB</t>
  </si>
  <si>
    <t>Save</t>
  </si>
  <si>
    <t>Validate that saving of the project details is possible using Alt+F9</t>
  </si>
  <si>
    <t>passed</t>
  </si>
  <si>
    <t>Validate that saving of the LV details is possible using Alt+F9</t>
  </si>
  <si>
    <t>Scenario changed</t>
  </si>
  <si>
    <t>Validate that on LV grid, hierarchical view, we have Edit column displayed (This functionality removed)</t>
  </si>
  <si>
    <t>Validate that we have edit icon visible on each LV row. (This functionality removed)</t>
  </si>
  <si>
    <t xml:space="preserve">Validate that user navigates through rows of LV hierarchical display either through mouse or arrow button from keyboard the LV Details sections have view based on selection </t>
  </si>
  <si>
    <t>Validate that when user clicks on Edit icon button for any LV row from hierarchical view of LV the LV section goes in edit mode. 
Subsequently, even the user select any other row of LV hierarchical view, LV details section gets freeze the data for the row on which Edit icon button is clicked. (The functionality removed)</t>
  </si>
  <si>
    <t>Click on save button after making changes for the LV item selected for edit. Validate that the LV section is came out of edit mode. And while navigating to various other LV items, the LV details section gets viewed again. (The functionality removed)</t>
  </si>
  <si>
    <t>Validate the user is not allowed to make any changes in existing LV without entering Edit mode.  (The functionality removed)</t>
  </si>
  <si>
    <t xml:space="preserve"> (ZZZ is out of scope now)</t>
  </si>
  <si>
    <t>Validate the position of a LV item without parent, not possible to have LV item without parent</t>
  </si>
  <si>
    <t>failed</t>
  </si>
  <si>
    <t>Validate that page up button will display the previous LV by saving the data we have entered for LVs</t>
  </si>
  <si>
    <t>Validate that page down button will display the next LV by is saving the data we have entered for LVs</t>
  </si>
  <si>
    <t>Validate that the tree view we are entering in ascending order is coming</t>
  </si>
  <si>
    <t>Validate that mouse events has been enabled for long description</t>
  </si>
  <si>
    <t>Minimise button</t>
  </si>
  <si>
    <t>Maximise button</t>
  </si>
  <si>
    <t>grand multis are not getting updated accordingly</t>
  </si>
  <si>
    <t>Modify</t>
  </si>
  <si>
    <t>Validate that modify button is removed</t>
  </si>
  <si>
    <t>next button</t>
  </si>
  <si>
    <t>previous button</t>
  </si>
  <si>
    <t>Validate that detail kz other than 0 is showing as center aligned in the grid view</t>
  </si>
  <si>
    <t>Stufe fields  are  getting disabled when we are clicking on the save button twice after adding a title for a new project</t>
  </si>
  <si>
    <t>Validate that Project Nr, Kunde Nr fields are mandatory</t>
  </si>
  <si>
    <t xml:space="preserve">Validate that user can un-lock the hierarchy structure by un-ticking the tick box </t>
  </si>
  <si>
    <t>User provides a Project number and  click on save button. User then close the window and click on load project again to validate that the copied project is now reflecting in the project list.</t>
  </si>
  <si>
    <r>
      <t xml:space="preserve">Validate the following fields present on LV screen for a new project -
</t>
    </r>
    <r>
      <rPr>
        <b/>
        <sz val="11"/>
        <color theme="1"/>
        <rFont val="Calibri"/>
        <family val="2"/>
        <scheme val="minor"/>
      </rPr>
      <t>LV Details</t>
    </r>
    <r>
      <rPr>
        <sz val="11"/>
        <color theme="1"/>
        <rFont val="Calibri"/>
        <family val="2"/>
        <scheme val="minor"/>
      </rPr>
      <t xml:space="preserve"> Section
- Stufe 1
- Stufe 2
- Stufe 3
- Stufe 4
- Ohne Stufe
- Aktuelle LV-Position
- WG
- WA
- WI
- Menge
- ME
- Position KZ
- Detail KZ
- Fabrikat
- Type 
- LV Section 
- LV Status
</t>
    </r>
    <r>
      <rPr>
        <b/>
        <sz val="11"/>
        <color theme="1"/>
        <rFont val="Calibri"/>
        <family val="2"/>
        <scheme val="minor"/>
      </rPr>
      <t xml:space="preserve">LV Description </t>
    </r>
    <r>
      <rPr>
        <sz val="11"/>
        <color theme="1"/>
        <rFont val="Calibri"/>
        <family val="2"/>
        <scheme val="minor"/>
      </rPr>
      <t xml:space="preserve"> section
- Short Description
- Long Description</t>
    </r>
  </si>
  <si>
    <t xml:space="preserve">Validate we have following acceptance criteria for value provided for all fields (labels) (format and characters limit the fields accept)
LV Details Section
- Stufe 1
- Stufe 2
- Stufe 3
- Stufe 4
- Ohne Stufe
- Aktuelle LV-Position
- WG
- WA
- WI
- Menge
- ME
- Position KZ
- Detail KZ
- Fabrikat
- Type 
- LV Section 
- LV Status
LV Description  section
- Short Description
- Long Description
</t>
  </si>
  <si>
    <t>Validate that stufe fields are limiting the maximum number on that cell based on the LV-raster selected in the project details</t>
  </si>
  <si>
    <t>Validate that Ohne stufe is limiting the maximum number on that cell based on the  LV-raster selected in the project details</t>
  </si>
  <si>
    <t xml:space="preserve">Validate that detail kz is by default zero, when we are opening the LV details </t>
  </si>
  <si>
    <t>Validate that editing of the data on hierarchical section is possible</t>
  </si>
  <si>
    <t>Validate that tabular view option is not available in LV grid section.</t>
  </si>
  <si>
    <t>Validate that editing of Surcharge from and to is possible</t>
  </si>
  <si>
    <t>Validate that data is getting populated on type and fabrikat  based on the  values on "WG", "WA" and  "WI"</t>
  </si>
  <si>
    <t xml:space="preserve"> Validate editing the LV raster and LV sprunge for a existing project is not possible.</t>
  </si>
  <si>
    <t>Validate that editing of position kz from "ZZZ" to "S" (ZZZ is out of scope now)</t>
  </si>
  <si>
    <t>Sorting is getting changed when we are saving the LV Details without data and then editing and saving with a title, subtitle or LV position (This issue resolved)</t>
  </si>
  <si>
    <t>Validate that multiple Sum position is allowed to add for one sub title.</t>
  </si>
  <si>
    <t>Validate that if user select S as position KZ, the LV details section has following automatic changes - 
1. All fields gets freeze except Stufe 1, Stufe 1 description, Short description, long description.
2. We have two new fields added in LV details section From and To.</t>
  </si>
  <si>
    <t>Validate that if user select S as position KZ, the LV details section has following automatic changes - 
1. All fields gets freeze  except Stufe 1(2 , 3) , Stufe 1 (2, 3) description, Short description, long description, Position KZ and Ohne Stufe
2. We have four new fields added in LV details section Surcharge ME%, Surcharge MO%, Surcharge From, Surcharge To.</t>
  </si>
  <si>
    <t>Validate that we can add 3 different files , save &amp; open them using the docuware link for each lv separately</t>
  </si>
  <si>
    <t>Validate that grid view is displaying the important information of all LV</t>
  </si>
  <si>
    <t>Validate that editing and saving the data in the grid view is possible</t>
  </si>
  <si>
    <t>Validate that minimizing the application is possible</t>
  </si>
  <si>
    <t>Validate that maximizing the application is possible</t>
  </si>
  <si>
    <t>Validate that clicking on that clicking on the next button is showing the next lv position</t>
  </si>
  <si>
    <t>Validate that clicking on that clicking on the previous button is showing the previous lv position</t>
  </si>
  <si>
    <t>Check what will happen if we are clicking on the save button twice for LV</t>
  </si>
  <si>
    <t>Validate the following fields  on cost details part are getting saved when we are clicking on the save button -
date, dimensions(A,B,L),Minutes, std, factor, MA, MO, Std.satz, preis text, material &amp; montage listenpreis, 
- multi1, multi2,multi3, multi4, grund multi, Einkaufspreis, Selbstkosten, verkaufspreis for material &amp; montage session</t>
  </si>
  <si>
    <t>Validate that "Customize Layout" option is coming when we are right clicking on the LV details screen</t>
  </si>
  <si>
    <t>LV details</t>
  </si>
  <si>
    <t>Validate that user is not allowed to enter space as value in any field.</t>
  </si>
  <si>
    <t>Changed requirement</t>
  </si>
  <si>
    <t>Saving a LV with Stufe 1, Stufe2 or Ohne stufe field value as non Integer gives Object Reference error</t>
  </si>
  <si>
    <t>The search field should be a text area, and not dropdown. If it’s a dropdown then based on our entry suggested projects should be coming in dropdown.</t>
  </si>
  <si>
    <t xml:space="preserve">Validate that in Geplante Ausführungszeit from and to fields Clear button is not there. </t>
  </si>
  <si>
    <t>355, 348</t>
  </si>
  <si>
    <t>362, 243</t>
  </si>
  <si>
    <t>Validate that Fields in the cost details part should be empty before entering the LV items.</t>
  </si>
  <si>
    <t>Validate that user is not allowed to enter zero as Stufe 1 , stufe 2 , stufe 3, stufe 4 or ohne stufe.</t>
  </si>
  <si>
    <t xml:space="preserve">Validate the message when user is closing the application or project. </t>
  </si>
  <si>
    <t xml:space="preserve">Validate that editing a normal to Z position, displaying the range values </t>
  </si>
  <si>
    <t>Validate that everytime while adding a new LV item we got the following fields cleared from previous entry - 
1. Stufe Descriptions
2. Kurz Text
3. Preis Text
4. Lang Text</t>
  </si>
  <si>
    <t>Validate that Std.satz value is getting refreshed, if we are editting the X and S values at project level.</t>
  </si>
  <si>
    <t>Validate that default numbering is happening
Close and reload a project. Now when trying adding a new LV item, it takes a default numbering as "1. .10". It should start from next LV inlined.</t>
  </si>
  <si>
    <t>LV details_new button</t>
  </si>
  <si>
    <t>Validate that moving to some other application from otto is effecting the structure(visibility) of the application</t>
  </si>
  <si>
    <t>Validate that when we are reloading a project, stufe field should get filled with the value according to the latest LV position added.</t>
  </si>
  <si>
    <t>No button is not clearing the komission number field</t>
  </si>
  <si>
    <t>460, 392</t>
  </si>
  <si>
    <t>Validate that all German translations are available</t>
  </si>
  <si>
    <t>Validate that Estimated LV field will allow only numerics</t>
  </si>
  <si>
    <t>Validate that editting of title to subtitle is effecting the sorting order</t>
  </si>
  <si>
    <t>Validate that From OZ field should not be greater than To OZ</t>
  </si>
  <si>
    <t>416, 386</t>
  </si>
  <si>
    <t>Validate that editting of normal to sum position and giving wrong values over the from and to field is having error handling</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</si>
</sst>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1"/>
      <color theme="4" tint="-0.249977111117893"/>
      <name val="Calibri"/>
      <family val="2"/>
      <scheme val="minor"/>
    </font>
    <font>
      <b/>
      <sz val="14"/>
      <color theme="1"/>
      <name val="Calibri"/>
      <family val="2"/>
      <scheme val="minor"/>
    </font>
    <font>
      <sz val="11"/>
      <color indexed="11"/>
      <name val="Calibri"/>
      <family val="2"/>
      <scheme val="minor"/>
    </font>
    <font>
      <sz val="11"/>
      <color theme="1"/>
      <name val="Arial"/>
      <family val="2"/>
    </font>
    <font>
      <sz val="11"/>
      <color rgb="FF00B050"/>
      <name val="Calibri"/>
      <family val="2"/>
      <scheme val="minor"/>
    </font>
    <font>
      <sz val="11"/>
      <name val="Calibri"/>
      <family val="2"/>
      <scheme val="minor"/>
    </font>
    <font>
      <sz val="11"/>
      <color theme="1"/>
      <name val="Calibri"/>
      <scheme val="minor"/>
    </font>
  </fonts>
  <fills count="11">
    <fill>
      <patternFill patternType="none"/>
    </fill>
    <fill>
      <patternFill patternType="gray125"/>
    </fill>
    <fill>
      <patternFill patternType="solid">
        <fgColor theme="0" tint="-4.9989318521683403E-2"/>
        <bgColor indexed="64"/>
      </patternFill>
    </fill>
    <fill>
      <patternFill patternType="solid">
        <fgColor theme="4"/>
        <bgColor indexed="64"/>
      </patternFill>
    </fill>
    <fill>
      <patternFill patternType="solid">
        <fgColor rgb="FF00B050"/>
        <bgColor indexed="64"/>
      </patternFill>
    </fill>
    <fill>
      <patternFill patternType="solid">
        <fgColor rgb="FFFF0000"/>
        <bgColor indexed="64"/>
      </patternFill>
    </fill>
    <fill>
      <patternFill patternType="solid">
        <fgColor theme="8" tint="0.79998168889431442"/>
        <bgColor indexed="64"/>
      </patternFill>
    </fill>
    <fill>
      <patternFill patternType="solid">
        <fgColor rgb="FFFFC000"/>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0" tint="-0.149998474074526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6" fillId="0" borderId="0"/>
  </cellStyleXfs>
  <cellXfs count="67">
    <xf numFmtId="0" fontId="0" fillId="0" borderId="0" xfId="0"/>
    <xf numFmtId="0" fontId="0" fillId="0" borderId="0" xfId="0" applyAlignment="1">
      <alignment horizontal="left" vertical="top" wrapText="1"/>
    </xf>
    <xf numFmtId="0" fontId="0" fillId="0" borderId="0" xfId="0" applyAlignment="1">
      <alignment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top" wrapText="1"/>
    </xf>
    <xf numFmtId="0" fontId="3" fillId="0" borderId="0" xfId="0" applyFont="1" applyAlignment="1">
      <alignment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4" fillId="0" borderId="0" xfId="0" applyFont="1" applyAlignment="1">
      <alignment vertical="center" wrapText="1"/>
    </xf>
    <xf numFmtId="0" fontId="0" fillId="0" borderId="1" xfId="0" applyBorder="1" applyAlignment="1">
      <alignment vertical="center" wrapText="1"/>
    </xf>
    <xf numFmtId="0" fontId="0" fillId="0" borderId="1" xfId="0" applyBorder="1"/>
    <xf numFmtId="0" fontId="5" fillId="3" borderId="1" xfId="0" applyFont="1" applyFill="1" applyBorder="1"/>
    <xf numFmtId="0" fontId="5" fillId="4" borderId="1" xfId="0" applyFont="1" applyFill="1" applyBorder="1"/>
    <xf numFmtId="0" fontId="5" fillId="7" borderId="1" xfId="0" applyFont="1" applyFill="1" applyBorder="1"/>
    <xf numFmtId="0" fontId="5" fillId="6" borderId="1" xfId="0" applyFont="1" applyFill="1" applyBorder="1" applyAlignment="1">
      <alignment wrapText="1"/>
    </xf>
    <xf numFmtId="0" fontId="0" fillId="0" borderId="1" xfId="0" applyBorder="1" applyAlignment="1">
      <alignment wrapText="1"/>
    </xf>
    <xf numFmtId="0" fontId="5" fillId="0" borderId="3" xfId="0" applyFont="1" applyBorder="1" applyAlignment="1">
      <alignment wrapText="1"/>
    </xf>
    <xf numFmtId="0" fontId="0" fillId="0" borderId="7" xfId="0" applyBorder="1"/>
    <xf numFmtId="0" fontId="5" fillId="5" borderId="3" xfId="0" applyFont="1" applyFill="1" applyBorder="1"/>
    <xf numFmtId="0" fontId="5" fillId="9" borderId="3" xfId="0" applyFont="1" applyFill="1" applyBorder="1" applyAlignment="1">
      <alignment wrapText="1"/>
    </xf>
    <xf numFmtId="0" fontId="0" fillId="0" borderId="0" xfId="0" applyBorder="1"/>
    <xf numFmtId="0" fontId="5" fillId="8" borderId="0" xfId="0" applyFont="1" applyFill="1" applyBorder="1" applyAlignment="1">
      <alignment wrapText="1"/>
    </xf>
    <xf numFmtId="0" fontId="0" fillId="0" borderId="5" xfId="0" applyFill="1" applyBorder="1"/>
    <xf numFmtId="0" fontId="5" fillId="0" borderId="8" xfId="0" applyFont="1" applyBorder="1"/>
    <xf numFmtId="0" fontId="0" fillId="0" borderId="3" xfId="0" applyBorder="1"/>
    <xf numFmtId="0" fontId="0" fillId="0" borderId="6" xfId="0" applyBorder="1"/>
    <xf numFmtId="0" fontId="0" fillId="0" borderId="9" xfId="0" applyBorder="1" applyAlignment="1">
      <alignment horizontal="center" vertical="center" wrapText="1"/>
    </xf>
    <xf numFmtId="0" fontId="0" fillId="0" borderId="0"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3" fillId="0" borderId="1" xfId="0" applyFont="1" applyBorder="1" applyAlignment="1">
      <alignment horizontal="center" vertical="top" wrapText="1"/>
    </xf>
    <xf numFmtId="0" fontId="0" fillId="0" borderId="1" xfId="0" applyBorder="1" applyAlignment="1">
      <alignment vertical="top" wrapText="1"/>
    </xf>
    <xf numFmtId="0" fontId="7" fillId="0" borderId="1" xfId="0" applyFont="1" applyBorder="1" applyAlignment="1">
      <alignment wrapText="1"/>
    </xf>
    <xf numFmtId="0" fontId="0" fillId="0" borderId="1" xfId="0" applyFont="1" applyBorder="1" applyAlignment="1">
      <alignment horizontal="center" vertical="top" wrapText="1"/>
    </xf>
    <xf numFmtId="0" fontId="0" fillId="0" borderId="1" xfId="0" applyFont="1" applyBorder="1" applyAlignment="1">
      <alignment horizontal="center" vertical="center" wrapText="1"/>
    </xf>
    <xf numFmtId="0" fontId="0" fillId="0" borderId="0" xfId="0" applyFont="1" applyAlignment="1">
      <alignment horizontal="center" vertical="center" wrapText="1"/>
    </xf>
    <xf numFmtId="0" fontId="9" fillId="0" borderId="1" xfId="0" applyFont="1" applyBorder="1" applyAlignment="1">
      <alignment horizontal="center" vertical="center" wrapText="1"/>
    </xf>
    <xf numFmtId="0" fontId="3" fillId="0" borderId="5" xfId="0" applyFont="1" applyBorder="1" applyAlignment="1">
      <alignment horizontal="center" vertical="top" wrapText="1"/>
    </xf>
    <xf numFmtId="0" fontId="0" fillId="0" borderId="3" xfId="0" applyBorder="1" applyAlignment="1">
      <alignment horizontal="center" vertical="center" wrapText="1"/>
    </xf>
    <xf numFmtId="0" fontId="1" fillId="10" borderId="1" xfId="0" applyFont="1" applyFill="1" applyBorder="1"/>
    <xf numFmtId="0" fontId="1" fillId="10" borderId="1" xfId="0" applyFont="1" applyFill="1" applyBorder="1" applyAlignment="1">
      <alignment wrapText="1"/>
    </xf>
    <xf numFmtId="0" fontId="0" fillId="0" borderId="0" xfId="0" applyAlignment="1">
      <alignment wrapText="1"/>
    </xf>
    <xf numFmtId="0" fontId="0" fillId="0" borderId="2" xfId="0" applyBorder="1" applyAlignment="1">
      <alignment horizontal="center" vertical="center" wrapText="1"/>
    </xf>
    <xf numFmtId="0" fontId="0" fillId="0" borderId="3" xfId="0" applyFont="1" applyBorder="1" applyAlignment="1">
      <alignment horizontal="center" vertical="center" wrapText="1"/>
    </xf>
    <xf numFmtId="0" fontId="0" fillId="0" borderId="3" xfId="0" applyBorder="1" applyAlignment="1">
      <alignment horizontal="left" vertical="top" wrapText="1"/>
    </xf>
    <xf numFmtId="0" fontId="4" fillId="0" borderId="3" xfId="0" applyFont="1" applyBorder="1" applyAlignment="1">
      <alignment vertical="center" wrapText="1"/>
    </xf>
    <xf numFmtId="0" fontId="0" fillId="0" borderId="3" xfId="0" applyBorder="1" applyAlignment="1">
      <alignment vertical="center" wrapText="1"/>
    </xf>
    <xf numFmtId="0" fontId="0" fillId="0" borderId="4" xfId="0" applyBorder="1" applyAlignment="1">
      <alignment horizontal="center" vertical="center" wrapText="1"/>
    </xf>
    <xf numFmtId="0" fontId="0" fillId="0" borderId="4" xfId="0" applyBorder="1" applyAlignment="1">
      <alignment horizontal="center" vertical="center" wrapText="1"/>
    </xf>
    <xf numFmtId="0" fontId="3" fillId="0" borderId="5" xfId="0" applyFont="1" applyBorder="1" applyAlignment="1">
      <alignment horizontal="center" vertical="top" wrapText="1"/>
    </xf>
    <xf numFmtId="0" fontId="2" fillId="2" borderId="1" xfId="0" applyFont="1" applyFill="1" applyBorder="1" applyAlignment="1">
      <alignment horizontal="right" vertical="center" wrapText="1"/>
    </xf>
    <xf numFmtId="0" fontId="0" fillId="0" borderId="1" xfId="0" applyBorder="1" applyAlignment="1">
      <alignment horizontal="right" vertical="center" wrapText="1"/>
    </xf>
    <xf numFmtId="0" fontId="0" fillId="0" borderId="3" xfId="0" applyBorder="1" applyAlignment="1">
      <alignment horizontal="right" vertical="center" wrapText="1"/>
    </xf>
    <xf numFmtId="0" fontId="0" fillId="0" borderId="0" xfId="0" applyAlignment="1">
      <alignment horizontal="right" vertical="center" wrapText="1"/>
    </xf>
    <xf numFmtId="0" fontId="10" fillId="0" borderId="1" xfId="0" applyFont="1" applyBorder="1" applyAlignment="1">
      <alignment horizontal="center" vertical="center"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top"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3" fillId="0" borderId="3" xfId="0" applyFont="1" applyBorder="1" applyAlignment="1">
      <alignment horizontal="center" vertical="top" wrapText="1"/>
    </xf>
    <xf numFmtId="0" fontId="3" fillId="0" borderId="5" xfId="0" applyFont="1" applyBorder="1" applyAlignment="1">
      <alignment horizontal="center" vertical="top" wrapText="1"/>
    </xf>
    <xf numFmtId="0" fontId="3" fillId="0" borderId="4" xfId="0" applyFont="1" applyBorder="1" applyAlignment="1">
      <alignment horizontal="center" vertical="top" wrapText="1"/>
    </xf>
  </cellXfs>
  <cellStyles count="2">
    <cellStyle name="Flashing" xfId="1"/>
    <cellStyle name="Normal" xfId="0" builtinId="0"/>
  </cellStyles>
  <dxfs count="6">
    <dxf>
      <font>
        <color theme="0"/>
      </font>
      <fill>
        <patternFill>
          <bgColor rgb="FF00B050"/>
        </patternFill>
      </fill>
    </dxf>
    <dxf>
      <font>
        <color theme="0"/>
      </font>
      <fill>
        <patternFill>
          <bgColor rgb="FFFF0000"/>
        </patternFill>
      </fill>
    </dxf>
    <dxf>
      <font>
        <b/>
        <i val="0"/>
        <color rgb="FFFF0000"/>
      </font>
    </dxf>
    <dxf>
      <font>
        <color rgb="FFFF0000"/>
      </font>
    </dxf>
    <dxf>
      <font>
        <color rgb="FF00B050"/>
      </font>
    </dxf>
    <dxf>
      <font>
        <color theme="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rgbClr val="FFFF00"/>
                </a:solidFill>
                <a:latin typeface="+mn-lt"/>
                <a:ea typeface="+mn-ea"/>
                <a:cs typeface="+mn-cs"/>
              </a:defRPr>
            </a:pPr>
            <a:r>
              <a:rPr lang="en-US" sz="2000" b="1">
                <a:solidFill>
                  <a:srgbClr val="FFFF00"/>
                </a:solidFill>
              </a:rPr>
              <a:t>Testing Status</a:t>
            </a:r>
          </a:p>
        </c:rich>
      </c:tx>
      <c:layout>
        <c:manualLayout>
          <c:xMode val="edge"/>
          <c:yMode val="edge"/>
          <c:x val="6.0101612419076578E-2"/>
          <c:y val="1.0752686654716416E-2"/>
        </c:manualLayout>
      </c:layout>
      <c:overlay val="0"/>
      <c:spPr>
        <a:solidFill>
          <a:srgbClr val="7030A0"/>
        </a:solidFill>
        <a:ln>
          <a:noFill/>
        </a:ln>
        <a:effectLst/>
      </c:spPr>
      <c:txPr>
        <a:bodyPr rot="0" spcFirstLastPara="1" vertOverflow="ellipsis" vert="horz" wrap="square" anchor="ctr" anchorCtr="1"/>
        <a:lstStyle/>
        <a:p>
          <a:pPr>
            <a:defRPr sz="2000" b="1" i="0" u="none" strike="noStrike" kern="1200" spc="0" baseline="0">
              <a:solidFill>
                <a:srgbClr val="FFFF00"/>
              </a:solidFill>
              <a:latin typeface="+mn-lt"/>
              <a:ea typeface="+mn-ea"/>
              <a:cs typeface="+mn-cs"/>
            </a:defRPr>
          </a:pPr>
          <a:endParaRPr lang="en-US"/>
        </a:p>
      </c:txPr>
    </c:title>
    <c:autoTitleDeleted val="0"/>
    <c:plotArea>
      <c:layout/>
      <c:barChart>
        <c:barDir val="col"/>
        <c:grouping val="clustered"/>
        <c:varyColors val="0"/>
        <c:ser>
          <c:idx val="0"/>
          <c:order val="0"/>
          <c:tx>
            <c:strRef>
              <c:f>'Testing Status'!$B$1</c:f>
              <c:strCache>
                <c:ptCount val="1"/>
                <c:pt idx="0">
                  <c:v>Total Scenarios</c:v>
                </c:pt>
              </c:strCache>
            </c:strRef>
          </c:tx>
          <c:spPr>
            <a:solidFill>
              <a:schemeClr val="accent1"/>
            </a:solidFill>
            <a:ln>
              <a:noFill/>
            </a:ln>
            <a:effectLst/>
          </c:spPr>
          <c:invertIfNegative val="0"/>
          <c:cat>
            <c:strRef>
              <c:f>'Testing Status'!$A$2:$A$39</c:f>
              <c:strCache>
                <c:ptCount val="30"/>
                <c:pt idx="0">
                  <c:v>New Project</c:v>
                </c:pt>
                <c:pt idx="1">
                  <c:v>Load Project</c:v>
                </c:pt>
                <c:pt idx="2">
                  <c:v>Edit project</c:v>
                </c:pt>
                <c:pt idx="3">
                  <c:v>Copy Project</c:v>
                </c:pt>
                <c:pt idx="4">
                  <c:v>Change Project into Kommission</c:v>
                </c:pt>
                <c:pt idx="5">
                  <c:v>LV Details</c:v>
                </c:pt>
                <c:pt idx="6">
                  <c:v>Cost Details</c:v>
                </c:pt>
                <c:pt idx="7">
                  <c:v>Release 1 changes</c:v>
                </c:pt>
                <c:pt idx="8">
                  <c:v>Feedback Release 1 </c:v>
                </c:pt>
                <c:pt idx="9">
                  <c:v>Bulk Adjustments of LV positions</c:v>
                </c:pt>
                <c:pt idx="10">
                  <c:v>GAEB Import/Export</c:v>
                </c:pt>
                <c:pt idx="11">
                  <c:v>Initial Proposal</c:v>
                </c:pt>
                <c:pt idx="12">
                  <c:v>Supplier Proposal</c:v>
                </c:pt>
                <c:pt idx="13">
                  <c:v>Cost details for standardized construction material</c:v>
                </c:pt>
                <c:pt idx="14">
                  <c:v>Copy LV positions between 2 projects</c:v>
                </c:pt>
                <c:pt idx="15">
                  <c:v>Various LV Positions</c:v>
                </c:pt>
                <c:pt idx="16">
                  <c:v>Data Management</c:v>
                </c:pt>
                <c:pt idx="17">
                  <c:v>Price Calculation</c:v>
                </c:pt>
                <c:pt idx="18">
                  <c:v>Special Costs</c:v>
                </c:pt>
                <c:pt idx="19">
                  <c:v>Multi 6</c:v>
                </c:pt>
                <c:pt idx="20">
                  <c:v>Additions</c:v>
                </c:pt>
                <c:pt idx="21">
                  <c:v>Proposals</c:v>
                </c:pt>
                <c:pt idx="22">
                  <c:v>Delivery Note</c:v>
                </c:pt>
                <c:pt idx="23">
                  <c:v>Invoices</c:v>
                </c:pt>
                <c:pt idx="24">
                  <c:v>Reporting</c:v>
                </c:pt>
                <c:pt idx="25">
                  <c:v>Interfaces</c:v>
                </c:pt>
                <c:pt idx="26">
                  <c:v>Meta Data</c:v>
                </c:pt>
                <c:pt idx="27">
                  <c:v>Text Modules</c:v>
                </c:pt>
                <c:pt idx="28">
                  <c:v>Access Management</c:v>
                </c:pt>
                <c:pt idx="29">
                  <c:v>Data Migration</c:v>
                </c:pt>
              </c:strCache>
            </c:strRef>
          </c:cat>
          <c:val>
            <c:numRef>
              <c:f>'Testing Status'!$B$2:$B$39</c:f>
              <c:numCache>
                <c:formatCode>General</c:formatCode>
                <c:ptCount val="38"/>
                <c:pt idx="0">
                  <c:v>27</c:v>
                </c:pt>
                <c:pt idx="1">
                  <c:v>27</c:v>
                </c:pt>
                <c:pt idx="2">
                  <c:v>7</c:v>
                </c:pt>
                <c:pt idx="3">
                  <c:v>4</c:v>
                </c:pt>
                <c:pt idx="4">
                  <c:v>9</c:v>
                </c:pt>
                <c:pt idx="5">
                  <c:v>70</c:v>
                </c:pt>
                <c:pt idx="6">
                  <c:v>14</c:v>
                </c:pt>
                <c:pt idx="7">
                  <c:v>18</c:v>
                </c:pt>
                <c:pt idx="8">
                  <c:v>16</c:v>
                </c:pt>
              </c:numCache>
            </c:numRef>
          </c:val>
        </c:ser>
        <c:ser>
          <c:idx val="1"/>
          <c:order val="1"/>
          <c:tx>
            <c:strRef>
              <c:f>'Testing Status'!$C$1</c:f>
              <c:strCache>
                <c:ptCount val="1"/>
                <c:pt idx="0">
                  <c:v>Passed</c:v>
                </c:pt>
              </c:strCache>
            </c:strRef>
          </c:tx>
          <c:spPr>
            <a:solidFill>
              <a:srgbClr val="00B050"/>
            </a:solidFill>
            <a:ln>
              <a:noFill/>
            </a:ln>
            <a:effectLst/>
          </c:spPr>
          <c:invertIfNegative val="0"/>
          <c:cat>
            <c:strRef>
              <c:f>'Testing Status'!$A$2:$A$39</c:f>
              <c:strCache>
                <c:ptCount val="30"/>
                <c:pt idx="0">
                  <c:v>New Project</c:v>
                </c:pt>
                <c:pt idx="1">
                  <c:v>Load Project</c:v>
                </c:pt>
                <c:pt idx="2">
                  <c:v>Edit project</c:v>
                </c:pt>
                <c:pt idx="3">
                  <c:v>Copy Project</c:v>
                </c:pt>
                <c:pt idx="4">
                  <c:v>Change Project into Kommission</c:v>
                </c:pt>
                <c:pt idx="5">
                  <c:v>LV Details</c:v>
                </c:pt>
                <c:pt idx="6">
                  <c:v>Cost Details</c:v>
                </c:pt>
                <c:pt idx="7">
                  <c:v>Release 1 changes</c:v>
                </c:pt>
                <c:pt idx="8">
                  <c:v>Feedback Release 1 </c:v>
                </c:pt>
                <c:pt idx="9">
                  <c:v>Bulk Adjustments of LV positions</c:v>
                </c:pt>
                <c:pt idx="10">
                  <c:v>GAEB Import/Export</c:v>
                </c:pt>
                <c:pt idx="11">
                  <c:v>Initial Proposal</c:v>
                </c:pt>
                <c:pt idx="12">
                  <c:v>Supplier Proposal</c:v>
                </c:pt>
                <c:pt idx="13">
                  <c:v>Cost details for standardized construction material</c:v>
                </c:pt>
                <c:pt idx="14">
                  <c:v>Copy LV positions between 2 projects</c:v>
                </c:pt>
                <c:pt idx="15">
                  <c:v>Various LV Positions</c:v>
                </c:pt>
                <c:pt idx="16">
                  <c:v>Data Management</c:v>
                </c:pt>
                <c:pt idx="17">
                  <c:v>Price Calculation</c:v>
                </c:pt>
                <c:pt idx="18">
                  <c:v>Special Costs</c:v>
                </c:pt>
                <c:pt idx="19">
                  <c:v>Multi 6</c:v>
                </c:pt>
                <c:pt idx="20">
                  <c:v>Additions</c:v>
                </c:pt>
                <c:pt idx="21">
                  <c:v>Proposals</c:v>
                </c:pt>
                <c:pt idx="22">
                  <c:v>Delivery Note</c:v>
                </c:pt>
                <c:pt idx="23">
                  <c:v>Invoices</c:v>
                </c:pt>
                <c:pt idx="24">
                  <c:v>Reporting</c:v>
                </c:pt>
                <c:pt idx="25">
                  <c:v>Interfaces</c:v>
                </c:pt>
                <c:pt idx="26">
                  <c:v>Meta Data</c:v>
                </c:pt>
                <c:pt idx="27">
                  <c:v>Text Modules</c:v>
                </c:pt>
                <c:pt idx="28">
                  <c:v>Access Management</c:v>
                </c:pt>
                <c:pt idx="29">
                  <c:v>Data Migration</c:v>
                </c:pt>
              </c:strCache>
            </c:strRef>
          </c:cat>
          <c:val>
            <c:numRef>
              <c:f>'Testing Status'!$C$2:$C$39</c:f>
              <c:numCache>
                <c:formatCode>General</c:formatCode>
                <c:ptCount val="38"/>
                <c:pt idx="0">
                  <c:v>20</c:v>
                </c:pt>
                <c:pt idx="1">
                  <c:v>26</c:v>
                </c:pt>
                <c:pt idx="2">
                  <c:v>4</c:v>
                </c:pt>
                <c:pt idx="3">
                  <c:v>4</c:v>
                </c:pt>
                <c:pt idx="4">
                  <c:v>4</c:v>
                </c:pt>
                <c:pt idx="5">
                  <c:v>54</c:v>
                </c:pt>
                <c:pt idx="6">
                  <c:v>8</c:v>
                </c:pt>
                <c:pt idx="7">
                  <c:v>12</c:v>
                </c:pt>
                <c:pt idx="8">
                  <c:v>7</c:v>
                </c:pt>
              </c:numCache>
            </c:numRef>
          </c:val>
        </c:ser>
        <c:ser>
          <c:idx val="2"/>
          <c:order val="2"/>
          <c:tx>
            <c:strRef>
              <c:f>'Testing Status'!$D$1</c:f>
              <c:strCache>
                <c:ptCount val="1"/>
                <c:pt idx="0">
                  <c:v>No Run</c:v>
                </c:pt>
              </c:strCache>
            </c:strRef>
          </c:tx>
          <c:spPr>
            <a:solidFill>
              <a:srgbClr val="FFC000"/>
            </a:solidFill>
            <a:ln>
              <a:noFill/>
            </a:ln>
            <a:effectLst/>
          </c:spPr>
          <c:invertIfNegative val="0"/>
          <c:cat>
            <c:strRef>
              <c:f>'Testing Status'!$A$2:$A$39</c:f>
              <c:strCache>
                <c:ptCount val="30"/>
                <c:pt idx="0">
                  <c:v>New Project</c:v>
                </c:pt>
                <c:pt idx="1">
                  <c:v>Load Project</c:v>
                </c:pt>
                <c:pt idx="2">
                  <c:v>Edit project</c:v>
                </c:pt>
                <c:pt idx="3">
                  <c:v>Copy Project</c:v>
                </c:pt>
                <c:pt idx="4">
                  <c:v>Change Project into Kommission</c:v>
                </c:pt>
                <c:pt idx="5">
                  <c:v>LV Details</c:v>
                </c:pt>
                <c:pt idx="6">
                  <c:v>Cost Details</c:v>
                </c:pt>
                <c:pt idx="7">
                  <c:v>Release 1 changes</c:v>
                </c:pt>
                <c:pt idx="8">
                  <c:v>Feedback Release 1 </c:v>
                </c:pt>
                <c:pt idx="9">
                  <c:v>Bulk Adjustments of LV positions</c:v>
                </c:pt>
                <c:pt idx="10">
                  <c:v>GAEB Import/Export</c:v>
                </c:pt>
                <c:pt idx="11">
                  <c:v>Initial Proposal</c:v>
                </c:pt>
                <c:pt idx="12">
                  <c:v>Supplier Proposal</c:v>
                </c:pt>
                <c:pt idx="13">
                  <c:v>Cost details for standardized construction material</c:v>
                </c:pt>
                <c:pt idx="14">
                  <c:v>Copy LV positions between 2 projects</c:v>
                </c:pt>
                <c:pt idx="15">
                  <c:v>Various LV Positions</c:v>
                </c:pt>
                <c:pt idx="16">
                  <c:v>Data Management</c:v>
                </c:pt>
                <c:pt idx="17">
                  <c:v>Price Calculation</c:v>
                </c:pt>
                <c:pt idx="18">
                  <c:v>Special Costs</c:v>
                </c:pt>
                <c:pt idx="19">
                  <c:v>Multi 6</c:v>
                </c:pt>
                <c:pt idx="20">
                  <c:v>Additions</c:v>
                </c:pt>
                <c:pt idx="21">
                  <c:v>Proposals</c:v>
                </c:pt>
                <c:pt idx="22">
                  <c:v>Delivery Note</c:v>
                </c:pt>
                <c:pt idx="23">
                  <c:v>Invoices</c:v>
                </c:pt>
                <c:pt idx="24">
                  <c:v>Reporting</c:v>
                </c:pt>
                <c:pt idx="25">
                  <c:v>Interfaces</c:v>
                </c:pt>
                <c:pt idx="26">
                  <c:v>Meta Data</c:v>
                </c:pt>
                <c:pt idx="27">
                  <c:v>Text Modules</c:v>
                </c:pt>
                <c:pt idx="28">
                  <c:v>Access Management</c:v>
                </c:pt>
                <c:pt idx="29">
                  <c:v>Data Migration</c:v>
                </c:pt>
              </c:strCache>
            </c:strRef>
          </c:cat>
          <c:val>
            <c:numRef>
              <c:f>'Testing Status'!$D$2:$D$39</c:f>
              <c:numCache>
                <c:formatCode>General</c:formatCode>
                <c:ptCount val="38"/>
                <c:pt idx="0">
                  <c:v>4</c:v>
                </c:pt>
                <c:pt idx="1">
                  <c:v>0</c:v>
                </c:pt>
                <c:pt idx="2">
                  <c:v>0</c:v>
                </c:pt>
                <c:pt idx="3">
                  <c:v>0</c:v>
                </c:pt>
                <c:pt idx="4">
                  <c:v>4</c:v>
                </c:pt>
                <c:pt idx="5">
                  <c:v>4</c:v>
                </c:pt>
                <c:pt idx="6">
                  <c:v>1</c:v>
                </c:pt>
                <c:pt idx="7">
                  <c:v>0</c:v>
                </c:pt>
                <c:pt idx="8">
                  <c:v>3</c:v>
                </c:pt>
              </c:numCache>
            </c:numRef>
          </c:val>
        </c:ser>
        <c:ser>
          <c:idx val="3"/>
          <c:order val="3"/>
          <c:tx>
            <c:strRef>
              <c:f>'Testing Status'!$E$1</c:f>
              <c:strCache>
                <c:ptCount val="1"/>
                <c:pt idx="0">
                  <c:v>Failed</c:v>
                </c:pt>
              </c:strCache>
            </c:strRef>
          </c:tx>
          <c:spPr>
            <a:solidFill>
              <a:srgbClr val="FF0000"/>
            </a:solidFill>
            <a:ln>
              <a:noFill/>
            </a:ln>
            <a:effectLst/>
          </c:spPr>
          <c:invertIfNegative val="0"/>
          <c:cat>
            <c:strRef>
              <c:f>'Testing Status'!$A$2:$A$39</c:f>
              <c:strCache>
                <c:ptCount val="30"/>
                <c:pt idx="0">
                  <c:v>New Project</c:v>
                </c:pt>
                <c:pt idx="1">
                  <c:v>Load Project</c:v>
                </c:pt>
                <c:pt idx="2">
                  <c:v>Edit project</c:v>
                </c:pt>
                <c:pt idx="3">
                  <c:v>Copy Project</c:v>
                </c:pt>
                <c:pt idx="4">
                  <c:v>Change Project into Kommission</c:v>
                </c:pt>
                <c:pt idx="5">
                  <c:v>LV Details</c:v>
                </c:pt>
                <c:pt idx="6">
                  <c:v>Cost Details</c:v>
                </c:pt>
                <c:pt idx="7">
                  <c:v>Release 1 changes</c:v>
                </c:pt>
                <c:pt idx="8">
                  <c:v>Feedback Release 1 </c:v>
                </c:pt>
                <c:pt idx="9">
                  <c:v>Bulk Adjustments of LV positions</c:v>
                </c:pt>
                <c:pt idx="10">
                  <c:v>GAEB Import/Export</c:v>
                </c:pt>
                <c:pt idx="11">
                  <c:v>Initial Proposal</c:v>
                </c:pt>
                <c:pt idx="12">
                  <c:v>Supplier Proposal</c:v>
                </c:pt>
                <c:pt idx="13">
                  <c:v>Cost details for standardized construction material</c:v>
                </c:pt>
                <c:pt idx="14">
                  <c:v>Copy LV positions between 2 projects</c:v>
                </c:pt>
                <c:pt idx="15">
                  <c:v>Various LV Positions</c:v>
                </c:pt>
                <c:pt idx="16">
                  <c:v>Data Management</c:v>
                </c:pt>
                <c:pt idx="17">
                  <c:v>Price Calculation</c:v>
                </c:pt>
                <c:pt idx="18">
                  <c:v>Special Costs</c:v>
                </c:pt>
                <c:pt idx="19">
                  <c:v>Multi 6</c:v>
                </c:pt>
                <c:pt idx="20">
                  <c:v>Additions</c:v>
                </c:pt>
                <c:pt idx="21">
                  <c:v>Proposals</c:v>
                </c:pt>
                <c:pt idx="22">
                  <c:v>Delivery Note</c:v>
                </c:pt>
                <c:pt idx="23">
                  <c:v>Invoices</c:v>
                </c:pt>
                <c:pt idx="24">
                  <c:v>Reporting</c:v>
                </c:pt>
                <c:pt idx="25">
                  <c:v>Interfaces</c:v>
                </c:pt>
                <c:pt idx="26">
                  <c:v>Meta Data</c:v>
                </c:pt>
                <c:pt idx="27">
                  <c:v>Text Modules</c:v>
                </c:pt>
                <c:pt idx="28">
                  <c:v>Access Management</c:v>
                </c:pt>
                <c:pt idx="29">
                  <c:v>Data Migration</c:v>
                </c:pt>
              </c:strCache>
            </c:strRef>
          </c:cat>
          <c:val>
            <c:numRef>
              <c:f>'Testing Status'!$E$2:$E$39</c:f>
              <c:numCache>
                <c:formatCode>General</c:formatCode>
                <c:ptCount val="38"/>
                <c:pt idx="0">
                  <c:v>3</c:v>
                </c:pt>
                <c:pt idx="1">
                  <c:v>1</c:v>
                </c:pt>
                <c:pt idx="2">
                  <c:v>3</c:v>
                </c:pt>
                <c:pt idx="3">
                  <c:v>0</c:v>
                </c:pt>
                <c:pt idx="4">
                  <c:v>1</c:v>
                </c:pt>
                <c:pt idx="5">
                  <c:v>12</c:v>
                </c:pt>
                <c:pt idx="6">
                  <c:v>5</c:v>
                </c:pt>
                <c:pt idx="7">
                  <c:v>6</c:v>
                </c:pt>
                <c:pt idx="8">
                  <c:v>6</c:v>
                </c:pt>
              </c:numCache>
            </c:numRef>
          </c:val>
        </c:ser>
        <c:dLbls>
          <c:showLegendKey val="0"/>
          <c:showVal val="0"/>
          <c:showCatName val="0"/>
          <c:showSerName val="0"/>
          <c:showPercent val="0"/>
          <c:showBubbleSize val="0"/>
        </c:dLbls>
        <c:gapWidth val="219"/>
        <c:overlap val="-27"/>
        <c:axId val="193319496"/>
        <c:axId val="205319976"/>
      </c:barChart>
      <c:catAx>
        <c:axId val="193319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19976"/>
        <c:crosses val="autoZero"/>
        <c:auto val="1"/>
        <c:lblAlgn val="ctr"/>
        <c:lblOffset val="100"/>
        <c:noMultiLvlLbl val="0"/>
      </c:catAx>
      <c:valAx>
        <c:axId val="205319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19496"/>
        <c:crosses val="autoZero"/>
        <c:crossBetween val="between"/>
      </c:valAx>
      <c:spPr>
        <a:noFill/>
        <a:ln>
          <a:noFill/>
        </a:ln>
        <a:effectLst/>
      </c:spPr>
    </c:plotArea>
    <c:legend>
      <c:legendPos val="b"/>
      <c:layout>
        <c:manualLayout>
          <c:xMode val="edge"/>
          <c:yMode val="edge"/>
          <c:x val="1.2520568549619825E-2"/>
          <c:y val="0.95900519415080132"/>
          <c:w val="6.3146946584176508E-2"/>
          <c:h val="3.024214288345004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476250</xdr:colOff>
      <xdr:row>0</xdr:row>
      <xdr:rowOff>123825</xdr:rowOff>
    </xdr:from>
    <xdr:to>
      <xdr:col>70</xdr:col>
      <xdr:colOff>361950</xdr:colOff>
      <xdr:row>29</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581"/>
  <sheetViews>
    <sheetView tabSelected="1" workbookViewId="0">
      <selection activeCell="F2" sqref="F2"/>
    </sheetView>
  </sheetViews>
  <sheetFormatPr defaultRowHeight="15" x14ac:dyDescent="0.25"/>
  <cols>
    <col min="1" max="1" width="6.42578125" style="3" customWidth="1"/>
    <col min="2" max="2" width="18.85546875" style="3" customWidth="1"/>
    <col min="3" max="3" width="23.42578125" style="3" customWidth="1"/>
    <col min="4" max="4" width="20.7109375" style="3" customWidth="1"/>
    <col min="5" max="5" width="20.7109375" style="38" customWidth="1"/>
    <col min="6" max="6" width="9.85546875" style="3" customWidth="1"/>
    <col min="7" max="7" width="109.5703125" style="1" customWidth="1"/>
    <col min="8" max="8" width="28.28515625" style="11" customWidth="1"/>
    <col min="9" max="9" width="13.140625" style="2" customWidth="1"/>
    <col min="10" max="10" width="39.5703125" style="56" customWidth="1"/>
    <col min="11" max="16384" width="9.140625" style="2"/>
  </cols>
  <sheetData>
    <row r="1" spans="1:10" s="6" customFormat="1" ht="31.5" x14ac:dyDescent="0.25">
      <c r="A1" s="7" t="s">
        <v>53</v>
      </c>
      <c r="B1" s="8" t="s">
        <v>106</v>
      </c>
      <c r="C1" s="7" t="s">
        <v>3</v>
      </c>
      <c r="D1" s="7" t="s">
        <v>5</v>
      </c>
      <c r="E1" s="7" t="s">
        <v>146</v>
      </c>
      <c r="F1" s="7" t="s">
        <v>0</v>
      </c>
      <c r="G1" s="7" t="s">
        <v>1</v>
      </c>
      <c r="H1" s="7" t="s">
        <v>2</v>
      </c>
      <c r="I1" s="7" t="s">
        <v>49</v>
      </c>
      <c r="J1" s="53" t="s">
        <v>110</v>
      </c>
    </row>
    <row r="2" spans="1:10" ht="60" customHeight="1" x14ac:dyDescent="0.25">
      <c r="A2" s="64">
        <v>1</v>
      </c>
      <c r="B2" s="64" t="s">
        <v>18</v>
      </c>
      <c r="C2" s="64" t="s">
        <v>4</v>
      </c>
      <c r="D2" s="64" t="s">
        <v>8</v>
      </c>
      <c r="E2" s="33" t="s">
        <v>150</v>
      </c>
      <c r="F2" s="4">
        <v>1</v>
      </c>
      <c r="G2" s="5" t="s">
        <v>6</v>
      </c>
      <c r="H2" s="9"/>
      <c r="I2" s="12" t="s">
        <v>64</v>
      </c>
      <c r="J2" s="54"/>
    </row>
    <row r="3" spans="1:10" ht="15.75" x14ac:dyDescent="0.25">
      <c r="A3" s="65"/>
      <c r="B3" s="65"/>
      <c r="C3" s="65"/>
      <c r="D3" s="65"/>
      <c r="E3" s="33" t="s">
        <v>150</v>
      </c>
      <c r="F3" s="4">
        <v>2</v>
      </c>
      <c r="G3" s="5" t="s">
        <v>7</v>
      </c>
      <c r="H3" s="9"/>
      <c r="I3" s="12" t="s">
        <v>64</v>
      </c>
      <c r="J3" s="54"/>
    </row>
    <row r="4" spans="1:10" ht="105" x14ac:dyDescent="0.25">
      <c r="A4" s="65"/>
      <c r="B4" s="65"/>
      <c r="C4" s="65"/>
      <c r="D4" s="65"/>
      <c r="E4" s="33" t="s">
        <v>150</v>
      </c>
      <c r="F4" s="4">
        <v>3</v>
      </c>
      <c r="G4" s="5" t="s">
        <v>9</v>
      </c>
      <c r="H4" s="9"/>
      <c r="I4" s="12" t="s">
        <v>64</v>
      </c>
      <c r="J4" s="54"/>
    </row>
    <row r="5" spans="1:10" ht="409.5" x14ac:dyDescent="0.25">
      <c r="A5" s="65"/>
      <c r="B5" s="65"/>
      <c r="C5" s="65"/>
      <c r="D5" s="65"/>
      <c r="E5" s="33" t="s">
        <v>150</v>
      </c>
      <c r="F5" s="4">
        <v>4</v>
      </c>
      <c r="G5" s="5" t="s">
        <v>16</v>
      </c>
      <c r="H5" s="9"/>
      <c r="I5" s="12" t="s">
        <v>64</v>
      </c>
      <c r="J5" s="54" t="s">
        <v>135</v>
      </c>
    </row>
    <row r="6" spans="1:10" ht="15.75" x14ac:dyDescent="0.25">
      <c r="A6" s="65"/>
      <c r="B6" s="65"/>
      <c r="C6" s="65"/>
      <c r="D6" s="65"/>
      <c r="E6" s="33" t="s">
        <v>150</v>
      </c>
      <c r="F6" s="4">
        <v>5</v>
      </c>
      <c r="G6" s="5" t="s">
        <v>50</v>
      </c>
      <c r="H6" s="9"/>
      <c r="I6" s="12" t="s">
        <v>64</v>
      </c>
      <c r="J6" s="54"/>
    </row>
    <row r="7" spans="1:10" ht="45" x14ac:dyDescent="0.25">
      <c r="A7" s="65"/>
      <c r="B7" s="65"/>
      <c r="C7" s="65"/>
      <c r="D7" s="65"/>
      <c r="E7" s="33" t="s">
        <v>150</v>
      </c>
      <c r="F7" s="4">
        <v>6</v>
      </c>
      <c r="G7" s="5" t="s">
        <v>51</v>
      </c>
      <c r="H7" s="9"/>
      <c r="I7" s="12" t="s">
        <v>64</v>
      </c>
      <c r="J7" s="54"/>
    </row>
    <row r="8" spans="1:10" ht="15.75" x14ac:dyDescent="0.25">
      <c r="A8" s="65"/>
      <c r="B8" s="65"/>
      <c r="C8" s="65"/>
      <c r="D8" s="65"/>
      <c r="E8" s="33" t="s">
        <v>150</v>
      </c>
      <c r="F8" s="4">
        <v>7</v>
      </c>
      <c r="G8" s="5" t="s">
        <v>309</v>
      </c>
      <c r="H8" s="9"/>
      <c r="I8" s="12" t="s">
        <v>64</v>
      </c>
      <c r="J8" s="54"/>
    </row>
    <row r="9" spans="1:10" ht="409.5" customHeight="1" x14ac:dyDescent="0.25">
      <c r="A9" s="65"/>
      <c r="B9" s="65"/>
      <c r="C9" s="65"/>
      <c r="D9" s="65"/>
      <c r="E9" s="33" t="s">
        <v>150</v>
      </c>
      <c r="F9" s="4">
        <v>8</v>
      </c>
      <c r="G9" s="34" t="s">
        <v>61</v>
      </c>
      <c r="H9" s="9"/>
      <c r="I9" s="12" t="s">
        <v>64</v>
      </c>
      <c r="J9" s="54" t="s">
        <v>62</v>
      </c>
    </row>
    <row r="10" spans="1:10" ht="45" x14ac:dyDescent="0.25">
      <c r="A10" s="65"/>
      <c r="B10" s="65"/>
      <c r="C10" s="65"/>
      <c r="D10" s="65"/>
      <c r="E10" s="33" t="s">
        <v>150</v>
      </c>
      <c r="F10" s="4">
        <v>9</v>
      </c>
      <c r="G10" s="5" t="s">
        <v>52</v>
      </c>
      <c r="H10" s="9"/>
      <c r="I10" s="12" t="s">
        <v>64</v>
      </c>
      <c r="J10" s="54" t="s">
        <v>142</v>
      </c>
    </row>
    <row r="11" spans="1:10" ht="45" x14ac:dyDescent="0.25">
      <c r="A11" s="65"/>
      <c r="B11" s="65"/>
      <c r="C11" s="65"/>
      <c r="D11" s="65"/>
      <c r="E11" s="33" t="s">
        <v>150</v>
      </c>
      <c r="F11" s="4">
        <v>10</v>
      </c>
      <c r="G11" s="5" t="s">
        <v>10</v>
      </c>
      <c r="H11" s="9"/>
      <c r="I11" s="12" t="s">
        <v>64</v>
      </c>
      <c r="J11" s="54"/>
    </row>
    <row r="12" spans="1:10" ht="15.75" x14ac:dyDescent="0.25">
      <c r="A12" s="65"/>
      <c r="B12" s="65"/>
      <c r="C12" s="65"/>
      <c r="D12" s="65"/>
      <c r="E12" s="33" t="s">
        <v>150</v>
      </c>
      <c r="F12" s="4">
        <v>11</v>
      </c>
      <c r="G12" s="5" t="s">
        <v>11</v>
      </c>
      <c r="H12" s="9"/>
      <c r="I12" s="12" t="s">
        <v>64</v>
      </c>
      <c r="J12" s="54"/>
    </row>
    <row r="13" spans="1:10" ht="15.75" x14ac:dyDescent="0.25">
      <c r="A13" s="65"/>
      <c r="B13" s="65"/>
      <c r="C13" s="65"/>
      <c r="D13" s="65"/>
      <c r="E13" s="33" t="s">
        <v>150</v>
      </c>
      <c r="F13" s="4">
        <v>12</v>
      </c>
      <c r="G13" s="5" t="s">
        <v>12</v>
      </c>
      <c r="H13" s="9"/>
      <c r="I13" s="12" t="s">
        <v>64</v>
      </c>
      <c r="J13" s="54"/>
    </row>
    <row r="14" spans="1:10" ht="30" x14ac:dyDescent="0.25">
      <c r="A14" s="65"/>
      <c r="B14" s="65"/>
      <c r="C14" s="65"/>
      <c r="D14" s="65"/>
      <c r="E14" s="33" t="s">
        <v>150</v>
      </c>
      <c r="F14" s="4">
        <v>13</v>
      </c>
      <c r="G14" s="5" t="s">
        <v>13</v>
      </c>
      <c r="H14" s="9"/>
      <c r="I14" s="12" t="s">
        <v>64</v>
      </c>
      <c r="J14" s="54"/>
    </row>
    <row r="15" spans="1:10" ht="15.75" x14ac:dyDescent="0.25">
      <c r="A15" s="65"/>
      <c r="B15" s="65"/>
      <c r="C15" s="65"/>
      <c r="D15" s="65"/>
      <c r="E15" s="33" t="s">
        <v>150</v>
      </c>
      <c r="F15" s="4">
        <v>14</v>
      </c>
      <c r="G15" s="5" t="s">
        <v>14</v>
      </c>
      <c r="H15" s="9"/>
      <c r="I15" s="12" t="s">
        <v>64</v>
      </c>
      <c r="J15" s="54"/>
    </row>
    <row r="16" spans="1:10" ht="60" x14ac:dyDescent="0.25">
      <c r="A16" s="65"/>
      <c r="B16" s="65"/>
      <c r="C16" s="65"/>
      <c r="D16" s="65"/>
      <c r="E16" s="33" t="s">
        <v>150</v>
      </c>
      <c r="F16" s="4">
        <v>15</v>
      </c>
      <c r="G16" s="5" t="s">
        <v>39</v>
      </c>
      <c r="H16" s="9"/>
      <c r="I16" s="12" t="s">
        <v>64</v>
      </c>
      <c r="J16" s="54"/>
    </row>
    <row r="17" spans="1:10" ht="15.75" x14ac:dyDescent="0.25">
      <c r="A17" s="65"/>
      <c r="B17" s="65"/>
      <c r="C17" s="65"/>
      <c r="D17" s="65"/>
      <c r="E17" s="33" t="s">
        <v>150</v>
      </c>
      <c r="F17" s="4">
        <v>16</v>
      </c>
      <c r="G17" s="5" t="s">
        <v>143</v>
      </c>
      <c r="H17" s="9"/>
      <c r="I17" s="12" t="s">
        <v>64</v>
      </c>
      <c r="J17" s="54"/>
    </row>
    <row r="18" spans="1:10" ht="15.75" x14ac:dyDescent="0.25">
      <c r="A18" s="65"/>
      <c r="B18" s="65"/>
      <c r="C18" s="65"/>
      <c r="D18" s="65"/>
      <c r="E18" s="33" t="s">
        <v>150</v>
      </c>
      <c r="F18" s="4">
        <v>17</v>
      </c>
      <c r="G18" s="5" t="s">
        <v>310</v>
      </c>
      <c r="H18" s="9"/>
      <c r="I18" s="12" t="s">
        <v>108</v>
      </c>
      <c r="J18" s="54"/>
    </row>
    <row r="19" spans="1:10" ht="30" x14ac:dyDescent="0.25">
      <c r="A19" s="65"/>
      <c r="B19" s="65"/>
      <c r="C19" s="65"/>
      <c r="D19" s="65"/>
      <c r="E19" s="33" t="s">
        <v>150</v>
      </c>
      <c r="F19" s="4">
        <v>18</v>
      </c>
      <c r="G19" s="5" t="s">
        <v>144</v>
      </c>
      <c r="H19" s="9"/>
      <c r="I19" s="12" t="s">
        <v>108</v>
      </c>
      <c r="J19" s="54"/>
    </row>
    <row r="20" spans="1:10" ht="30" x14ac:dyDescent="0.25">
      <c r="A20" s="65"/>
      <c r="B20" s="65"/>
      <c r="C20" s="65"/>
      <c r="D20" s="65"/>
      <c r="E20" s="33" t="s">
        <v>150</v>
      </c>
      <c r="F20" s="4">
        <v>19</v>
      </c>
      <c r="G20" s="5" t="s">
        <v>145</v>
      </c>
      <c r="H20" s="9"/>
      <c r="I20" s="12" t="s">
        <v>108</v>
      </c>
      <c r="J20" s="54"/>
    </row>
    <row r="21" spans="1:10" ht="15.75" x14ac:dyDescent="0.25">
      <c r="A21" s="65"/>
      <c r="B21" s="65"/>
      <c r="C21" s="65"/>
      <c r="D21" s="65"/>
      <c r="E21" s="33" t="s">
        <v>150</v>
      </c>
      <c r="F21" s="4">
        <v>20</v>
      </c>
      <c r="G21" s="5" t="s">
        <v>257</v>
      </c>
      <c r="H21" s="9"/>
      <c r="I21" s="12" t="s">
        <v>64</v>
      </c>
      <c r="J21" s="54"/>
    </row>
    <row r="22" spans="1:10" ht="409.5" x14ac:dyDescent="0.25">
      <c r="A22" s="65"/>
      <c r="B22" s="65"/>
      <c r="C22" s="65"/>
      <c r="D22" s="65"/>
      <c r="E22" s="33" t="s">
        <v>150</v>
      </c>
      <c r="F22" s="4">
        <v>21</v>
      </c>
      <c r="G22" s="5" t="s">
        <v>15</v>
      </c>
      <c r="H22" s="9"/>
      <c r="I22" s="12" t="s">
        <v>64</v>
      </c>
      <c r="J22" s="54"/>
    </row>
    <row r="23" spans="1:10" ht="150" x14ac:dyDescent="0.25">
      <c r="A23" s="66"/>
      <c r="B23" s="66"/>
      <c r="C23" s="66"/>
      <c r="D23" s="66"/>
      <c r="E23" s="33" t="s">
        <v>150</v>
      </c>
      <c r="F23" s="4">
        <v>22</v>
      </c>
      <c r="G23" s="5" t="s">
        <v>40</v>
      </c>
      <c r="H23" s="9" t="s">
        <v>21</v>
      </c>
      <c r="I23" s="12" t="s">
        <v>108</v>
      </c>
      <c r="J23" s="54"/>
    </row>
    <row r="24" spans="1:10" ht="15.75" x14ac:dyDescent="0.25">
      <c r="A24" s="52"/>
      <c r="B24" s="52"/>
      <c r="C24" s="52"/>
      <c r="D24" s="52"/>
      <c r="E24" s="33" t="s">
        <v>150</v>
      </c>
      <c r="F24" s="4">
        <v>23</v>
      </c>
      <c r="G24" s="5" t="s">
        <v>358</v>
      </c>
      <c r="H24" s="9"/>
      <c r="I24" s="12" t="s">
        <v>109</v>
      </c>
      <c r="J24" s="54">
        <v>390</v>
      </c>
    </row>
    <row r="25" spans="1:10" ht="15.75" x14ac:dyDescent="0.25">
      <c r="A25" s="40"/>
      <c r="B25" s="40"/>
      <c r="C25" s="40"/>
      <c r="D25" s="40"/>
      <c r="E25" s="33" t="s">
        <v>150</v>
      </c>
      <c r="F25" s="4">
        <v>24</v>
      </c>
      <c r="G25" s="5" t="s">
        <v>258</v>
      </c>
      <c r="H25" s="9"/>
      <c r="I25" s="12" t="s">
        <v>64</v>
      </c>
      <c r="J25" s="54"/>
    </row>
    <row r="26" spans="1:10" ht="15.75" x14ac:dyDescent="0.25">
      <c r="A26" s="52"/>
      <c r="B26" s="52"/>
      <c r="C26" s="52"/>
      <c r="D26" s="52"/>
      <c r="E26" s="33" t="s">
        <v>150</v>
      </c>
      <c r="F26" s="4">
        <v>25</v>
      </c>
      <c r="G26" s="5" t="s">
        <v>342</v>
      </c>
      <c r="H26" s="9"/>
      <c r="I26" s="12" t="s">
        <v>109</v>
      </c>
      <c r="J26" s="54" t="s">
        <v>343</v>
      </c>
    </row>
    <row r="27" spans="1:10" ht="15.75" x14ac:dyDescent="0.25">
      <c r="A27" s="52"/>
      <c r="B27" s="52"/>
      <c r="C27" s="52"/>
      <c r="D27" s="52"/>
      <c r="E27" s="33" t="s">
        <v>150</v>
      </c>
      <c r="F27" s="4">
        <v>26</v>
      </c>
      <c r="G27" s="5" t="s">
        <v>338</v>
      </c>
      <c r="H27" s="9"/>
      <c r="I27" s="12" t="s">
        <v>109</v>
      </c>
      <c r="J27" s="54">
        <v>351</v>
      </c>
    </row>
    <row r="28" spans="1:10" ht="15.75" x14ac:dyDescent="0.25">
      <c r="A28" s="40"/>
      <c r="B28" s="40"/>
      <c r="C28" s="40"/>
      <c r="D28" s="40"/>
      <c r="E28" s="33" t="s">
        <v>150</v>
      </c>
      <c r="F28" s="4">
        <v>27</v>
      </c>
      <c r="G28" s="5" t="s">
        <v>259</v>
      </c>
      <c r="H28" s="9"/>
      <c r="I28" s="12" t="s">
        <v>64</v>
      </c>
      <c r="J28" s="54"/>
    </row>
    <row r="29" spans="1:10" ht="15.75" x14ac:dyDescent="0.25">
      <c r="A29" s="64">
        <v>2</v>
      </c>
      <c r="B29" s="64" t="s">
        <v>17</v>
      </c>
      <c r="C29" s="64" t="s">
        <v>19</v>
      </c>
      <c r="D29" s="64" t="s">
        <v>20</v>
      </c>
      <c r="E29" s="33" t="s">
        <v>147</v>
      </c>
      <c r="F29" s="4">
        <v>28</v>
      </c>
      <c r="G29" s="5" t="s">
        <v>55</v>
      </c>
      <c r="H29" s="9"/>
      <c r="I29" s="12" t="s">
        <v>64</v>
      </c>
      <c r="J29" s="54"/>
    </row>
    <row r="30" spans="1:10" ht="75" x14ac:dyDescent="0.25">
      <c r="A30" s="65"/>
      <c r="B30" s="65"/>
      <c r="C30" s="65"/>
      <c r="D30" s="65"/>
      <c r="E30" s="33" t="s">
        <v>147</v>
      </c>
      <c r="F30" s="4">
        <v>29</v>
      </c>
      <c r="G30" s="5" t="s">
        <v>264</v>
      </c>
      <c r="H30" s="9" t="s">
        <v>339</v>
      </c>
      <c r="I30" s="12" t="s">
        <v>64</v>
      </c>
      <c r="J30" s="54"/>
    </row>
    <row r="31" spans="1:10" ht="45" x14ac:dyDescent="0.25">
      <c r="A31" s="65"/>
      <c r="B31" s="65"/>
      <c r="C31" s="65"/>
      <c r="D31" s="65"/>
      <c r="E31" s="33" t="s">
        <v>147</v>
      </c>
      <c r="F31" s="4">
        <v>30</v>
      </c>
      <c r="G31" s="5" t="s">
        <v>265</v>
      </c>
      <c r="H31" s="9" t="s">
        <v>339</v>
      </c>
      <c r="I31" s="12" t="s">
        <v>64</v>
      </c>
      <c r="J31" s="54"/>
    </row>
    <row r="32" spans="1:10" ht="15.75" x14ac:dyDescent="0.25">
      <c r="A32" s="65"/>
      <c r="B32" s="65"/>
      <c r="C32" s="65"/>
      <c r="D32" s="65"/>
      <c r="E32" s="33" t="s">
        <v>147</v>
      </c>
      <c r="F32" s="4">
        <v>31</v>
      </c>
      <c r="G32" s="5" t="s">
        <v>22</v>
      </c>
      <c r="H32" s="9" t="s">
        <v>339</v>
      </c>
      <c r="I32" s="12" t="s">
        <v>64</v>
      </c>
      <c r="J32" s="54"/>
    </row>
    <row r="33" spans="1:10" ht="30" x14ac:dyDescent="0.25">
      <c r="A33" s="65"/>
      <c r="B33" s="65"/>
      <c r="C33" s="65"/>
      <c r="D33" s="65"/>
      <c r="E33" s="33" t="s">
        <v>147</v>
      </c>
      <c r="F33" s="4">
        <v>32</v>
      </c>
      <c r="G33" s="5" t="s">
        <v>45</v>
      </c>
      <c r="H33" s="9" t="s">
        <v>339</v>
      </c>
      <c r="I33" s="12" t="s">
        <v>64</v>
      </c>
      <c r="J33" s="54"/>
    </row>
    <row r="34" spans="1:10" ht="30" x14ac:dyDescent="0.25">
      <c r="A34" s="65"/>
      <c r="B34" s="65"/>
      <c r="C34" s="65"/>
      <c r="D34" s="65"/>
      <c r="E34" s="33" t="s">
        <v>147</v>
      </c>
      <c r="F34" s="4">
        <v>33</v>
      </c>
      <c r="G34" s="5" t="s">
        <v>46</v>
      </c>
      <c r="H34" s="9" t="s">
        <v>339</v>
      </c>
      <c r="I34" s="12" t="s">
        <v>64</v>
      </c>
      <c r="J34" s="54"/>
    </row>
    <row r="35" spans="1:10" ht="30" x14ac:dyDescent="0.25">
      <c r="A35" s="65"/>
      <c r="B35" s="65"/>
      <c r="C35" s="65"/>
      <c r="D35" s="65"/>
      <c r="E35" s="33" t="s">
        <v>147</v>
      </c>
      <c r="F35" s="4">
        <v>34</v>
      </c>
      <c r="G35" s="5" t="s">
        <v>47</v>
      </c>
      <c r="H35" s="9" t="s">
        <v>339</v>
      </c>
      <c r="I35" s="12" t="s">
        <v>64</v>
      </c>
      <c r="J35" s="54"/>
    </row>
    <row r="36" spans="1:10" ht="45" x14ac:dyDescent="0.25">
      <c r="A36" s="65"/>
      <c r="B36" s="65"/>
      <c r="C36" s="65"/>
      <c r="D36" s="65"/>
      <c r="E36" s="33" t="s">
        <v>147</v>
      </c>
      <c r="F36" s="4">
        <v>35</v>
      </c>
      <c r="G36" s="5" t="s">
        <v>24</v>
      </c>
      <c r="H36" s="9" t="s">
        <v>339</v>
      </c>
      <c r="I36" s="12" t="s">
        <v>64</v>
      </c>
      <c r="J36" s="54"/>
    </row>
    <row r="37" spans="1:10" ht="45" x14ac:dyDescent="0.25">
      <c r="A37" s="65"/>
      <c r="B37" s="65"/>
      <c r="C37" s="65"/>
      <c r="D37" s="65"/>
      <c r="E37" s="33" t="s">
        <v>147</v>
      </c>
      <c r="F37" s="4">
        <v>36</v>
      </c>
      <c r="G37" s="5" t="s">
        <v>260</v>
      </c>
      <c r="H37" s="9" t="s">
        <v>339</v>
      </c>
      <c r="I37" s="12" t="s">
        <v>64</v>
      </c>
      <c r="J37" s="54"/>
    </row>
    <row r="38" spans="1:10" ht="15.75" x14ac:dyDescent="0.25">
      <c r="A38" s="65"/>
      <c r="B38" s="65"/>
      <c r="C38" s="65"/>
      <c r="D38" s="65"/>
      <c r="E38" s="33" t="s">
        <v>147</v>
      </c>
      <c r="F38" s="4">
        <v>37</v>
      </c>
      <c r="G38" s="5" t="s">
        <v>261</v>
      </c>
      <c r="H38" s="9" t="s">
        <v>339</v>
      </c>
      <c r="I38" s="12" t="s">
        <v>64</v>
      </c>
      <c r="J38" s="54"/>
    </row>
    <row r="39" spans="1:10" ht="45" x14ac:dyDescent="0.25">
      <c r="A39" s="65"/>
      <c r="B39" s="65"/>
      <c r="C39" s="65"/>
      <c r="D39" s="65"/>
      <c r="E39" s="33" t="s">
        <v>147</v>
      </c>
      <c r="F39" s="4">
        <v>38</v>
      </c>
      <c r="G39" s="5" t="s">
        <v>260</v>
      </c>
      <c r="H39" s="9" t="s">
        <v>339</v>
      </c>
      <c r="I39" s="12" t="s">
        <v>64</v>
      </c>
      <c r="J39" s="54"/>
    </row>
    <row r="40" spans="1:10" ht="30" x14ac:dyDescent="0.25">
      <c r="A40" s="65"/>
      <c r="B40" s="65"/>
      <c r="C40" s="65"/>
      <c r="D40" s="65"/>
      <c r="E40" s="33" t="s">
        <v>147</v>
      </c>
      <c r="F40" s="4">
        <v>39</v>
      </c>
      <c r="G40" s="5" t="s">
        <v>65</v>
      </c>
      <c r="H40" s="9" t="s">
        <v>339</v>
      </c>
      <c r="I40" s="12" t="s">
        <v>64</v>
      </c>
      <c r="J40" s="54"/>
    </row>
    <row r="41" spans="1:10" ht="30" x14ac:dyDescent="0.25">
      <c r="A41" s="65"/>
      <c r="B41" s="65"/>
      <c r="C41" s="65"/>
      <c r="D41" s="65"/>
      <c r="E41" s="33" t="s">
        <v>147</v>
      </c>
      <c r="F41" s="4">
        <v>40</v>
      </c>
      <c r="G41" s="5" t="s">
        <v>23</v>
      </c>
      <c r="H41" s="9" t="s">
        <v>339</v>
      </c>
      <c r="I41" s="12" t="s">
        <v>64</v>
      </c>
      <c r="J41" s="54"/>
    </row>
    <row r="42" spans="1:10" ht="45" x14ac:dyDescent="0.25">
      <c r="A42" s="65"/>
      <c r="B42" s="65"/>
      <c r="C42" s="65"/>
      <c r="D42" s="65"/>
      <c r="E42" s="33" t="s">
        <v>147</v>
      </c>
      <c r="F42" s="4">
        <v>41</v>
      </c>
      <c r="G42" s="5" t="s">
        <v>57</v>
      </c>
      <c r="H42" s="9" t="s">
        <v>339</v>
      </c>
      <c r="I42" s="12" t="s">
        <v>64</v>
      </c>
      <c r="J42" s="54"/>
    </row>
    <row r="43" spans="1:10" ht="45" x14ac:dyDescent="0.25">
      <c r="A43" s="65"/>
      <c r="B43" s="65"/>
      <c r="C43" s="65"/>
      <c r="D43" s="65"/>
      <c r="E43" s="33" t="s">
        <v>147</v>
      </c>
      <c r="F43" s="4">
        <v>42</v>
      </c>
      <c r="G43" s="5" t="s">
        <v>260</v>
      </c>
      <c r="H43" s="9" t="s">
        <v>339</v>
      </c>
      <c r="I43" s="12" t="s">
        <v>64</v>
      </c>
      <c r="J43" s="54"/>
    </row>
    <row r="44" spans="1:10" ht="15.75" x14ac:dyDescent="0.25">
      <c r="A44" s="65"/>
      <c r="B44" s="65"/>
      <c r="C44" s="65"/>
      <c r="D44" s="65"/>
      <c r="E44" s="33" t="s">
        <v>147</v>
      </c>
      <c r="F44" s="4">
        <v>43</v>
      </c>
      <c r="G44" s="5" t="s">
        <v>261</v>
      </c>
      <c r="H44" s="9"/>
      <c r="I44" s="12" t="s">
        <v>64</v>
      </c>
      <c r="J44" s="54"/>
    </row>
    <row r="45" spans="1:10" ht="45" x14ac:dyDescent="0.25">
      <c r="A45" s="65"/>
      <c r="B45" s="65"/>
      <c r="C45" s="65"/>
      <c r="D45" s="65"/>
      <c r="E45" s="33" t="s">
        <v>147</v>
      </c>
      <c r="F45" s="4">
        <v>44</v>
      </c>
      <c r="G45" s="5" t="s">
        <v>260</v>
      </c>
      <c r="H45" s="9"/>
      <c r="I45" s="12" t="s">
        <v>64</v>
      </c>
      <c r="J45" s="54"/>
    </row>
    <row r="46" spans="1:10" ht="60" x14ac:dyDescent="0.25">
      <c r="A46" s="65"/>
      <c r="B46" s="65"/>
      <c r="C46" s="65"/>
      <c r="D46" s="65"/>
      <c r="E46" s="33" t="s">
        <v>147</v>
      </c>
      <c r="F46" s="4">
        <v>45</v>
      </c>
      <c r="G46" s="5" t="s">
        <v>41</v>
      </c>
      <c r="H46" s="9" t="s">
        <v>339</v>
      </c>
      <c r="I46" s="12" t="s">
        <v>64</v>
      </c>
      <c r="J46" s="54"/>
    </row>
    <row r="47" spans="1:10" ht="15.75" x14ac:dyDescent="0.25">
      <c r="A47" s="65"/>
      <c r="B47" s="65"/>
      <c r="C47" s="65"/>
      <c r="D47" s="65"/>
      <c r="E47" s="33" t="s">
        <v>147</v>
      </c>
      <c r="F47" s="4">
        <v>46</v>
      </c>
      <c r="G47" s="5" t="s">
        <v>262</v>
      </c>
      <c r="H47" s="9" t="s">
        <v>339</v>
      </c>
      <c r="I47" s="12" t="s">
        <v>64</v>
      </c>
      <c r="J47" s="54"/>
    </row>
    <row r="48" spans="1:10" ht="30" x14ac:dyDescent="0.25">
      <c r="A48" s="65"/>
      <c r="B48" s="65"/>
      <c r="C48" s="65"/>
      <c r="D48" s="65"/>
      <c r="E48" s="33" t="s">
        <v>147</v>
      </c>
      <c r="F48" s="4">
        <v>47</v>
      </c>
      <c r="G48" s="5" t="s">
        <v>341</v>
      </c>
      <c r="H48" s="9"/>
      <c r="I48" s="12" t="s">
        <v>109</v>
      </c>
      <c r="J48" s="54">
        <v>353</v>
      </c>
    </row>
    <row r="49" spans="1:10" ht="90" x14ac:dyDescent="0.25">
      <c r="A49" s="65"/>
      <c r="B49" s="65"/>
      <c r="C49" s="65"/>
      <c r="D49" s="65"/>
      <c r="E49" s="33" t="s">
        <v>147</v>
      </c>
      <c r="F49" s="4">
        <v>48</v>
      </c>
      <c r="G49" s="5" t="s">
        <v>263</v>
      </c>
      <c r="H49" s="9" t="s">
        <v>339</v>
      </c>
      <c r="I49" s="12" t="s">
        <v>64</v>
      </c>
      <c r="J49" s="54"/>
    </row>
    <row r="50" spans="1:10" ht="30" x14ac:dyDescent="0.25">
      <c r="A50" s="65"/>
      <c r="B50" s="65"/>
      <c r="C50" s="65"/>
      <c r="D50" s="65"/>
      <c r="E50" s="33" t="s">
        <v>147</v>
      </c>
      <c r="F50" s="4">
        <v>49</v>
      </c>
      <c r="G50" s="5" t="s">
        <v>266</v>
      </c>
      <c r="H50" s="9"/>
      <c r="I50" s="12" t="s">
        <v>64</v>
      </c>
      <c r="J50" s="54"/>
    </row>
    <row r="51" spans="1:10" ht="30" x14ac:dyDescent="0.25">
      <c r="A51" s="65"/>
      <c r="B51" s="65"/>
      <c r="C51" s="65"/>
      <c r="D51" s="65"/>
      <c r="E51" s="33" t="s">
        <v>147</v>
      </c>
      <c r="F51" s="4">
        <v>50</v>
      </c>
      <c r="G51" s="5" t="s">
        <v>25</v>
      </c>
      <c r="H51" s="9"/>
      <c r="I51" s="12" t="s">
        <v>64</v>
      </c>
      <c r="J51" s="54"/>
    </row>
    <row r="52" spans="1:10" ht="30" x14ac:dyDescent="0.25">
      <c r="A52" s="65"/>
      <c r="B52" s="65"/>
      <c r="C52" s="65"/>
      <c r="D52" s="65"/>
      <c r="E52" s="33" t="s">
        <v>147</v>
      </c>
      <c r="F52" s="4">
        <v>51</v>
      </c>
      <c r="G52" s="5" t="s">
        <v>27</v>
      </c>
      <c r="H52" s="9"/>
      <c r="I52" s="12" t="s">
        <v>64</v>
      </c>
      <c r="J52" s="54"/>
    </row>
    <row r="53" spans="1:10" ht="30" x14ac:dyDescent="0.25">
      <c r="A53" s="65"/>
      <c r="B53" s="65"/>
      <c r="C53" s="65"/>
      <c r="D53" s="65"/>
      <c r="E53" s="33" t="s">
        <v>147</v>
      </c>
      <c r="F53" s="4">
        <v>52</v>
      </c>
      <c r="G53" s="5" t="s">
        <v>28</v>
      </c>
      <c r="H53" s="9"/>
      <c r="I53" s="12" t="s">
        <v>64</v>
      </c>
      <c r="J53" s="54"/>
    </row>
    <row r="54" spans="1:10" ht="45" x14ac:dyDescent="0.25">
      <c r="A54" s="65"/>
      <c r="B54" s="65"/>
      <c r="C54" s="65"/>
      <c r="D54" s="65"/>
      <c r="E54" s="33" t="s">
        <v>147</v>
      </c>
      <c r="F54" s="4">
        <v>53</v>
      </c>
      <c r="G54" s="5" t="s">
        <v>42</v>
      </c>
      <c r="H54" s="9"/>
      <c r="I54" s="12" t="s">
        <v>64</v>
      </c>
      <c r="J54" s="54"/>
    </row>
    <row r="55" spans="1:10" ht="30" x14ac:dyDescent="0.25">
      <c r="A55" s="66"/>
      <c r="B55" s="66"/>
      <c r="C55" s="66"/>
      <c r="D55" s="66"/>
      <c r="E55" s="33" t="s">
        <v>147</v>
      </c>
      <c r="F55" s="4">
        <v>54</v>
      </c>
      <c r="G55" s="5" t="s">
        <v>267</v>
      </c>
      <c r="H55" s="9"/>
      <c r="I55" s="12" t="s">
        <v>64</v>
      </c>
      <c r="J55" s="54"/>
    </row>
    <row r="56" spans="1:10" ht="45" customHeight="1" x14ac:dyDescent="0.25">
      <c r="A56" s="64">
        <v>3</v>
      </c>
      <c r="B56" s="64" t="s">
        <v>29</v>
      </c>
      <c r="C56" s="64" t="s">
        <v>19</v>
      </c>
      <c r="D56" s="64" t="s">
        <v>31</v>
      </c>
      <c r="E56" s="33" t="s">
        <v>149</v>
      </c>
      <c r="F56" s="4">
        <v>55</v>
      </c>
      <c r="G56" s="5" t="s">
        <v>268</v>
      </c>
      <c r="H56" s="9"/>
      <c r="I56" s="12" t="s">
        <v>64</v>
      </c>
      <c r="J56" s="54"/>
    </row>
    <row r="57" spans="1:10" ht="30" x14ac:dyDescent="0.25">
      <c r="A57" s="65"/>
      <c r="B57" s="65"/>
      <c r="C57" s="65"/>
      <c r="D57" s="65"/>
      <c r="E57" s="33" t="s">
        <v>149</v>
      </c>
      <c r="F57" s="4">
        <v>56</v>
      </c>
      <c r="G57" s="5" t="s">
        <v>32</v>
      </c>
      <c r="H57" s="9"/>
      <c r="I57" s="12" t="s">
        <v>64</v>
      </c>
      <c r="J57" s="54"/>
    </row>
    <row r="58" spans="1:10" ht="75" x14ac:dyDescent="0.25">
      <c r="A58" s="65"/>
      <c r="B58" s="65"/>
      <c r="C58" s="65"/>
      <c r="D58" s="65"/>
      <c r="E58" s="33" t="s">
        <v>149</v>
      </c>
      <c r="F58" s="4">
        <v>57</v>
      </c>
      <c r="G58" s="5" t="s">
        <v>30</v>
      </c>
      <c r="H58" s="9"/>
      <c r="I58" s="12" t="s">
        <v>64</v>
      </c>
      <c r="J58" s="54"/>
    </row>
    <row r="59" spans="1:10" ht="60" x14ac:dyDescent="0.25">
      <c r="A59" s="65"/>
      <c r="B59" s="65"/>
      <c r="C59" s="65"/>
      <c r="D59" s="65"/>
      <c r="E59" s="33" t="s">
        <v>149</v>
      </c>
      <c r="F59" s="4">
        <v>58</v>
      </c>
      <c r="G59" s="5" t="s">
        <v>273</v>
      </c>
      <c r="H59" s="9" t="s">
        <v>355</v>
      </c>
      <c r="I59" s="12" t="s">
        <v>109</v>
      </c>
      <c r="J59" s="54">
        <v>469</v>
      </c>
    </row>
    <row r="60" spans="1:10" ht="15.75" x14ac:dyDescent="0.25">
      <c r="A60" s="65"/>
      <c r="B60" s="65"/>
      <c r="C60" s="65"/>
      <c r="D60" s="65"/>
      <c r="E60" s="33" t="s">
        <v>149</v>
      </c>
      <c r="F60" s="4">
        <v>59</v>
      </c>
      <c r="G60" s="5" t="s">
        <v>54</v>
      </c>
      <c r="H60" s="9"/>
      <c r="I60" s="12" t="s">
        <v>109</v>
      </c>
      <c r="J60" s="54" t="s">
        <v>344</v>
      </c>
    </row>
    <row r="61" spans="1:10" ht="15.75" x14ac:dyDescent="0.25">
      <c r="A61" s="65"/>
      <c r="B61" s="65"/>
      <c r="C61" s="65"/>
      <c r="D61" s="65"/>
      <c r="E61" s="33" t="s">
        <v>149</v>
      </c>
      <c r="F61" s="4">
        <v>60</v>
      </c>
      <c r="G61" s="5" t="s">
        <v>347</v>
      </c>
      <c r="H61" s="9"/>
      <c r="I61" s="12" t="s">
        <v>109</v>
      </c>
      <c r="J61" s="54">
        <v>366</v>
      </c>
    </row>
    <row r="62" spans="1:10" ht="15.75" customHeight="1" x14ac:dyDescent="0.25">
      <c r="A62" s="66"/>
      <c r="B62" s="66"/>
      <c r="C62" s="66"/>
      <c r="D62" s="66"/>
      <c r="E62" s="33" t="s">
        <v>149</v>
      </c>
      <c r="F62" s="4">
        <v>61</v>
      </c>
      <c r="G62" s="5" t="s">
        <v>59</v>
      </c>
      <c r="H62" s="9"/>
      <c r="I62" s="12" t="s">
        <v>64</v>
      </c>
      <c r="J62" s="54"/>
    </row>
    <row r="63" spans="1:10" ht="47.25" customHeight="1" x14ac:dyDescent="0.25">
      <c r="A63" s="61">
        <v>4</v>
      </c>
      <c r="B63" s="61" t="s">
        <v>33</v>
      </c>
      <c r="C63" s="64" t="s">
        <v>19</v>
      </c>
      <c r="D63" s="61" t="s">
        <v>34</v>
      </c>
      <c r="E63" s="36" t="s">
        <v>33</v>
      </c>
      <c r="F63" s="4">
        <v>62</v>
      </c>
      <c r="G63" s="5" t="s">
        <v>26</v>
      </c>
      <c r="H63" s="9"/>
      <c r="I63" s="12" t="s">
        <v>64</v>
      </c>
      <c r="J63" s="54"/>
    </row>
    <row r="64" spans="1:10" ht="15.75" customHeight="1" x14ac:dyDescent="0.25">
      <c r="A64" s="62"/>
      <c r="B64" s="62"/>
      <c r="C64" s="65"/>
      <c r="D64" s="62"/>
      <c r="E64" s="36" t="s">
        <v>33</v>
      </c>
      <c r="F64" s="4">
        <v>63</v>
      </c>
      <c r="G64" s="12" t="s">
        <v>35</v>
      </c>
      <c r="H64" s="9"/>
      <c r="I64" s="12" t="s">
        <v>64</v>
      </c>
      <c r="J64" s="54"/>
    </row>
    <row r="65" spans="1:10" x14ac:dyDescent="0.25">
      <c r="A65" s="62"/>
      <c r="B65" s="62"/>
      <c r="C65" s="65"/>
      <c r="D65" s="62"/>
      <c r="E65" s="36" t="s">
        <v>33</v>
      </c>
      <c r="F65" s="4">
        <v>64</v>
      </c>
      <c r="G65" s="12" t="s">
        <v>269</v>
      </c>
      <c r="H65" s="9"/>
      <c r="I65" s="12" t="s">
        <v>64</v>
      </c>
      <c r="J65" s="54"/>
    </row>
    <row r="66" spans="1:10" ht="30" x14ac:dyDescent="0.25">
      <c r="A66" s="63"/>
      <c r="B66" s="63"/>
      <c r="C66" s="66"/>
      <c r="D66" s="63"/>
      <c r="E66" s="36" t="s">
        <v>33</v>
      </c>
      <c r="F66" s="4">
        <v>65</v>
      </c>
      <c r="G66" s="5" t="s">
        <v>311</v>
      </c>
      <c r="H66" s="9"/>
      <c r="I66" s="12" t="s">
        <v>64</v>
      </c>
      <c r="J66" s="54"/>
    </row>
    <row r="67" spans="1:10" ht="30" x14ac:dyDescent="0.25">
      <c r="A67" s="61">
        <v>5</v>
      </c>
      <c r="B67" s="61" t="s">
        <v>36</v>
      </c>
      <c r="C67" s="64" t="s">
        <v>37</v>
      </c>
      <c r="D67" s="61" t="s">
        <v>48</v>
      </c>
      <c r="E67" s="36" t="s">
        <v>148</v>
      </c>
      <c r="F67" s="4">
        <v>66</v>
      </c>
      <c r="G67" s="5" t="s">
        <v>44</v>
      </c>
      <c r="H67" s="9"/>
      <c r="I67" s="12" t="s">
        <v>109</v>
      </c>
      <c r="J67" s="54">
        <v>251</v>
      </c>
    </row>
    <row r="68" spans="1:10" x14ac:dyDescent="0.25">
      <c r="A68" s="62"/>
      <c r="B68" s="62"/>
      <c r="C68" s="65"/>
      <c r="D68" s="62"/>
      <c r="E68" s="36" t="s">
        <v>148</v>
      </c>
      <c r="F68" s="4">
        <v>67</v>
      </c>
      <c r="G68" s="5" t="s">
        <v>43</v>
      </c>
      <c r="H68" s="9"/>
      <c r="I68" s="12" t="s">
        <v>64</v>
      </c>
      <c r="J68" s="54"/>
    </row>
    <row r="69" spans="1:10" ht="30" x14ac:dyDescent="0.25">
      <c r="A69" s="62"/>
      <c r="B69" s="62"/>
      <c r="C69" s="65"/>
      <c r="D69" s="62"/>
      <c r="E69" s="36" t="s">
        <v>148</v>
      </c>
      <c r="F69" s="4">
        <v>68</v>
      </c>
      <c r="G69" s="5" t="s">
        <v>38</v>
      </c>
      <c r="H69" s="9"/>
      <c r="I69" s="12" t="s">
        <v>64</v>
      </c>
      <c r="J69" s="54"/>
    </row>
    <row r="70" spans="1:10" ht="30" x14ac:dyDescent="0.25">
      <c r="A70" s="62"/>
      <c r="B70" s="62"/>
      <c r="C70" s="65"/>
      <c r="D70" s="62"/>
      <c r="E70" s="36" t="s">
        <v>148</v>
      </c>
      <c r="F70" s="4">
        <v>69</v>
      </c>
      <c r="G70" s="5" t="s">
        <v>129</v>
      </c>
      <c r="H70" s="9"/>
      <c r="I70" s="12" t="s">
        <v>64</v>
      </c>
      <c r="J70" s="54"/>
    </row>
    <row r="71" spans="1:10" ht="28.5" x14ac:dyDescent="0.2">
      <c r="A71" s="62"/>
      <c r="B71" s="62"/>
      <c r="C71" s="65"/>
      <c r="D71" s="62"/>
      <c r="E71" s="36" t="s">
        <v>148</v>
      </c>
      <c r="F71" s="4">
        <v>70</v>
      </c>
      <c r="G71" s="35" t="s">
        <v>130</v>
      </c>
      <c r="H71" s="9"/>
      <c r="I71" s="12" t="s">
        <v>108</v>
      </c>
      <c r="J71" s="54"/>
    </row>
    <row r="72" spans="1:10" ht="28.5" x14ac:dyDescent="0.2">
      <c r="A72" s="62"/>
      <c r="B72" s="62"/>
      <c r="C72" s="65"/>
      <c r="D72" s="62"/>
      <c r="E72" s="36" t="s">
        <v>148</v>
      </c>
      <c r="F72" s="4">
        <v>71</v>
      </c>
      <c r="G72" s="35" t="s">
        <v>132</v>
      </c>
      <c r="H72" s="9"/>
      <c r="I72" s="12" t="s">
        <v>108</v>
      </c>
      <c r="J72" s="54"/>
    </row>
    <row r="73" spans="1:10" ht="30" x14ac:dyDescent="0.25">
      <c r="A73" s="62"/>
      <c r="B73" s="62"/>
      <c r="C73" s="65"/>
      <c r="D73" s="62"/>
      <c r="E73" s="36" t="s">
        <v>148</v>
      </c>
      <c r="F73" s="4">
        <v>72</v>
      </c>
      <c r="G73" s="5" t="s">
        <v>131</v>
      </c>
      <c r="H73" s="9"/>
      <c r="I73" s="12" t="s">
        <v>108</v>
      </c>
      <c r="J73" s="54"/>
    </row>
    <row r="74" spans="1:10" ht="30" x14ac:dyDescent="0.25">
      <c r="A74" s="62"/>
      <c r="B74" s="62"/>
      <c r="C74" s="65"/>
      <c r="D74" s="62"/>
      <c r="E74" s="36" t="s">
        <v>148</v>
      </c>
      <c r="F74" s="4">
        <v>73</v>
      </c>
      <c r="G74" s="5" t="s">
        <v>133</v>
      </c>
      <c r="H74" s="9"/>
      <c r="I74" s="12" t="s">
        <v>108</v>
      </c>
      <c r="J74" s="54"/>
    </row>
    <row r="75" spans="1:10" ht="75" x14ac:dyDescent="0.25">
      <c r="A75" s="63"/>
      <c r="B75" s="63"/>
      <c r="C75" s="66"/>
      <c r="D75" s="63"/>
      <c r="E75" s="36" t="s">
        <v>148</v>
      </c>
      <c r="F75" s="4">
        <v>74</v>
      </c>
      <c r="G75" s="5" t="s">
        <v>60</v>
      </c>
      <c r="H75" s="9"/>
      <c r="I75" s="12" t="s">
        <v>64</v>
      </c>
      <c r="J75" s="54" t="s">
        <v>63</v>
      </c>
    </row>
    <row r="76" spans="1:10" ht="60" customHeight="1" x14ac:dyDescent="0.25">
      <c r="A76" s="4">
        <v>6</v>
      </c>
      <c r="B76" s="4" t="s">
        <v>94</v>
      </c>
      <c r="C76" s="58" t="s">
        <v>95</v>
      </c>
      <c r="D76" s="58" t="s">
        <v>160</v>
      </c>
      <c r="E76" s="37" t="s">
        <v>151</v>
      </c>
      <c r="F76" s="4">
        <v>75</v>
      </c>
      <c r="G76" s="5" t="s">
        <v>96</v>
      </c>
      <c r="H76" s="9"/>
      <c r="I76" s="12" t="s">
        <v>64</v>
      </c>
      <c r="J76" s="54"/>
    </row>
    <row r="77" spans="1:10" x14ac:dyDescent="0.25">
      <c r="A77" s="4"/>
      <c r="B77" s="4"/>
      <c r="C77" s="59"/>
      <c r="D77" s="59"/>
      <c r="E77" s="37" t="s">
        <v>151</v>
      </c>
      <c r="F77" s="4">
        <v>76</v>
      </c>
      <c r="G77" s="5" t="s">
        <v>97</v>
      </c>
      <c r="H77" s="9"/>
      <c r="I77" s="12" t="s">
        <v>64</v>
      </c>
      <c r="J77" s="54"/>
    </row>
    <row r="78" spans="1:10" ht="360" x14ac:dyDescent="0.25">
      <c r="A78" s="4"/>
      <c r="B78" s="4"/>
      <c r="C78" s="59"/>
      <c r="D78" s="60"/>
      <c r="E78" s="37" t="s">
        <v>151</v>
      </c>
      <c r="F78" s="4">
        <v>77</v>
      </c>
      <c r="G78" s="5" t="s">
        <v>312</v>
      </c>
      <c r="H78" s="9"/>
      <c r="I78" s="12" t="s">
        <v>64</v>
      </c>
      <c r="J78" s="54"/>
    </row>
    <row r="79" spans="1:10" ht="390" x14ac:dyDescent="0.25">
      <c r="A79" s="4"/>
      <c r="B79" s="4"/>
      <c r="C79" s="59"/>
      <c r="D79" s="58" t="s">
        <v>160</v>
      </c>
      <c r="E79" s="37" t="s">
        <v>151</v>
      </c>
      <c r="F79" s="4">
        <v>78</v>
      </c>
      <c r="G79" s="5" t="s">
        <v>313</v>
      </c>
      <c r="H79" s="9"/>
      <c r="I79" s="12" t="s">
        <v>64</v>
      </c>
      <c r="J79" s="54"/>
    </row>
    <row r="80" spans="1:10" x14ac:dyDescent="0.25">
      <c r="A80" s="4"/>
      <c r="B80" s="4"/>
      <c r="C80" s="59"/>
      <c r="D80" s="59"/>
      <c r="E80" s="37" t="s">
        <v>151</v>
      </c>
      <c r="F80" s="4">
        <v>79</v>
      </c>
      <c r="G80" s="5" t="s">
        <v>136</v>
      </c>
      <c r="H80" s="10"/>
      <c r="I80" s="12" t="s">
        <v>109</v>
      </c>
      <c r="J80" s="54">
        <v>263</v>
      </c>
    </row>
    <row r="81" spans="1:10" x14ac:dyDescent="0.25">
      <c r="A81" s="4"/>
      <c r="B81" s="4"/>
      <c r="C81" s="59"/>
      <c r="D81" s="59"/>
      <c r="E81" s="37" t="s">
        <v>151</v>
      </c>
      <c r="F81" s="4">
        <v>80</v>
      </c>
      <c r="G81" s="5" t="s">
        <v>137</v>
      </c>
      <c r="H81" s="10"/>
      <c r="I81" s="12" t="s">
        <v>64</v>
      </c>
      <c r="J81" s="54"/>
    </row>
    <row r="82" spans="1:10" x14ac:dyDescent="0.25">
      <c r="A82" s="4"/>
      <c r="B82" s="4"/>
      <c r="C82" s="59"/>
      <c r="D82" s="59"/>
      <c r="E82" s="37" t="s">
        <v>151</v>
      </c>
      <c r="F82" s="4">
        <v>81</v>
      </c>
      <c r="G82" s="5" t="s">
        <v>138</v>
      </c>
      <c r="H82" s="10"/>
      <c r="I82" s="12" t="s">
        <v>64</v>
      </c>
      <c r="J82" s="54"/>
    </row>
    <row r="83" spans="1:10" ht="75" x14ac:dyDescent="0.25">
      <c r="A83" s="4"/>
      <c r="B83" s="4"/>
      <c r="C83" s="59"/>
      <c r="D83" s="59"/>
      <c r="E83" s="37" t="s">
        <v>151</v>
      </c>
      <c r="F83" s="4">
        <v>82</v>
      </c>
      <c r="G83" s="5" t="s">
        <v>155</v>
      </c>
      <c r="H83" s="10" t="s">
        <v>154</v>
      </c>
      <c r="I83" s="12" t="s">
        <v>64</v>
      </c>
      <c r="J83" s="54"/>
    </row>
    <row r="84" spans="1:10" ht="30" x14ac:dyDescent="0.25">
      <c r="A84" s="4"/>
      <c r="B84" s="4"/>
      <c r="C84" s="59"/>
      <c r="D84" s="59"/>
      <c r="E84" s="37" t="s">
        <v>151</v>
      </c>
      <c r="F84" s="4">
        <v>83</v>
      </c>
      <c r="G84" s="5" t="s">
        <v>314</v>
      </c>
      <c r="H84" s="10"/>
      <c r="I84" s="12" t="s">
        <v>64</v>
      </c>
      <c r="J84" s="54"/>
    </row>
    <row r="85" spans="1:10" ht="75" x14ac:dyDescent="0.25">
      <c r="A85" s="4"/>
      <c r="B85" s="4"/>
      <c r="C85" s="59"/>
      <c r="D85" s="59"/>
      <c r="E85" s="37" t="s">
        <v>151</v>
      </c>
      <c r="F85" s="4">
        <v>84</v>
      </c>
      <c r="G85" s="5" t="s">
        <v>315</v>
      </c>
      <c r="H85" s="10" t="s">
        <v>154</v>
      </c>
      <c r="I85" s="12" t="s">
        <v>64</v>
      </c>
      <c r="J85" s="54"/>
    </row>
    <row r="86" spans="1:10" ht="45" x14ac:dyDescent="0.25">
      <c r="A86" s="4"/>
      <c r="B86" s="4"/>
      <c r="C86" s="59"/>
      <c r="D86" s="59"/>
      <c r="E86" s="37" t="s">
        <v>151</v>
      </c>
      <c r="F86" s="4">
        <v>85</v>
      </c>
      <c r="G86" s="5" t="s">
        <v>152</v>
      </c>
      <c r="H86" s="10" t="s">
        <v>153</v>
      </c>
      <c r="I86" s="12" t="s">
        <v>108</v>
      </c>
      <c r="J86" s="54"/>
    </row>
    <row r="87" spans="1:10" x14ac:dyDescent="0.25">
      <c r="A87" s="4"/>
      <c r="B87" s="4"/>
      <c r="C87" s="59"/>
      <c r="D87" s="59"/>
      <c r="E87" s="37" t="s">
        <v>151</v>
      </c>
      <c r="F87" s="4">
        <v>86</v>
      </c>
      <c r="G87" s="5" t="s">
        <v>270</v>
      </c>
      <c r="H87" s="10"/>
      <c r="I87" s="12" t="s">
        <v>64</v>
      </c>
      <c r="J87" s="54"/>
    </row>
    <row r="88" spans="1:10" x14ac:dyDescent="0.25">
      <c r="A88" s="4"/>
      <c r="B88" s="4"/>
      <c r="C88" s="59"/>
      <c r="D88" s="59"/>
      <c r="E88" s="37" t="s">
        <v>151</v>
      </c>
      <c r="F88" s="4">
        <v>87</v>
      </c>
      <c r="G88" s="5" t="s">
        <v>271</v>
      </c>
      <c r="H88" s="10"/>
      <c r="I88" s="12" t="s">
        <v>64</v>
      </c>
      <c r="J88" s="54"/>
    </row>
    <row r="89" spans="1:10" x14ac:dyDescent="0.25">
      <c r="A89" s="4"/>
      <c r="B89" s="4"/>
      <c r="C89" s="59"/>
      <c r="D89" s="59"/>
      <c r="E89" s="37" t="s">
        <v>151</v>
      </c>
      <c r="F89" s="4">
        <v>88</v>
      </c>
      <c r="G89" s="5" t="s">
        <v>156</v>
      </c>
      <c r="H89" s="10"/>
      <c r="I89" s="12" t="s">
        <v>64</v>
      </c>
      <c r="J89" s="54"/>
    </row>
    <row r="90" spans="1:10" x14ac:dyDescent="0.25">
      <c r="A90" s="4"/>
      <c r="B90" s="4"/>
      <c r="C90" s="59"/>
      <c r="D90" s="59"/>
      <c r="E90" s="37" t="s">
        <v>151</v>
      </c>
      <c r="F90" s="4">
        <v>89</v>
      </c>
      <c r="G90" s="5" t="s">
        <v>316</v>
      </c>
      <c r="H90" s="10"/>
      <c r="I90" s="12" t="s">
        <v>64</v>
      </c>
      <c r="J90" s="54"/>
    </row>
    <row r="91" spans="1:10" x14ac:dyDescent="0.25">
      <c r="A91" s="4"/>
      <c r="B91" s="4"/>
      <c r="C91" s="59"/>
      <c r="D91" s="59"/>
      <c r="E91" s="37" t="s">
        <v>151</v>
      </c>
      <c r="F91" s="4">
        <v>90</v>
      </c>
      <c r="G91" s="5" t="s">
        <v>157</v>
      </c>
      <c r="H91" s="10"/>
      <c r="I91" s="12" t="s">
        <v>64</v>
      </c>
      <c r="J91" s="54"/>
    </row>
    <row r="92" spans="1:10" x14ac:dyDescent="0.25">
      <c r="A92" s="4"/>
      <c r="B92" s="4"/>
      <c r="C92" s="59"/>
      <c r="D92" s="59"/>
      <c r="E92" s="37" t="s">
        <v>151</v>
      </c>
      <c r="F92" s="4">
        <v>91</v>
      </c>
      <c r="G92" s="5" t="s">
        <v>158</v>
      </c>
      <c r="H92" s="10"/>
      <c r="I92" s="12" t="s">
        <v>64</v>
      </c>
      <c r="J92" s="54"/>
    </row>
    <row r="93" spans="1:10" x14ac:dyDescent="0.25">
      <c r="A93" s="4"/>
      <c r="B93" s="4"/>
      <c r="C93" s="59"/>
      <c r="D93" s="59"/>
      <c r="E93" s="37"/>
      <c r="F93" s="4">
        <v>92</v>
      </c>
      <c r="G93" s="5" t="s">
        <v>159</v>
      </c>
      <c r="H93" s="10"/>
      <c r="I93" s="12" t="s">
        <v>64</v>
      </c>
      <c r="J93" s="54"/>
    </row>
    <row r="94" spans="1:10" x14ac:dyDescent="0.25">
      <c r="A94" s="4"/>
      <c r="B94" s="4"/>
      <c r="C94" s="59"/>
      <c r="D94" s="59"/>
      <c r="E94" s="37" t="s">
        <v>151</v>
      </c>
      <c r="F94" s="4">
        <v>93</v>
      </c>
      <c r="G94" s="5" t="s">
        <v>272</v>
      </c>
      <c r="H94" s="10"/>
      <c r="I94" s="12" t="s">
        <v>64</v>
      </c>
      <c r="J94" s="54"/>
    </row>
    <row r="95" spans="1:10" x14ac:dyDescent="0.25">
      <c r="A95" s="4"/>
      <c r="B95" s="4"/>
      <c r="C95" s="59"/>
      <c r="D95" s="59"/>
      <c r="E95" s="37" t="s">
        <v>151</v>
      </c>
      <c r="F95" s="4">
        <v>94</v>
      </c>
      <c r="G95" s="5" t="s">
        <v>317</v>
      </c>
      <c r="H95" s="10"/>
      <c r="I95" s="12" t="s">
        <v>108</v>
      </c>
      <c r="J95" s="54"/>
    </row>
    <row r="96" spans="1:10" x14ac:dyDescent="0.25">
      <c r="A96" s="4"/>
      <c r="B96" s="4"/>
      <c r="C96" s="59"/>
      <c r="D96" s="59"/>
      <c r="E96" s="37" t="s">
        <v>151</v>
      </c>
      <c r="F96" s="4">
        <v>95</v>
      </c>
      <c r="G96" s="5" t="s">
        <v>318</v>
      </c>
      <c r="H96" s="10"/>
      <c r="I96" s="12" t="s">
        <v>64</v>
      </c>
      <c r="J96" s="54"/>
    </row>
    <row r="97" spans="1:10" ht="30" x14ac:dyDescent="0.25">
      <c r="A97" s="4"/>
      <c r="B97" s="4"/>
      <c r="C97" s="59"/>
      <c r="D97" s="59"/>
      <c r="E97" s="37" t="s">
        <v>151</v>
      </c>
      <c r="F97" s="4">
        <v>96</v>
      </c>
      <c r="G97" s="5" t="s">
        <v>275</v>
      </c>
      <c r="H97" s="10"/>
      <c r="I97" s="12" t="s">
        <v>64</v>
      </c>
      <c r="J97" s="54"/>
    </row>
    <row r="98" spans="1:10" x14ac:dyDescent="0.25">
      <c r="A98" s="4"/>
      <c r="B98" s="4"/>
      <c r="C98" s="59"/>
      <c r="D98" s="59"/>
      <c r="E98" s="37" t="s">
        <v>151</v>
      </c>
      <c r="F98" s="4">
        <v>97</v>
      </c>
      <c r="G98" s="5" t="s">
        <v>276</v>
      </c>
      <c r="H98" s="10"/>
      <c r="I98" s="12" t="s">
        <v>64</v>
      </c>
      <c r="J98" s="54"/>
    </row>
    <row r="99" spans="1:10" x14ac:dyDescent="0.25">
      <c r="A99" s="4"/>
      <c r="B99" s="4"/>
      <c r="C99" s="59"/>
      <c r="D99" s="59"/>
      <c r="E99" s="37" t="s">
        <v>151</v>
      </c>
      <c r="F99" s="4">
        <v>98</v>
      </c>
      <c r="G99" s="5" t="s">
        <v>360</v>
      </c>
      <c r="H99" s="10"/>
      <c r="I99" s="12" t="s">
        <v>109</v>
      </c>
      <c r="J99" s="54">
        <v>383</v>
      </c>
    </row>
    <row r="100" spans="1:10" x14ac:dyDescent="0.25">
      <c r="A100" s="4"/>
      <c r="B100" s="4"/>
      <c r="C100" s="59"/>
      <c r="D100" s="59"/>
      <c r="E100" s="37" t="s">
        <v>151</v>
      </c>
      <c r="F100" s="4">
        <v>99</v>
      </c>
      <c r="G100" s="5" t="s">
        <v>277</v>
      </c>
      <c r="H100" s="10"/>
      <c r="I100" s="12" t="s">
        <v>64</v>
      </c>
      <c r="J100" s="54"/>
    </row>
    <row r="101" spans="1:10" x14ac:dyDescent="0.25">
      <c r="A101" s="4"/>
      <c r="B101" s="4"/>
      <c r="C101" s="59"/>
      <c r="D101" s="59"/>
      <c r="E101" s="37" t="s">
        <v>151</v>
      </c>
      <c r="F101" s="4">
        <v>100</v>
      </c>
      <c r="G101" s="5" t="s">
        <v>319</v>
      </c>
      <c r="H101" s="10"/>
      <c r="I101" s="12" t="s">
        <v>64</v>
      </c>
      <c r="J101" s="54"/>
    </row>
    <row r="102" spans="1:10" x14ac:dyDescent="0.25">
      <c r="A102" s="4"/>
      <c r="B102" s="4"/>
      <c r="C102" s="59"/>
      <c r="D102" s="59"/>
      <c r="E102" s="37" t="s">
        <v>151</v>
      </c>
      <c r="F102" s="4">
        <v>101</v>
      </c>
      <c r="G102" s="5" t="s">
        <v>161</v>
      </c>
      <c r="H102" s="10"/>
      <c r="I102" s="12" t="s">
        <v>108</v>
      </c>
      <c r="J102" s="54"/>
    </row>
    <row r="103" spans="1:10" x14ac:dyDescent="0.25">
      <c r="A103" s="4"/>
      <c r="B103" s="4"/>
      <c r="C103" s="59"/>
      <c r="D103" s="60"/>
      <c r="E103" s="37" t="s">
        <v>151</v>
      </c>
      <c r="F103" s="4">
        <v>102</v>
      </c>
      <c r="G103" s="5" t="s">
        <v>320</v>
      </c>
      <c r="H103" s="10"/>
      <c r="I103" s="12" t="s">
        <v>108</v>
      </c>
      <c r="J103" s="54"/>
    </row>
    <row r="104" spans="1:10" ht="30" x14ac:dyDescent="0.25">
      <c r="A104" s="4"/>
      <c r="B104" s="4"/>
      <c r="C104" s="59"/>
      <c r="D104" s="51" t="s">
        <v>160</v>
      </c>
      <c r="E104" s="37" t="s">
        <v>151</v>
      </c>
      <c r="F104" s="4">
        <v>103</v>
      </c>
      <c r="G104" s="5" t="s">
        <v>279</v>
      </c>
      <c r="H104" s="10"/>
      <c r="I104" s="12" t="s">
        <v>64</v>
      </c>
      <c r="J104" s="54"/>
    </row>
    <row r="105" spans="1:10" ht="30" x14ac:dyDescent="0.25">
      <c r="A105" s="4"/>
      <c r="B105" s="4"/>
      <c r="C105" s="59"/>
      <c r="D105" s="51" t="s">
        <v>160</v>
      </c>
      <c r="E105" s="37" t="s">
        <v>151</v>
      </c>
      <c r="F105" s="4">
        <v>104</v>
      </c>
      <c r="G105" s="5" t="s">
        <v>165</v>
      </c>
      <c r="H105" s="10"/>
      <c r="I105" s="12" t="s">
        <v>64</v>
      </c>
      <c r="J105" s="54"/>
    </row>
    <row r="106" spans="1:10" ht="30" x14ac:dyDescent="0.25">
      <c r="A106" s="4"/>
      <c r="B106" s="4"/>
      <c r="C106" s="59"/>
      <c r="D106" s="51" t="s">
        <v>160</v>
      </c>
      <c r="E106" s="37" t="s">
        <v>151</v>
      </c>
      <c r="F106" s="4">
        <v>105</v>
      </c>
      <c r="G106" s="5" t="s">
        <v>180</v>
      </c>
      <c r="H106" s="10"/>
      <c r="I106" s="12" t="s">
        <v>109</v>
      </c>
      <c r="J106" s="54" t="s">
        <v>356</v>
      </c>
    </row>
    <row r="107" spans="1:10" ht="30" x14ac:dyDescent="0.25">
      <c r="A107" s="4"/>
      <c r="B107" s="4"/>
      <c r="C107" s="59"/>
      <c r="D107" s="51" t="s">
        <v>160</v>
      </c>
      <c r="E107" s="37" t="s">
        <v>151</v>
      </c>
      <c r="F107" s="4">
        <v>106</v>
      </c>
      <c r="G107" s="5" t="s">
        <v>346</v>
      </c>
      <c r="H107" s="10"/>
      <c r="I107" s="12" t="s">
        <v>109</v>
      </c>
      <c r="J107" s="54">
        <v>364</v>
      </c>
    </row>
    <row r="108" spans="1:10" ht="30" x14ac:dyDescent="0.25">
      <c r="A108" s="4"/>
      <c r="B108" s="4"/>
      <c r="C108" s="59"/>
      <c r="D108" s="51" t="s">
        <v>160</v>
      </c>
      <c r="E108" s="37" t="s">
        <v>151</v>
      </c>
      <c r="F108" s="4">
        <v>107</v>
      </c>
      <c r="G108" s="5" t="s">
        <v>280</v>
      </c>
      <c r="H108" s="10"/>
      <c r="I108" s="12" t="s">
        <v>109</v>
      </c>
      <c r="J108" s="54">
        <v>433</v>
      </c>
    </row>
    <row r="109" spans="1:10" ht="75" x14ac:dyDescent="0.25">
      <c r="A109" s="4"/>
      <c r="B109" s="4"/>
      <c r="C109" s="59"/>
      <c r="D109" s="51" t="s">
        <v>160</v>
      </c>
      <c r="E109" s="37" t="s">
        <v>151</v>
      </c>
      <c r="F109" s="4">
        <v>108</v>
      </c>
      <c r="G109" s="5" t="s">
        <v>349</v>
      </c>
      <c r="H109" s="10"/>
      <c r="I109" s="12" t="s">
        <v>109</v>
      </c>
      <c r="J109" s="54">
        <v>378</v>
      </c>
    </row>
    <row r="110" spans="1:10" ht="30" x14ac:dyDescent="0.25">
      <c r="A110" s="4"/>
      <c r="B110" s="4"/>
      <c r="C110" s="59"/>
      <c r="D110" s="51" t="s">
        <v>160</v>
      </c>
      <c r="E110" s="37" t="s">
        <v>151</v>
      </c>
      <c r="F110" s="4">
        <v>109</v>
      </c>
      <c r="G110" s="5" t="s">
        <v>354</v>
      </c>
      <c r="H110" s="10"/>
      <c r="I110" s="12" t="s">
        <v>109</v>
      </c>
      <c r="J110" s="54">
        <v>382</v>
      </c>
    </row>
    <row r="111" spans="1:10" ht="30" x14ac:dyDescent="0.25">
      <c r="A111" s="4"/>
      <c r="B111" s="4"/>
      <c r="C111" s="59"/>
      <c r="D111" s="51" t="s">
        <v>160</v>
      </c>
      <c r="E111" s="37" t="s">
        <v>151</v>
      </c>
      <c r="F111" s="4">
        <v>110</v>
      </c>
      <c r="G111" s="5" t="s">
        <v>181</v>
      </c>
      <c r="H111" s="10"/>
      <c r="I111" s="12" t="s">
        <v>64</v>
      </c>
      <c r="J111" s="54"/>
    </row>
    <row r="112" spans="1:10" x14ac:dyDescent="0.25">
      <c r="A112" s="4"/>
      <c r="B112" s="4"/>
      <c r="C112" s="59"/>
      <c r="D112" s="4" t="s">
        <v>162</v>
      </c>
      <c r="E112" s="37" t="s">
        <v>151</v>
      </c>
      <c r="F112" s="4">
        <v>111</v>
      </c>
      <c r="G112" s="5" t="s">
        <v>163</v>
      </c>
      <c r="H112" s="10"/>
      <c r="I112" s="12" t="s">
        <v>109</v>
      </c>
      <c r="J112" s="54">
        <v>463</v>
      </c>
    </row>
    <row r="113" spans="1:10" x14ac:dyDescent="0.25">
      <c r="A113" s="4"/>
      <c r="B113" s="4"/>
      <c r="C113" s="59"/>
      <c r="D113" s="39" t="s">
        <v>164</v>
      </c>
      <c r="E113" s="37" t="s">
        <v>151</v>
      </c>
      <c r="F113" s="4">
        <v>112</v>
      </c>
      <c r="G113" s="5" t="s">
        <v>287</v>
      </c>
      <c r="H113" s="10" t="s">
        <v>286</v>
      </c>
      <c r="I113" s="12" t="s">
        <v>64</v>
      </c>
      <c r="J113" s="54"/>
    </row>
    <row r="114" spans="1:10" x14ac:dyDescent="0.25">
      <c r="A114" s="4"/>
      <c r="B114" s="4"/>
      <c r="C114" s="59"/>
      <c r="D114" s="39" t="s">
        <v>164</v>
      </c>
      <c r="E114" s="37" t="s">
        <v>151</v>
      </c>
      <c r="F114" s="4">
        <v>113</v>
      </c>
      <c r="G114" s="5" t="s">
        <v>288</v>
      </c>
      <c r="H114" s="10" t="s">
        <v>286</v>
      </c>
      <c r="I114" s="12" t="s">
        <v>64</v>
      </c>
      <c r="J114" s="54"/>
    </row>
    <row r="115" spans="1:10" ht="30" x14ac:dyDescent="0.25">
      <c r="A115" s="4"/>
      <c r="B115" s="4"/>
      <c r="C115" s="59"/>
      <c r="D115" s="39" t="s">
        <v>164</v>
      </c>
      <c r="E115" s="37" t="s">
        <v>151</v>
      </c>
      <c r="F115" s="4">
        <v>114</v>
      </c>
      <c r="G115" s="5" t="s">
        <v>289</v>
      </c>
      <c r="H115" s="10"/>
      <c r="I115" s="12" t="s">
        <v>64</v>
      </c>
      <c r="J115" s="54"/>
    </row>
    <row r="116" spans="1:10" ht="60" x14ac:dyDescent="0.25">
      <c r="A116" s="4"/>
      <c r="B116" s="4"/>
      <c r="C116" s="59"/>
      <c r="D116" s="39" t="s">
        <v>164</v>
      </c>
      <c r="E116" s="37" t="s">
        <v>151</v>
      </c>
      <c r="F116" s="4">
        <v>115</v>
      </c>
      <c r="G116" s="5" t="s">
        <v>290</v>
      </c>
      <c r="H116" s="10" t="s">
        <v>286</v>
      </c>
      <c r="I116" s="12" t="s">
        <v>64</v>
      </c>
      <c r="J116" s="54"/>
    </row>
    <row r="117" spans="1:10" x14ac:dyDescent="0.25">
      <c r="A117" s="4"/>
      <c r="B117" s="4"/>
      <c r="C117" s="59"/>
      <c r="D117" s="39" t="s">
        <v>164</v>
      </c>
      <c r="E117" s="37" t="s">
        <v>151</v>
      </c>
      <c r="F117" s="4">
        <v>116</v>
      </c>
      <c r="G117" s="5" t="s">
        <v>321</v>
      </c>
      <c r="H117" s="10"/>
      <c r="I117" s="12" t="s">
        <v>64</v>
      </c>
      <c r="J117" s="54"/>
    </row>
    <row r="118" spans="1:10" ht="45" x14ac:dyDescent="0.25">
      <c r="A118" s="4"/>
      <c r="B118" s="4"/>
      <c r="C118" s="59"/>
      <c r="D118" s="39" t="s">
        <v>164</v>
      </c>
      <c r="E118" s="37" t="s">
        <v>151</v>
      </c>
      <c r="F118" s="4">
        <v>117</v>
      </c>
      <c r="G118" s="5" t="s">
        <v>291</v>
      </c>
      <c r="H118" s="10" t="s">
        <v>286</v>
      </c>
      <c r="I118" s="12" t="s">
        <v>64</v>
      </c>
      <c r="J118" s="54"/>
    </row>
    <row r="119" spans="1:10" ht="30" x14ac:dyDescent="0.25">
      <c r="A119" s="4"/>
      <c r="B119" s="4"/>
      <c r="C119" s="59"/>
      <c r="D119" s="39" t="s">
        <v>164</v>
      </c>
      <c r="E119" s="37" t="s">
        <v>151</v>
      </c>
      <c r="F119" s="4">
        <v>118</v>
      </c>
      <c r="G119" s="5" t="s">
        <v>292</v>
      </c>
      <c r="H119" s="10" t="s">
        <v>286</v>
      </c>
      <c r="I119" s="12" t="s">
        <v>64</v>
      </c>
      <c r="J119" s="54"/>
    </row>
    <row r="120" spans="1:10" x14ac:dyDescent="0.25">
      <c r="A120" s="4"/>
      <c r="B120" s="4"/>
      <c r="C120" s="59"/>
      <c r="D120" s="39" t="s">
        <v>164</v>
      </c>
      <c r="E120" s="37" t="s">
        <v>151</v>
      </c>
      <c r="F120" s="4">
        <v>119</v>
      </c>
      <c r="G120" s="5" t="s">
        <v>348</v>
      </c>
      <c r="H120" s="10"/>
      <c r="I120" s="12" t="s">
        <v>109</v>
      </c>
      <c r="J120" s="54">
        <v>441</v>
      </c>
    </row>
    <row r="121" spans="1:10" x14ac:dyDescent="0.25">
      <c r="A121" s="4"/>
      <c r="B121" s="4"/>
      <c r="C121" s="59"/>
      <c r="D121" s="39" t="s">
        <v>164</v>
      </c>
      <c r="E121" s="37" t="s">
        <v>151</v>
      </c>
      <c r="F121" s="4">
        <v>120</v>
      </c>
      <c r="G121" s="5" t="s">
        <v>359</v>
      </c>
      <c r="H121" s="10"/>
      <c r="I121" s="12" t="s">
        <v>295</v>
      </c>
      <c r="J121" s="54">
        <v>388</v>
      </c>
    </row>
    <row r="122" spans="1:10" x14ac:dyDescent="0.25">
      <c r="A122" s="4"/>
      <c r="B122" s="4"/>
      <c r="C122" s="59"/>
      <c r="D122" s="39" t="s">
        <v>164</v>
      </c>
      <c r="E122" s="37" t="s">
        <v>151</v>
      </c>
      <c r="F122" s="4">
        <v>121</v>
      </c>
      <c r="G122" s="5" t="s">
        <v>322</v>
      </c>
      <c r="H122" s="10" t="s">
        <v>293</v>
      </c>
      <c r="I122" s="12" t="s">
        <v>64</v>
      </c>
      <c r="J122" s="54"/>
    </row>
    <row r="123" spans="1:10" ht="30" x14ac:dyDescent="0.25">
      <c r="A123" s="4"/>
      <c r="B123" s="4"/>
      <c r="C123" s="59"/>
      <c r="D123" s="39" t="s">
        <v>164</v>
      </c>
      <c r="E123" s="37" t="s">
        <v>151</v>
      </c>
      <c r="F123" s="4">
        <v>122</v>
      </c>
      <c r="G123" s="5" t="s">
        <v>362</v>
      </c>
      <c r="H123" s="10"/>
      <c r="I123" s="12" t="s">
        <v>109</v>
      </c>
      <c r="J123" s="54">
        <v>384</v>
      </c>
    </row>
    <row r="124" spans="1:10" x14ac:dyDescent="0.25">
      <c r="A124" s="4"/>
      <c r="B124" s="4"/>
      <c r="C124" s="59"/>
      <c r="D124" s="4" t="s">
        <v>167</v>
      </c>
      <c r="E124" s="37" t="s">
        <v>151</v>
      </c>
      <c r="F124" s="4">
        <v>123</v>
      </c>
      <c r="G124" s="5" t="s">
        <v>166</v>
      </c>
      <c r="H124" s="10"/>
      <c r="I124" s="12" t="s">
        <v>64</v>
      </c>
      <c r="J124" s="54"/>
    </row>
    <row r="125" spans="1:10" x14ac:dyDescent="0.25">
      <c r="A125" s="4"/>
      <c r="B125" s="4"/>
      <c r="C125" s="59"/>
      <c r="D125" s="4" t="s">
        <v>167</v>
      </c>
      <c r="E125" s="37" t="s">
        <v>151</v>
      </c>
      <c r="F125" s="4">
        <v>124</v>
      </c>
      <c r="G125" s="5" t="s">
        <v>168</v>
      </c>
      <c r="H125" s="10"/>
      <c r="I125" s="12" t="s">
        <v>64</v>
      </c>
      <c r="J125" s="54"/>
    </row>
    <row r="126" spans="1:10" x14ac:dyDescent="0.25">
      <c r="A126" s="4"/>
      <c r="B126" s="4"/>
      <c r="C126" s="59"/>
      <c r="D126" s="4" t="s">
        <v>167</v>
      </c>
      <c r="E126" s="37" t="s">
        <v>151</v>
      </c>
      <c r="F126" s="4">
        <v>125</v>
      </c>
      <c r="G126" s="5" t="s">
        <v>294</v>
      </c>
      <c r="H126" s="10"/>
      <c r="I126" s="12" t="s">
        <v>64</v>
      </c>
      <c r="J126" s="54"/>
    </row>
    <row r="127" spans="1:10" x14ac:dyDescent="0.25">
      <c r="A127" s="4"/>
      <c r="B127" s="4"/>
      <c r="C127" s="59"/>
      <c r="D127" s="4" t="s">
        <v>167</v>
      </c>
      <c r="E127" s="37" t="s">
        <v>151</v>
      </c>
      <c r="F127" s="4">
        <v>126</v>
      </c>
      <c r="G127" s="5" t="s">
        <v>188</v>
      </c>
      <c r="H127" s="10"/>
      <c r="I127" s="12" t="s">
        <v>64</v>
      </c>
      <c r="J127" s="54"/>
    </row>
    <row r="128" spans="1:10" ht="30" x14ac:dyDescent="0.25">
      <c r="A128" s="4"/>
      <c r="B128" s="4"/>
      <c r="C128" s="59"/>
      <c r="D128" s="4" t="s">
        <v>167</v>
      </c>
      <c r="E128" s="37" t="s">
        <v>151</v>
      </c>
      <c r="F128" s="4">
        <v>127</v>
      </c>
      <c r="G128" s="5" t="s">
        <v>323</v>
      </c>
      <c r="H128" s="10"/>
      <c r="I128" s="12" t="s">
        <v>64</v>
      </c>
      <c r="J128" s="54"/>
    </row>
    <row r="129" spans="1:10" x14ac:dyDescent="0.25">
      <c r="A129" s="4"/>
      <c r="B129" s="4"/>
      <c r="C129" s="59"/>
      <c r="D129" s="4" t="s">
        <v>169</v>
      </c>
      <c r="E129" s="37" t="s">
        <v>151</v>
      </c>
      <c r="F129" s="4">
        <v>128</v>
      </c>
      <c r="G129" s="5" t="s">
        <v>170</v>
      </c>
      <c r="H129" s="10"/>
      <c r="I129" s="12" t="s">
        <v>64</v>
      </c>
      <c r="J129" s="54"/>
    </row>
    <row r="130" spans="1:10" x14ac:dyDescent="0.25">
      <c r="A130" s="4"/>
      <c r="B130" s="4"/>
      <c r="C130" s="59"/>
      <c r="D130" s="4" t="s">
        <v>169</v>
      </c>
      <c r="E130" s="37" t="s">
        <v>151</v>
      </c>
      <c r="F130" s="4">
        <v>129</v>
      </c>
      <c r="G130" s="5" t="s">
        <v>171</v>
      </c>
      <c r="H130" s="10"/>
      <c r="I130" s="12" t="s">
        <v>64</v>
      </c>
      <c r="J130" s="54"/>
    </row>
    <row r="131" spans="1:10" x14ac:dyDescent="0.25">
      <c r="A131" s="4"/>
      <c r="B131" s="4"/>
      <c r="C131" s="59"/>
      <c r="D131" s="4" t="s">
        <v>169</v>
      </c>
      <c r="E131" s="37" t="s">
        <v>151</v>
      </c>
      <c r="F131" s="4">
        <v>130</v>
      </c>
      <c r="G131" s="5" t="s">
        <v>324</v>
      </c>
      <c r="H131" s="10"/>
      <c r="I131" s="12" t="s">
        <v>64</v>
      </c>
      <c r="J131" s="54"/>
    </row>
    <row r="132" spans="1:10" ht="60" x14ac:dyDescent="0.25">
      <c r="A132" s="4"/>
      <c r="B132" s="4"/>
      <c r="C132" s="59"/>
      <c r="D132" s="4" t="s">
        <v>169</v>
      </c>
      <c r="E132" s="37" t="s">
        <v>151</v>
      </c>
      <c r="F132" s="4">
        <v>131</v>
      </c>
      <c r="G132" s="12" t="s">
        <v>325</v>
      </c>
      <c r="H132" s="10"/>
      <c r="I132" s="12" t="s">
        <v>64</v>
      </c>
      <c r="J132" s="54"/>
    </row>
    <row r="133" spans="1:10" ht="60" x14ac:dyDescent="0.25">
      <c r="A133" s="4"/>
      <c r="B133" s="4"/>
      <c r="C133" s="59"/>
      <c r="D133" s="4" t="s">
        <v>169</v>
      </c>
      <c r="E133" s="37" t="s">
        <v>151</v>
      </c>
      <c r="F133" s="4">
        <v>132</v>
      </c>
      <c r="G133" s="5" t="s">
        <v>172</v>
      </c>
      <c r="H133" s="10"/>
      <c r="I133" s="12" t="s">
        <v>64</v>
      </c>
      <c r="J133" s="54"/>
    </row>
    <row r="134" spans="1:10" x14ac:dyDescent="0.25">
      <c r="A134" s="4"/>
      <c r="B134" s="4"/>
      <c r="C134" s="59"/>
      <c r="D134" s="4" t="s">
        <v>169</v>
      </c>
      <c r="E134" s="37" t="s">
        <v>151</v>
      </c>
      <c r="F134" s="4">
        <v>133</v>
      </c>
      <c r="G134" s="5" t="s">
        <v>173</v>
      </c>
      <c r="H134" s="10"/>
      <c r="I134" s="12" t="s">
        <v>109</v>
      </c>
      <c r="J134" s="54">
        <v>424</v>
      </c>
    </row>
    <row r="135" spans="1:10" ht="30" x14ac:dyDescent="0.25">
      <c r="A135" s="4"/>
      <c r="B135" s="4"/>
      <c r="C135" s="59"/>
      <c r="D135" s="4" t="s">
        <v>169</v>
      </c>
      <c r="E135" s="37" t="s">
        <v>151</v>
      </c>
      <c r="F135" s="4">
        <v>134</v>
      </c>
      <c r="G135" s="5" t="s">
        <v>174</v>
      </c>
      <c r="H135" s="10"/>
      <c r="I135" s="12" t="s">
        <v>64</v>
      </c>
      <c r="J135" s="54"/>
    </row>
    <row r="136" spans="1:10" x14ac:dyDescent="0.25">
      <c r="A136" s="4"/>
      <c r="B136" s="4"/>
      <c r="C136" s="59"/>
      <c r="D136" s="4" t="s">
        <v>169</v>
      </c>
      <c r="E136" s="37" t="s">
        <v>151</v>
      </c>
      <c r="F136" s="4">
        <v>135</v>
      </c>
      <c r="G136" s="5" t="s">
        <v>175</v>
      </c>
      <c r="H136" s="10"/>
      <c r="I136" s="12" t="s">
        <v>64</v>
      </c>
      <c r="J136" s="54"/>
    </row>
    <row r="137" spans="1:10" x14ac:dyDescent="0.25">
      <c r="A137" s="4"/>
      <c r="B137" s="4"/>
      <c r="C137" s="59"/>
      <c r="D137" s="4" t="s">
        <v>176</v>
      </c>
      <c r="E137" s="37" t="s">
        <v>151</v>
      </c>
      <c r="F137" s="4">
        <v>136</v>
      </c>
      <c r="G137" s="5" t="s">
        <v>298</v>
      </c>
      <c r="H137" s="10"/>
      <c r="I137" s="12" t="s">
        <v>64</v>
      </c>
      <c r="J137" s="54"/>
    </row>
    <row r="138" spans="1:10" x14ac:dyDescent="0.25">
      <c r="A138" s="4"/>
      <c r="B138" s="4"/>
      <c r="C138" s="59"/>
      <c r="D138" s="4" t="s">
        <v>176</v>
      </c>
      <c r="E138" s="37" t="s">
        <v>151</v>
      </c>
      <c r="F138" s="4">
        <v>137</v>
      </c>
      <c r="G138" s="5" t="s">
        <v>179</v>
      </c>
      <c r="H138" s="10"/>
      <c r="I138" s="12" t="s">
        <v>64</v>
      </c>
      <c r="J138" s="54"/>
    </row>
    <row r="139" spans="1:10" x14ac:dyDescent="0.25">
      <c r="A139" s="4"/>
      <c r="B139" s="4"/>
      <c r="C139" s="59"/>
      <c r="D139" s="4" t="s">
        <v>176</v>
      </c>
      <c r="E139" s="37" t="s">
        <v>151</v>
      </c>
      <c r="F139" s="4">
        <v>138</v>
      </c>
      <c r="G139" s="5" t="s">
        <v>178</v>
      </c>
      <c r="H139" s="10"/>
      <c r="I139" s="12" t="s">
        <v>64</v>
      </c>
      <c r="J139" s="54"/>
    </row>
    <row r="140" spans="1:10" x14ac:dyDescent="0.25">
      <c r="A140" s="4"/>
      <c r="B140" s="4"/>
      <c r="C140" s="59"/>
      <c r="D140" s="4" t="s">
        <v>176</v>
      </c>
      <c r="E140" s="37" t="s">
        <v>151</v>
      </c>
      <c r="F140" s="4">
        <v>139</v>
      </c>
      <c r="G140" s="5" t="s">
        <v>177</v>
      </c>
      <c r="H140" s="10"/>
      <c r="I140" s="12" t="s">
        <v>64</v>
      </c>
      <c r="J140" s="54"/>
    </row>
    <row r="141" spans="1:10" x14ac:dyDescent="0.25">
      <c r="A141" s="4"/>
      <c r="B141" s="4"/>
      <c r="C141" s="59"/>
      <c r="D141" s="4" t="s">
        <v>182</v>
      </c>
      <c r="E141" s="37" t="s">
        <v>151</v>
      </c>
      <c r="F141" s="4">
        <v>140</v>
      </c>
      <c r="G141" s="5" t="s">
        <v>183</v>
      </c>
      <c r="H141" s="10"/>
      <c r="I141" s="12" t="s">
        <v>64</v>
      </c>
      <c r="J141" s="54"/>
    </row>
    <row r="142" spans="1:10" x14ac:dyDescent="0.25">
      <c r="A142" s="4"/>
      <c r="B142" s="4"/>
      <c r="C142" s="59"/>
      <c r="D142" s="4" t="s">
        <v>182</v>
      </c>
      <c r="E142" s="37" t="s">
        <v>151</v>
      </c>
      <c r="F142" s="4">
        <v>141</v>
      </c>
      <c r="G142" s="5" t="s">
        <v>184</v>
      </c>
      <c r="H142" s="10"/>
      <c r="I142" s="12" t="s">
        <v>64</v>
      </c>
      <c r="J142" s="54"/>
    </row>
    <row r="143" spans="1:10" x14ac:dyDescent="0.25">
      <c r="A143" s="4"/>
      <c r="B143" s="4"/>
      <c r="C143" s="59"/>
      <c r="D143" s="4" t="s">
        <v>182</v>
      </c>
      <c r="E143" s="37" t="s">
        <v>151</v>
      </c>
      <c r="F143" s="4">
        <v>142</v>
      </c>
      <c r="G143" s="5" t="s">
        <v>185</v>
      </c>
      <c r="H143" s="10"/>
      <c r="I143" s="12" t="s">
        <v>64</v>
      </c>
      <c r="J143" s="54"/>
    </row>
    <row r="144" spans="1:10" ht="75" x14ac:dyDescent="0.25">
      <c r="A144" s="4"/>
      <c r="B144" s="4"/>
      <c r="C144" s="59"/>
      <c r="D144" s="4" t="s">
        <v>182</v>
      </c>
      <c r="E144" s="37" t="s">
        <v>151</v>
      </c>
      <c r="F144" s="4">
        <v>143</v>
      </c>
      <c r="G144" s="5" t="s">
        <v>326</v>
      </c>
      <c r="H144" s="10"/>
      <c r="I144" s="12" t="s">
        <v>64</v>
      </c>
      <c r="J144" s="54"/>
    </row>
    <row r="145" spans="1:10" ht="30" x14ac:dyDescent="0.25">
      <c r="A145" s="4"/>
      <c r="B145" s="4"/>
      <c r="C145" s="59"/>
      <c r="D145" s="4" t="s">
        <v>182</v>
      </c>
      <c r="E145" s="37" t="s">
        <v>151</v>
      </c>
      <c r="F145" s="4">
        <v>144</v>
      </c>
      <c r="G145" s="5" t="s">
        <v>186</v>
      </c>
      <c r="H145" s="10"/>
      <c r="I145" s="12" t="s">
        <v>64</v>
      </c>
      <c r="J145" s="54"/>
    </row>
    <row r="146" spans="1:10" ht="30" x14ac:dyDescent="0.25">
      <c r="A146" s="4"/>
      <c r="B146" s="4"/>
      <c r="C146" s="60"/>
      <c r="D146" s="4" t="s">
        <v>182</v>
      </c>
      <c r="E146" s="37" t="s">
        <v>151</v>
      </c>
      <c r="F146" s="4">
        <v>145</v>
      </c>
      <c r="G146" s="5" t="s">
        <v>187</v>
      </c>
      <c r="H146" s="10"/>
      <c r="I146" s="12" t="s">
        <v>64</v>
      </c>
      <c r="J146" s="54"/>
    </row>
    <row r="147" spans="1:10" ht="45" x14ac:dyDescent="0.25">
      <c r="A147" s="4"/>
      <c r="B147" s="4"/>
      <c r="C147" s="50"/>
      <c r="D147" s="4" t="s">
        <v>224</v>
      </c>
      <c r="E147" s="4" t="s">
        <v>224</v>
      </c>
      <c r="F147" s="4">
        <v>146</v>
      </c>
      <c r="G147" s="5" t="s">
        <v>232</v>
      </c>
      <c r="H147" s="10"/>
      <c r="I147" s="12" t="s">
        <v>64</v>
      </c>
      <c r="J147" s="54"/>
    </row>
    <row r="148" spans="1:10" ht="45" x14ac:dyDescent="0.25">
      <c r="A148" s="4"/>
      <c r="B148" s="4"/>
      <c r="C148" s="51"/>
      <c r="D148" s="4" t="s">
        <v>224</v>
      </c>
      <c r="E148" s="4" t="s">
        <v>224</v>
      </c>
      <c r="F148" s="4">
        <v>147</v>
      </c>
      <c r="G148" s="5" t="s">
        <v>335</v>
      </c>
      <c r="H148" s="10"/>
      <c r="I148" s="12" t="s">
        <v>109</v>
      </c>
      <c r="J148" s="54">
        <v>467</v>
      </c>
    </row>
    <row r="149" spans="1:10" x14ac:dyDescent="0.25">
      <c r="A149" s="4"/>
      <c r="B149" s="4"/>
      <c r="C149" s="51"/>
      <c r="D149" s="4" t="s">
        <v>224</v>
      </c>
      <c r="E149" s="4" t="s">
        <v>224</v>
      </c>
      <c r="F149" s="4">
        <v>148</v>
      </c>
      <c r="G149" s="5" t="s">
        <v>345</v>
      </c>
      <c r="H149" s="10"/>
      <c r="I149" s="12" t="s">
        <v>109</v>
      </c>
      <c r="J149" s="54">
        <v>363</v>
      </c>
    </row>
    <row r="150" spans="1:10" x14ac:dyDescent="0.25">
      <c r="A150" s="4"/>
      <c r="B150" s="4"/>
      <c r="C150" s="51"/>
      <c r="D150" s="4" t="s">
        <v>224</v>
      </c>
      <c r="E150" s="4" t="s">
        <v>224</v>
      </c>
      <c r="F150" s="4">
        <v>149</v>
      </c>
      <c r="G150" s="5" t="s">
        <v>350</v>
      </c>
      <c r="H150" s="10"/>
      <c r="I150" s="12" t="s">
        <v>109</v>
      </c>
      <c r="J150" s="54">
        <v>380</v>
      </c>
    </row>
    <row r="151" spans="1:10" x14ac:dyDescent="0.25">
      <c r="A151" s="4"/>
      <c r="B151" s="4"/>
      <c r="C151" s="4"/>
      <c r="D151" s="4" t="s">
        <v>224</v>
      </c>
      <c r="E151" s="4" t="s">
        <v>224</v>
      </c>
      <c r="F151" s="4">
        <v>150</v>
      </c>
      <c r="G151" s="5" t="s">
        <v>225</v>
      </c>
      <c r="H151" s="10"/>
      <c r="I151" s="12" t="s">
        <v>109</v>
      </c>
      <c r="J151" s="54">
        <v>455</v>
      </c>
    </row>
    <row r="152" spans="1:10" x14ac:dyDescent="0.25">
      <c r="A152" s="4"/>
      <c r="B152" s="4"/>
      <c r="C152" s="4"/>
      <c r="D152" s="4" t="s">
        <v>224</v>
      </c>
      <c r="E152" s="4" t="s">
        <v>224</v>
      </c>
      <c r="F152" s="4">
        <v>151</v>
      </c>
      <c r="G152" s="5" t="s">
        <v>226</v>
      </c>
      <c r="H152" s="10"/>
      <c r="I152" s="12" t="s">
        <v>108</v>
      </c>
      <c r="J152" s="54"/>
    </row>
    <row r="153" spans="1:10" x14ac:dyDescent="0.25">
      <c r="A153" s="4"/>
      <c r="B153" s="4"/>
      <c r="C153" s="4"/>
      <c r="D153" s="4" t="s">
        <v>224</v>
      </c>
      <c r="E153" s="4" t="s">
        <v>224</v>
      </c>
      <c r="F153" s="4">
        <v>152</v>
      </c>
      <c r="G153" s="5" t="s">
        <v>227</v>
      </c>
      <c r="H153" s="10"/>
      <c r="I153" s="12" t="s">
        <v>64</v>
      </c>
      <c r="J153" s="54"/>
    </row>
    <row r="154" spans="1:10" x14ac:dyDescent="0.25">
      <c r="A154" s="4"/>
      <c r="B154" s="4"/>
      <c r="C154" s="4"/>
      <c r="D154" s="4" t="s">
        <v>224</v>
      </c>
      <c r="E154" s="4" t="s">
        <v>224</v>
      </c>
      <c r="F154" s="4">
        <v>153</v>
      </c>
      <c r="G154" s="5" t="s">
        <v>228</v>
      </c>
      <c r="H154" s="10"/>
      <c r="I154" s="12" t="s">
        <v>64</v>
      </c>
      <c r="J154" s="54"/>
    </row>
    <row r="155" spans="1:10" ht="30" x14ac:dyDescent="0.25">
      <c r="A155" s="4"/>
      <c r="B155" s="4"/>
      <c r="C155" s="4"/>
      <c r="D155" s="4" t="s">
        <v>224</v>
      </c>
      <c r="E155" s="4" t="s">
        <v>224</v>
      </c>
      <c r="F155" s="4">
        <v>154</v>
      </c>
      <c r="G155" s="5" t="s">
        <v>229</v>
      </c>
      <c r="H155" s="10" t="s">
        <v>302</v>
      </c>
      <c r="I155" s="12" t="s">
        <v>109</v>
      </c>
      <c r="J155" s="54">
        <v>381</v>
      </c>
    </row>
    <row r="156" spans="1:10" ht="30" x14ac:dyDescent="0.25">
      <c r="A156" s="4"/>
      <c r="B156" s="4"/>
      <c r="C156" s="4"/>
      <c r="D156" s="4" t="s">
        <v>224</v>
      </c>
      <c r="E156" s="4" t="s">
        <v>224</v>
      </c>
      <c r="F156" s="4">
        <v>155</v>
      </c>
      <c r="G156" s="5" t="s">
        <v>230</v>
      </c>
      <c r="H156" s="10"/>
      <c r="I156" s="12" t="s">
        <v>64</v>
      </c>
      <c r="J156" s="54"/>
    </row>
    <row r="157" spans="1:10" ht="30" x14ac:dyDescent="0.25">
      <c r="A157" s="4"/>
      <c r="B157" s="4"/>
      <c r="C157" s="4"/>
      <c r="D157" s="4" t="s">
        <v>224</v>
      </c>
      <c r="E157" s="4" t="s">
        <v>224</v>
      </c>
      <c r="F157" s="4">
        <v>156</v>
      </c>
      <c r="G157" s="5" t="s">
        <v>231</v>
      </c>
      <c r="H157" s="10"/>
      <c r="I157" s="12" t="s">
        <v>64</v>
      </c>
      <c r="J157" s="54"/>
    </row>
    <row r="158" spans="1:10" x14ac:dyDescent="0.25">
      <c r="A158" s="4"/>
      <c r="B158" s="4"/>
      <c r="C158" s="4"/>
      <c r="D158" s="4" t="s">
        <v>224</v>
      </c>
      <c r="E158" s="4" t="s">
        <v>224</v>
      </c>
      <c r="F158" s="4">
        <v>157</v>
      </c>
      <c r="G158" s="5" t="s">
        <v>233</v>
      </c>
      <c r="H158" s="10"/>
      <c r="I158" s="12" t="s">
        <v>64</v>
      </c>
      <c r="J158" s="54"/>
    </row>
    <row r="159" spans="1:10" x14ac:dyDescent="0.25">
      <c r="A159" s="4"/>
      <c r="B159" s="45"/>
      <c r="C159" s="4"/>
      <c r="D159" s="4" t="s">
        <v>224</v>
      </c>
      <c r="E159" s="4" t="s">
        <v>224</v>
      </c>
      <c r="F159" s="4">
        <v>158</v>
      </c>
      <c r="G159" s="5" t="s">
        <v>234</v>
      </c>
      <c r="H159" s="10"/>
      <c r="I159" s="12" t="s">
        <v>64</v>
      </c>
      <c r="J159" s="54"/>
    </row>
    <row r="160" spans="1:10" x14ac:dyDescent="0.25">
      <c r="A160" s="4"/>
      <c r="B160" s="45"/>
      <c r="C160" s="4"/>
      <c r="D160" s="4" t="s">
        <v>224</v>
      </c>
      <c r="E160" s="4" t="s">
        <v>224</v>
      </c>
      <c r="F160" s="4">
        <v>159</v>
      </c>
      <c r="G160" s="5" t="s">
        <v>327</v>
      </c>
      <c r="H160" s="10"/>
      <c r="I160" s="12" t="s">
        <v>64</v>
      </c>
      <c r="J160" s="54"/>
    </row>
    <row r="161" spans="1:10" x14ac:dyDescent="0.25">
      <c r="A161" s="4"/>
      <c r="B161" s="45"/>
      <c r="C161" s="4"/>
      <c r="D161" s="4" t="s">
        <v>169</v>
      </c>
      <c r="E161" s="37" t="s">
        <v>223</v>
      </c>
      <c r="F161" s="4">
        <v>160</v>
      </c>
      <c r="G161" s="5" t="s">
        <v>235</v>
      </c>
      <c r="H161" s="10"/>
      <c r="I161" s="12" t="s">
        <v>64</v>
      </c>
      <c r="J161" s="54"/>
    </row>
    <row r="162" spans="1:10" x14ac:dyDescent="0.25">
      <c r="A162" s="4"/>
      <c r="B162" s="45"/>
      <c r="C162" s="4"/>
      <c r="D162" s="4" t="s">
        <v>169</v>
      </c>
      <c r="E162" s="37" t="s">
        <v>223</v>
      </c>
      <c r="F162" s="4">
        <v>161</v>
      </c>
      <c r="G162" s="5" t="s">
        <v>236</v>
      </c>
      <c r="H162" s="10"/>
      <c r="I162" s="12" t="s">
        <v>64</v>
      </c>
      <c r="J162" s="54"/>
    </row>
    <row r="163" spans="1:10" x14ac:dyDescent="0.25">
      <c r="A163" s="4"/>
      <c r="B163" s="45"/>
      <c r="C163" s="4"/>
      <c r="D163" s="4" t="s">
        <v>169</v>
      </c>
      <c r="E163" s="37" t="s">
        <v>223</v>
      </c>
      <c r="F163" s="4">
        <v>162</v>
      </c>
      <c r="G163" s="5" t="s">
        <v>237</v>
      </c>
      <c r="H163" s="10"/>
      <c r="I163" s="12" t="s">
        <v>64</v>
      </c>
      <c r="J163" s="54"/>
    </row>
    <row r="164" spans="1:10" x14ac:dyDescent="0.25">
      <c r="A164" s="4"/>
      <c r="B164" s="45"/>
      <c r="C164" s="4"/>
      <c r="D164" s="4" t="s">
        <v>238</v>
      </c>
      <c r="E164" s="37" t="s">
        <v>223</v>
      </c>
      <c r="F164" s="4">
        <v>163</v>
      </c>
      <c r="G164" s="5" t="s">
        <v>239</v>
      </c>
      <c r="H164" s="10"/>
      <c r="I164" s="12" t="s">
        <v>64</v>
      </c>
      <c r="J164" s="54"/>
    </row>
    <row r="165" spans="1:10" x14ac:dyDescent="0.25">
      <c r="A165" s="29"/>
      <c r="B165" s="30"/>
      <c r="C165" s="4"/>
      <c r="D165" s="4" t="s">
        <v>240</v>
      </c>
      <c r="E165" s="37" t="s">
        <v>223</v>
      </c>
      <c r="F165" s="4">
        <v>164</v>
      </c>
      <c r="G165" s="5" t="s">
        <v>241</v>
      </c>
      <c r="H165" s="10"/>
      <c r="I165" s="12" t="s">
        <v>109</v>
      </c>
      <c r="J165" s="54">
        <v>462</v>
      </c>
    </row>
    <row r="166" spans="1:10" x14ac:dyDescent="0.25">
      <c r="A166" s="29"/>
      <c r="B166" s="30"/>
      <c r="C166" s="4"/>
      <c r="D166" s="4" t="s">
        <v>242</v>
      </c>
      <c r="E166" s="37" t="s">
        <v>223</v>
      </c>
      <c r="F166" s="4">
        <v>165</v>
      </c>
      <c r="G166" s="5" t="s">
        <v>243</v>
      </c>
      <c r="H166" s="10"/>
      <c r="I166" s="12" t="s">
        <v>64</v>
      </c>
      <c r="J166" s="54"/>
    </row>
    <row r="167" spans="1:10" x14ac:dyDescent="0.25">
      <c r="A167" s="31"/>
      <c r="B167" s="32"/>
      <c r="C167" s="4"/>
      <c r="D167" s="4" t="s">
        <v>244</v>
      </c>
      <c r="E167" s="37" t="s">
        <v>223</v>
      </c>
      <c r="F167" s="4">
        <v>166</v>
      </c>
      <c r="G167" s="5" t="s">
        <v>245</v>
      </c>
      <c r="H167" s="10"/>
      <c r="I167" s="12" t="s">
        <v>64</v>
      </c>
      <c r="J167" s="54"/>
    </row>
    <row r="168" spans="1:10" x14ac:dyDescent="0.25">
      <c r="C168" s="4"/>
      <c r="D168" s="4" t="s">
        <v>244</v>
      </c>
      <c r="E168" s="37" t="s">
        <v>223</v>
      </c>
      <c r="F168" s="4">
        <v>167</v>
      </c>
      <c r="G168" s="5" t="s">
        <v>246</v>
      </c>
      <c r="H168" s="10"/>
      <c r="I168" s="12" t="s">
        <v>109</v>
      </c>
      <c r="J168" s="54">
        <v>387</v>
      </c>
    </row>
    <row r="169" spans="1:10" x14ac:dyDescent="0.25">
      <c r="C169" s="4"/>
      <c r="D169" s="4" t="s">
        <v>247</v>
      </c>
      <c r="E169" s="37" t="s">
        <v>223</v>
      </c>
      <c r="F169" s="4">
        <v>168</v>
      </c>
      <c r="G169" s="5" t="s">
        <v>328</v>
      </c>
      <c r="H169" s="10"/>
      <c r="I169" s="12" t="s">
        <v>64</v>
      </c>
      <c r="J169" s="54"/>
    </row>
    <row r="170" spans="1:10" ht="30" x14ac:dyDescent="0.25">
      <c r="C170" s="4"/>
      <c r="D170" s="4" t="s">
        <v>248</v>
      </c>
      <c r="E170" s="37" t="s">
        <v>223</v>
      </c>
      <c r="F170" s="4">
        <v>169</v>
      </c>
      <c r="G170" s="5" t="s">
        <v>249</v>
      </c>
      <c r="H170" s="10" t="s">
        <v>250</v>
      </c>
      <c r="I170" s="12" t="s">
        <v>64</v>
      </c>
      <c r="J170" s="54"/>
    </row>
    <row r="171" spans="1:10" x14ac:dyDescent="0.25">
      <c r="C171" s="4"/>
      <c r="D171" s="4" t="s">
        <v>251</v>
      </c>
      <c r="E171" s="37" t="s">
        <v>223</v>
      </c>
      <c r="F171" s="4">
        <v>170</v>
      </c>
      <c r="G171" s="5" t="s">
        <v>252</v>
      </c>
      <c r="H171" s="10"/>
      <c r="I171" s="12" t="s">
        <v>64</v>
      </c>
      <c r="J171" s="54"/>
    </row>
    <row r="172" spans="1:10" ht="30" x14ac:dyDescent="0.25">
      <c r="C172" s="4"/>
      <c r="D172" s="4" t="s">
        <v>251</v>
      </c>
      <c r="E172" s="37" t="s">
        <v>223</v>
      </c>
      <c r="F172" s="4">
        <v>171</v>
      </c>
      <c r="G172" s="5" t="s">
        <v>253</v>
      </c>
      <c r="H172" s="10"/>
      <c r="I172" s="12" t="s">
        <v>64</v>
      </c>
      <c r="J172" s="54"/>
    </row>
    <row r="173" spans="1:10" x14ac:dyDescent="0.25">
      <c r="C173" s="4"/>
      <c r="D173" s="4" t="s">
        <v>251</v>
      </c>
      <c r="E173" s="37" t="s">
        <v>223</v>
      </c>
      <c r="F173" s="4">
        <v>172</v>
      </c>
      <c r="G173" s="5" t="s">
        <v>254</v>
      </c>
      <c r="H173" s="10"/>
      <c r="I173" s="12" t="s">
        <v>64</v>
      </c>
      <c r="J173" s="54"/>
    </row>
    <row r="174" spans="1:10" ht="30" x14ac:dyDescent="0.25">
      <c r="C174" s="4"/>
      <c r="D174" s="4" t="s">
        <v>255</v>
      </c>
      <c r="E174" s="37" t="s">
        <v>223</v>
      </c>
      <c r="F174" s="4">
        <v>173</v>
      </c>
      <c r="G174" s="5" t="s">
        <v>256</v>
      </c>
      <c r="H174" s="10"/>
      <c r="I174" s="12" t="s">
        <v>64</v>
      </c>
      <c r="J174" s="54"/>
    </row>
    <row r="175" spans="1:10" ht="60" x14ac:dyDescent="0.25">
      <c r="C175" s="4"/>
      <c r="D175" s="4" t="s">
        <v>247</v>
      </c>
      <c r="E175" s="37" t="s">
        <v>274</v>
      </c>
      <c r="F175" s="4">
        <v>174</v>
      </c>
      <c r="G175" s="5" t="s">
        <v>278</v>
      </c>
      <c r="H175" s="10"/>
      <c r="I175" s="12" t="s">
        <v>64</v>
      </c>
      <c r="J175" s="54"/>
    </row>
    <row r="176" spans="1:10" ht="60" x14ac:dyDescent="0.25">
      <c r="C176" s="4"/>
      <c r="D176" s="4" t="s">
        <v>247</v>
      </c>
      <c r="E176" s="37" t="s">
        <v>274</v>
      </c>
      <c r="F176" s="4">
        <v>175</v>
      </c>
      <c r="G176" s="5" t="s">
        <v>281</v>
      </c>
      <c r="H176" s="10"/>
      <c r="I176" s="12" t="s">
        <v>108</v>
      </c>
      <c r="J176" s="54"/>
    </row>
    <row r="177" spans="3:10" x14ac:dyDescent="0.25">
      <c r="C177" s="4"/>
      <c r="D177" s="4" t="s">
        <v>247</v>
      </c>
      <c r="E177" s="37" t="s">
        <v>274</v>
      </c>
      <c r="F177" s="4">
        <v>176</v>
      </c>
      <c r="G177" s="5" t="s">
        <v>329</v>
      </c>
      <c r="H177" s="10"/>
      <c r="I177" s="12" t="s">
        <v>108</v>
      </c>
      <c r="J177" s="54"/>
    </row>
    <row r="178" spans="3:10" x14ac:dyDescent="0.25">
      <c r="C178" s="4"/>
      <c r="D178" s="4" t="s">
        <v>282</v>
      </c>
      <c r="E178" s="37" t="s">
        <v>274</v>
      </c>
      <c r="F178" s="4">
        <v>177</v>
      </c>
      <c r="G178" s="5" t="s">
        <v>283</v>
      </c>
      <c r="H178" s="10"/>
      <c r="I178" s="12" t="s">
        <v>108</v>
      </c>
      <c r="J178" s="54"/>
    </row>
    <row r="179" spans="3:10" x14ac:dyDescent="0.25">
      <c r="C179" s="4"/>
      <c r="D179" s="4" t="s">
        <v>282</v>
      </c>
      <c r="E179" s="37" t="s">
        <v>274</v>
      </c>
      <c r="F179" s="4">
        <v>178</v>
      </c>
      <c r="G179" s="5" t="s">
        <v>285</v>
      </c>
      <c r="H179" s="10"/>
      <c r="I179" s="12" t="s">
        <v>109</v>
      </c>
      <c r="J179" s="54">
        <v>461</v>
      </c>
    </row>
    <row r="180" spans="3:10" x14ac:dyDescent="0.25">
      <c r="C180" s="4"/>
      <c r="D180" s="4" t="s">
        <v>282</v>
      </c>
      <c r="E180" s="37" t="s">
        <v>274</v>
      </c>
      <c r="F180" s="4">
        <v>179</v>
      </c>
      <c r="G180" s="5" t="s">
        <v>296</v>
      </c>
      <c r="H180" s="10"/>
      <c r="I180" s="12" t="s">
        <v>109</v>
      </c>
      <c r="J180" s="54">
        <v>464</v>
      </c>
    </row>
    <row r="181" spans="3:10" x14ac:dyDescent="0.25">
      <c r="C181" s="4"/>
      <c r="D181" s="4" t="s">
        <v>282</v>
      </c>
      <c r="E181" s="37" t="s">
        <v>274</v>
      </c>
      <c r="F181" s="4">
        <v>180</v>
      </c>
      <c r="G181" s="5" t="s">
        <v>297</v>
      </c>
      <c r="H181" s="10"/>
      <c r="I181" s="12" t="s">
        <v>295</v>
      </c>
      <c r="J181" s="54">
        <v>464</v>
      </c>
    </row>
    <row r="182" spans="3:10" x14ac:dyDescent="0.25">
      <c r="C182" s="4"/>
      <c r="D182" s="4" t="s">
        <v>282</v>
      </c>
      <c r="E182" s="37" t="s">
        <v>274</v>
      </c>
      <c r="F182" s="4">
        <v>181</v>
      </c>
      <c r="G182" s="5" t="s">
        <v>334</v>
      </c>
      <c r="H182" t="s">
        <v>308</v>
      </c>
      <c r="I182" s="12" t="s">
        <v>109</v>
      </c>
      <c r="J182" s="54">
        <v>468</v>
      </c>
    </row>
    <row r="183" spans="3:10" x14ac:dyDescent="0.25">
      <c r="C183" s="4"/>
      <c r="D183" s="4" t="s">
        <v>282</v>
      </c>
      <c r="E183" s="37" t="s">
        <v>274</v>
      </c>
      <c r="F183" s="4">
        <v>182</v>
      </c>
      <c r="G183" s="5" t="s">
        <v>299</v>
      </c>
      <c r="H183" s="10"/>
      <c r="I183" s="12" t="s">
        <v>109</v>
      </c>
      <c r="J183" s="54">
        <v>465</v>
      </c>
    </row>
    <row r="184" spans="3:10" x14ac:dyDescent="0.25">
      <c r="C184" s="4"/>
      <c r="D184" s="4" t="s">
        <v>300</v>
      </c>
      <c r="E184" s="37" t="s">
        <v>274</v>
      </c>
      <c r="F184" s="4">
        <v>183</v>
      </c>
      <c r="G184" s="5" t="s">
        <v>330</v>
      </c>
      <c r="H184" s="10"/>
      <c r="I184" s="12" t="s">
        <v>284</v>
      </c>
      <c r="J184" s="54"/>
    </row>
    <row r="185" spans="3:10" x14ac:dyDescent="0.25">
      <c r="C185" s="4"/>
      <c r="D185" s="4" t="s">
        <v>301</v>
      </c>
      <c r="E185" s="37" t="s">
        <v>274</v>
      </c>
      <c r="F185" s="4">
        <v>184</v>
      </c>
      <c r="G185" s="5" t="s">
        <v>331</v>
      </c>
      <c r="H185" s="10"/>
      <c r="I185" s="12" t="s">
        <v>64</v>
      </c>
      <c r="J185" s="54"/>
    </row>
    <row r="186" spans="3:10" x14ac:dyDescent="0.25">
      <c r="C186" s="4"/>
      <c r="D186" s="4" t="s">
        <v>303</v>
      </c>
      <c r="E186" s="37" t="s">
        <v>274</v>
      </c>
      <c r="F186" s="4">
        <v>185</v>
      </c>
      <c r="G186" s="5" t="s">
        <v>304</v>
      </c>
      <c r="H186" s="10"/>
      <c r="I186" s="12" t="s">
        <v>64</v>
      </c>
      <c r="J186" s="54"/>
    </row>
    <row r="187" spans="3:10" x14ac:dyDescent="0.25">
      <c r="C187" s="4"/>
      <c r="D187" s="4" t="s">
        <v>305</v>
      </c>
      <c r="E187" s="37" t="s">
        <v>274</v>
      </c>
      <c r="F187" s="4">
        <v>186</v>
      </c>
      <c r="G187" s="5" t="s">
        <v>332</v>
      </c>
      <c r="H187" s="10"/>
      <c r="I187" s="12" t="s">
        <v>64</v>
      </c>
      <c r="J187" s="54"/>
    </row>
    <row r="188" spans="3:10" x14ac:dyDescent="0.25">
      <c r="C188" s="4"/>
      <c r="D188" s="4" t="s">
        <v>306</v>
      </c>
      <c r="E188" s="37" t="s">
        <v>274</v>
      </c>
      <c r="F188" s="4">
        <v>187</v>
      </c>
      <c r="G188" s="5" t="s">
        <v>333</v>
      </c>
      <c r="H188" s="10"/>
      <c r="I188" s="12" t="s">
        <v>64</v>
      </c>
      <c r="J188" s="54"/>
    </row>
    <row r="189" spans="3:10" x14ac:dyDescent="0.25">
      <c r="C189" s="4"/>
      <c r="D189" s="4" t="s">
        <v>255</v>
      </c>
      <c r="E189" s="37" t="s">
        <v>274</v>
      </c>
      <c r="F189" s="4">
        <v>188</v>
      </c>
      <c r="G189" s="5" t="s">
        <v>307</v>
      </c>
      <c r="H189" s="10"/>
      <c r="I189" s="12" t="s">
        <v>64</v>
      </c>
      <c r="J189" s="54"/>
    </row>
    <row r="190" spans="3:10" x14ac:dyDescent="0.25">
      <c r="C190" s="4"/>
      <c r="D190" s="4" t="s">
        <v>337</v>
      </c>
      <c r="E190" s="37" t="s">
        <v>274</v>
      </c>
      <c r="F190" s="4">
        <v>189</v>
      </c>
      <c r="G190" s="5" t="s">
        <v>336</v>
      </c>
      <c r="H190" s="10"/>
      <c r="I190" s="12" t="s">
        <v>109</v>
      </c>
      <c r="J190" s="54">
        <v>466</v>
      </c>
    </row>
    <row r="191" spans="3:10" x14ac:dyDescent="0.25">
      <c r="C191" s="4"/>
      <c r="D191" s="4" t="s">
        <v>337</v>
      </c>
      <c r="E191" s="37" t="s">
        <v>223</v>
      </c>
      <c r="F191" s="4">
        <v>190</v>
      </c>
      <c r="G191" s="5" t="s">
        <v>340</v>
      </c>
      <c r="H191" s="10"/>
      <c r="I191" s="12" t="s">
        <v>109</v>
      </c>
      <c r="J191" s="54">
        <v>460</v>
      </c>
    </row>
    <row r="192" spans="3:10" ht="45" x14ac:dyDescent="0.25">
      <c r="C192" s="4"/>
      <c r="D192" s="57" t="s">
        <v>352</v>
      </c>
      <c r="E192" s="37" t="s">
        <v>223</v>
      </c>
      <c r="F192" s="4">
        <v>191</v>
      </c>
      <c r="G192" s="5" t="s">
        <v>351</v>
      </c>
      <c r="H192" s="10"/>
      <c r="I192" s="12" t="s">
        <v>109</v>
      </c>
      <c r="J192" s="54">
        <v>440</v>
      </c>
    </row>
    <row r="193" spans="3:10" x14ac:dyDescent="0.25">
      <c r="C193" s="4"/>
      <c r="D193" s="4" t="s">
        <v>337</v>
      </c>
      <c r="E193" s="37" t="s">
        <v>223</v>
      </c>
      <c r="F193" s="4">
        <v>192</v>
      </c>
      <c r="G193" s="5" t="s">
        <v>353</v>
      </c>
      <c r="H193" s="10"/>
      <c r="I193" s="12" t="s">
        <v>109</v>
      </c>
      <c r="J193" s="54">
        <v>432</v>
      </c>
    </row>
    <row r="194" spans="3:10" x14ac:dyDescent="0.25">
      <c r="C194" s="4"/>
      <c r="D194" s="4" t="s">
        <v>337</v>
      </c>
      <c r="E194" s="37" t="s">
        <v>223</v>
      </c>
      <c r="F194" s="4">
        <v>193</v>
      </c>
      <c r="G194" s="5" t="s">
        <v>357</v>
      </c>
      <c r="H194" s="10"/>
      <c r="I194" s="12" t="s">
        <v>109</v>
      </c>
      <c r="J194" s="54" t="s">
        <v>361</v>
      </c>
    </row>
    <row r="195" spans="3:10" x14ac:dyDescent="0.25">
      <c r="C195" s="4"/>
      <c r="D195" s="4"/>
      <c r="E195" s="37"/>
      <c r="F195" s="4"/>
      <c r="G195" s="5"/>
      <c r="H195" s="10"/>
      <c r="I195" s="12"/>
      <c r="J195" s="54"/>
    </row>
    <row r="196" spans="3:10" x14ac:dyDescent="0.25">
      <c r="C196" s="4"/>
      <c r="D196" s="4"/>
      <c r="E196" s="37"/>
      <c r="F196" s="4"/>
      <c r="G196" s="5"/>
      <c r="H196" s="10"/>
      <c r="I196" s="12"/>
      <c r="J196" s="54"/>
    </row>
    <row r="197" spans="3:10" x14ac:dyDescent="0.25">
      <c r="C197" s="4"/>
      <c r="D197" s="4"/>
      <c r="E197" s="37"/>
      <c r="F197" s="4"/>
      <c r="G197" s="5"/>
      <c r="H197" s="10"/>
      <c r="I197" s="12"/>
      <c r="J197" s="54"/>
    </row>
    <row r="198" spans="3:10" x14ac:dyDescent="0.25">
      <c r="C198" s="4"/>
      <c r="D198" s="4"/>
      <c r="E198" s="37"/>
      <c r="F198" s="4"/>
      <c r="G198" s="5"/>
      <c r="H198" s="10"/>
      <c r="I198" s="12"/>
      <c r="J198" s="54"/>
    </row>
    <row r="199" spans="3:10" x14ac:dyDescent="0.25">
      <c r="C199" s="4"/>
      <c r="D199" s="4"/>
      <c r="E199" s="37"/>
      <c r="F199" s="4"/>
      <c r="G199" s="5"/>
      <c r="H199" s="10"/>
      <c r="I199" s="12"/>
      <c r="J199" s="54"/>
    </row>
    <row r="200" spans="3:10" x14ac:dyDescent="0.25">
      <c r="C200" s="4"/>
      <c r="D200" s="4"/>
      <c r="E200" s="37"/>
      <c r="F200" s="4"/>
      <c r="G200" s="5"/>
      <c r="H200" s="10"/>
      <c r="I200" s="12"/>
      <c r="J200" s="54"/>
    </row>
    <row r="201" spans="3:10" x14ac:dyDescent="0.25">
      <c r="C201" s="4"/>
      <c r="D201" s="4"/>
      <c r="E201" s="37"/>
      <c r="F201" s="4"/>
      <c r="G201" s="5"/>
      <c r="H201" s="10"/>
      <c r="I201" s="12"/>
      <c r="J201" s="54"/>
    </row>
    <row r="202" spans="3:10" x14ac:dyDescent="0.25">
      <c r="C202" s="4"/>
      <c r="D202" s="4"/>
      <c r="E202" s="37"/>
      <c r="F202" s="4"/>
      <c r="G202" s="5"/>
      <c r="H202" s="10"/>
      <c r="I202" s="12"/>
      <c r="J202" s="54"/>
    </row>
    <row r="203" spans="3:10" x14ac:dyDescent="0.25">
      <c r="C203" s="4"/>
      <c r="D203" s="4"/>
      <c r="E203" s="37"/>
      <c r="F203" s="4"/>
      <c r="G203" s="5"/>
      <c r="H203" s="10"/>
      <c r="I203" s="12"/>
      <c r="J203" s="54"/>
    </row>
    <row r="204" spans="3:10" x14ac:dyDescent="0.25">
      <c r="C204" s="4"/>
      <c r="D204" s="4"/>
      <c r="E204" s="37"/>
      <c r="F204" s="4"/>
      <c r="G204" s="5"/>
      <c r="H204" s="10"/>
      <c r="I204" s="12"/>
      <c r="J204" s="54"/>
    </row>
    <row r="205" spans="3:10" x14ac:dyDescent="0.25">
      <c r="C205" s="4"/>
      <c r="D205" s="4"/>
      <c r="E205" s="37"/>
      <c r="F205" s="4"/>
      <c r="G205" s="5"/>
      <c r="H205" s="10"/>
      <c r="I205" s="12"/>
      <c r="J205" s="54"/>
    </row>
    <row r="206" spans="3:10" x14ac:dyDescent="0.25">
      <c r="C206" s="4"/>
      <c r="D206" s="4"/>
      <c r="E206" s="37"/>
      <c r="F206" s="4"/>
      <c r="G206" s="5"/>
      <c r="H206" s="10"/>
      <c r="I206" s="12"/>
      <c r="J206" s="54"/>
    </row>
    <row r="207" spans="3:10" x14ac:dyDescent="0.25">
      <c r="C207" s="4"/>
      <c r="D207" s="4"/>
      <c r="E207" s="37"/>
      <c r="F207" s="4"/>
      <c r="G207" s="5"/>
      <c r="H207" s="10"/>
      <c r="I207" s="12"/>
      <c r="J207" s="54"/>
    </row>
    <row r="208" spans="3:10" x14ac:dyDescent="0.25">
      <c r="C208" s="4"/>
      <c r="D208" s="4"/>
      <c r="E208" s="37"/>
      <c r="F208" s="4"/>
      <c r="G208" s="5"/>
      <c r="H208" s="10"/>
      <c r="I208" s="12"/>
      <c r="J208" s="54"/>
    </row>
    <row r="209" spans="3:10" x14ac:dyDescent="0.25">
      <c r="C209" s="4"/>
      <c r="D209" s="4"/>
      <c r="E209" s="37"/>
      <c r="F209" s="4"/>
      <c r="G209" s="5"/>
      <c r="H209" s="10"/>
      <c r="I209" s="12"/>
      <c r="J209" s="54"/>
    </row>
    <row r="210" spans="3:10" x14ac:dyDescent="0.25">
      <c r="C210" s="4"/>
      <c r="D210" s="4"/>
      <c r="E210" s="37"/>
      <c r="F210" s="4"/>
      <c r="G210" s="5"/>
      <c r="H210" s="10"/>
      <c r="I210" s="12"/>
      <c r="J210" s="54"/>
    </row>
    <row r="211" spans="3:10" x14ac:dyDescent="0.25">
      <c r="C211" s="4"/>
      <c r="D211" s="4"/>
      <c r="E211" s="37"/>
      <c r="F211" s="4"/>
      <c r="G211" s="5"/>
      <c r="H211" s="10"/>
      <c r="I211" s="12"/>
      <c r="J211" s="54"/>
    </row>
    <row r="212" spans="3:10" x14ac:dyDescent="0.25">
      <c r="C212" s="4"/>
      <c r="D212" s="4"/>
      <c r="E212" s="37"/>
      <c r="F212" s="4"/>
      <c r="G212" s="5"/>
      <c r="H212" s="10"/>
      <c r="I212" s="12"/>
      <c r="J212" s="54"/>
    </row>
    <row r="213" spans="3:10" x14ac:dyDescent="0.25">
      <c r="C213" s="4"/>
      <c r="D213" s="4"/>
      <c r="E213" s="37"/>
      <c r="F213" s="4"/>
      <c r="G213" s="5"/>
      <c r="H213" s="10"/>
      <c r="I213" s="12"/>
      <c r="J213" s="54"/>
    </row>
    <row r="214" spans="3:10" x14ac:dyDescent="0.25">
      <c r="C214" s="4"/>
      <c r="D214" s="4"/>
      <c r="E214" s="37"/>
      <c r="F214" s="4"/>
      <c r="G214" s="5"/>
      <c r="H214" s="10"/>
      <c r="I214" s="12"/>
      <c r="J214" s="54"/>
    </row>
    <row r="215" spans="3:10" x14ac:dyDescent="0.25">
      <c r="C215" s="4"/>
      <c r="D215" s="4"/>
      <c r="E215" s="37"/>
      <c r="F215" s="4"/>
      <c r="G215" s="5"/>
      <c r="H215" s="10"/>
      <c r="I215" s="12"/>
      <c r="J215" s="54"/>
    </row>
    <row r="216" spans="3:10" x14ac:dyDescent="0.25">
      <c r="C216" s="4"/>
      <c r="D216" s="4"/>
      <c r="E216" s="37"/>
      <c r="F216" s="4"/>
      <c r="G216" s="5"/>
      <c r="H216" s="10"/>
      <c r="I216" s="12"/>
      <c r="J216" s="54"/>
    </row>
    <row r="217" spans="3:10" x14ac:dyDescent="0.25">
      <c r="C217" s="4"/>
      <c r="D217" s="4"/>
      <c r="E217" s="37"/>
      <c r="F217" s="4"/>
      <c r="G217" s="5"/>
      <c r="H217" s="10"/>
      <c r="I217" s="12"/>
      <c r="J217" s="54"/>
    </row>
    <row r="218" spans="3:10" x14ac:dyDescent="0.25">
      <c r="C218" s="4"/>
      <c r="D218" s="4"/>
      <c r="E218" s="37"/>
      <c r="F218" s="4"/>
      <c r="G218" s="5"/>
      <c r="H218" s="10"/>
      <c r="I218" s="12"/>
      <c r="J218" s="54"/>
    </row>
    <row r="219" spans="3:10" x14ac:dyDescent="0.25">
      <c r="C219" s="4"/>
      <c r="D219" s="4"/>
      <c r="E219" s="37"/>
      <c r="F219" s="4"/>
      <c r="G219" s="5"/>
      <c r="H219" s="10"/>
      <c r="I219" s="12"/>
      <c r="J219" s="54"/>
    </row>
    <row r="220" spans="3:10" x14ac:dyDescent="0.25">
      <c r="C220" s="4"/>
      <c r="D220" s="4"/>
      <c r="E220" s="37"/>
      <c r="F220" s="4"/>
      <c r="G220" s="5"/>
      <c r="H220" s="10"/>
      <c r="I220" s="12"/>
      <c r="J220" s="54"/>
    </row>
    <row r="221" spans="3:10" x14ac:dyDescent="0.25">
      <c r="C221" s="4"/>
      <c r="D221" s="4"/>
      <c r="E221" s="37"/>
      <c r="F221" s="4"/>
      <c r="G221" s="5"/>
      <c r="H221" s="10"/>
      <c r="I221" s="12"/>
      <c r="J221" s="54"/>
    </row>
    <row r="222" spans="3:10" x14ac:dyDescent="0.25">
      <c r="C222" s="4"/>
      <c r="D222" s="4"/>
      <c r="E222" s="37"/>
      <c r="F222" s="4"/>
      <c r="G222" s="5"/>
      <c r="H222" s="10"/>
      <c r="I222" s="12"/>
      <c r="J222" s="54"/>
    </row>
    <row r="223" spans="3:10" x14ac:dyDescent="0.25">
      <c r="C223" s="4"/>
      <c r="D223" s="4"/>
      <c r="E223" s="37"/>
      <c r="F223" s="4"/>
      <c r="G223" s="5"/>
      <c r="H223" s="10"/>
      <c r="I223" s="12"/>
      <c r="J223" s="54"/>
    </row>
    <row r="224" spans="3:10" x14ac:dyDescent="0.25">
      <c r="C224" s="4"/>
      <c r="D224" s="4"/>
      <c r="E224" s="37"/>
      <c r="F224" s="4"/>
      <c r="G224" s="5"/>
      <c r="H224" s="10"/>
      <c r="I224" s="12"/>
      <c r="J224" s="54"/>
    </row>
    <row r="225" spans="3:10" x14ac:dyDescent="0.25">
      <c r="C225" s="4"/>
      <c r="D225" s="4"/>
      <c r="E225" s="37"/>
      <c r="F225" s="4"/>
      <c r="G225" s="5"/>
      <c r="H225" s="10"/>
      <c r="I225" s="12"/>
      <c r="J225" s="54"/>
    </row>
    <row r="226" spans="3:10" x14ac:dyDescent="0.25">
      <c r="C226" s="4"/>
      <c r="D226" s="4"/>
      <c r="E226" s="37"/>
      <c r="F226" s="4"/>
      <c r="G226" s="5"/>
      <c r="H226" s="10"/>
      <c r="I226" s="12"/>
      <c r="J226" s="54"/>
    </row>
    <row r="227" spans="3:10" x14ac:dyDescent="0.25">
      <c r="C227" s="4"/>
      <c r="D227" s="4"/>
      <c r="E227" s="37"/>
      <c r="F227" s="4"/>
      <c r="G227" s="5"/>
      <c r="H227" s="10"/>
      <c r="I227" s="12"/>
      <c r="J227" s="54"/>
    </row>
    <row r="228" spans="3:10" x14ac:dyDescent="0.25">
      <c r="C228" s="4"/>
      <c r="D228" s="4"/>
      <c r="E228" s="37"/>
      <c r="F228" s="4"/>
      <c r="G228" s="5"/>
      <c r="H228" s="10"/>
      <c r="I228" s="12"/>
      <c r="J228" s="54"/>
    </row>
    <row r="229" spans="3:10" x14ac:dyDescent="0.25">
      <c r="C229" s="4"/>
      <c r="D229" s="4"/>
      <c r="E229" s="37"/>
      <c r="F229" s="4"/>
      <c r="G229" s="5"/>
      <c r="H229" s="10"/>
      <c r="I229" s="12"/>
      <c r="J229" s="54"/>
    </row>
    <row r="230" spans="3:10" x14ac:dyDescent="0.25">
      <c r="C230" s="4"/>
      <c r="D230" s="4"/>
      <c r="E230" s="37"/>
      <c r="F230" s="4"/>
      <c r="G230" s="5"/>
      <c r="H230" s="10"/>
      <c r="I230" s="12"/>
      <c r="J230" s="54"/>
    </row>
    <row r="231" spans="3:10" x14ac:dyDescent="0.25">
      <c r="C231" s="4"/>
      <c r="D231" s="4"/>
      <c r="E231" s="37"/>
      <c r="F231" s="4"/>
      <c r="G231" s="5"/>
      <c r="H231" s="10"/>
      <c r="I231" s="12"/>
      <c r="J231" s="54"/>
    </row>
    <row r="232" spans="3:10" x14ac:dyDescent="0.25">
      <c r="C232" s="4"/>
      <c r="D232" s="4"/>
      <c r="E232" s="37"/>
      <c r="F232" s="4"/>
      <c r="G232" s="5"/>
      <c r="H232" s="10"/>
      <c r="I232" s="12"/>
      <c r="J232" s="54"/>
    </row>
    <row r="233" spans="3:10" x14ac:dyDescent="0.25">
      <c r="C233" s="4"/>
      <c r="D233" s="4"/>
      <c r="E233" s="37"/>
      <c r="F233" s="4"/>
      <c r="G233" s="5"/>
      <c r="H233" s="10"/>
      <c r="I233" s="12"/>
      <c r="J233" s="54"/>
    </row>
    <row r="234" spans="3:10" x14ac:dyDescent="0.25">
      <c r="C234" s="4"/>
      <c r="D234" s="4"/>
      <c r="E234" s="37"/>
      <c r="F234" s="4"/>
      <c r="G234" s="5"/>
      <c r="H234" s="10"/>
      <c r="I234" s="12"/>
      <c r="J234" s="54"/>
    </row>
    <row r="235" spans="3:10" x14ac:dyDescent="0.25">
      <c r="C235" s="4"/>
      <c r="D235" s="4"/>
      <c r="E235" s="37"/>
      <c r="F235" s="4"/>
      <c r="G235" s="5"/>
      <c r="H235" s="10"/>
      <c r="I235" s="12"/>
      <c r="J235" s="54"/>
    </row>
    <row r="236" spans="3:10" x14ac:dyDescent="0.25">
      <c r="C236" s="4"/>
      <c r="D236" s="4"/>
      <c r="E236" s="37"/>
      <c r="F236" s="4"/>
      <c r="G236" s="5"/>
      <c r="H236" s="10"/>
      <c r="I236" s="12"/>
      <c r="J236" s="54"/>
    </row>
    <row r="237" spans="3:10" x14ac:dyDescent="0.25">
      <c r="C237" s="4"/>
      <c r="D237" s="4"/>
      <c r="E237" s="37"/>
      <c r="F237" s="4"/>
      <c r="G237" s="5"/>
      <c r="H237" s="10"/>
      <c r="I237" s="12"/>
      <c r="J237" s="54"/>
    </row>
    <row r="238" spans="3:10" x14ac:dyDescent="0.25">
      <c r="C238" s="4"/>
      <c r="D238" s="4"/>
      <c r="E238" s="37"/>
      <c r="F238" s="4"/>
      <c r="G238" s="5"/>
      <c r="H238" s="10"/>
      <c r="I238" s="12"/>
      <c r="J238" s="54"/>
    </row>
    <row r="239" spans="3:10" x14ac:dyDescent="0.25">
      <c r="C239" s="4"/>
      <c r="D239" s="4"/>
      <c r="E239" s="37"/>
      <c r="F239" s="4"/>
      <c r="G239" s="5"/>
      <c r="H239" s="10"/>
      <c r="I239" s="12"/>
      <c r="J239" s="54"/>
    </row>
    <row r="240" spans="3:10" x14ac:dyDescent="0.25">
      <c r="C240" s="4"/>
      <c r="D240" s="4"/>
      <c r="E240" s="37"/>
      <c r="F240" s="4"/>
      <c r="G240" s="5"/>
      <c r="H240" s="10"/>
      <c r="I240" s="12"/>
      <c r="J240" s="54"/>
    </row>
    <row r="241" spans="3:10" x14ac:dyDescent="0.25">
      <c r="C241" s="4"/>
      <c r="D241" s="4"/>
      <c r="E241" s="37"/>
      <c r="F241" s="4"/>
      <c r="G241" s="5"/>
      <c r="H241" s="10"/>
      <c r="I241" s="12"/>
      <c r="J241" s="54"/>
    </row>
    <row r="242" spans="3:10" x14ac:dyDescent="0.25">
      <c r="C242" s="4"/>
      <c r="D242" s="4"/>
      <c r="E242" s="37"/>
      <c r="F242" s="4"/>
      <c r="G242" s="5"/>
      <c r="H242" s="10"/>
      <c r="I242" s="12"/>
      <c r="J242" s="54"/>
    </row>
    <row r="243" spans="3:10" x14ac:dyDescent="0.25">
      <c r="C243" s="4"/>
      <c r="D243" s="4"/>
      <c r="E243" s="37"/>
      <c r="F243" s="4"/>
      <c r="G243" s="5"/>
      <c r="H243" s="10"/>
      <c r="I243" s="12"/>
      <c r="J243" s="54"/>
    </row>
    <row r="244" spans="3:10" x14ac:dyDescent="0.25">
      <c r="C244" s="4"/>
      <c r="D244" s="4"/>
      <c r="E244" s="37"/>
      <c r="F244" s="4"/>
      <c r="G244" s="5"/>
      <c r="H244" s="10"/>
      <c r="I244" s="12"/>
      <c r="J244" s="54"/>
    </row>
    <row r="245" spans="3:10" x14ac:dyDescent="0.25">
      <c r="C245" s="4"/>
      <c r="D245" s="4"/>
      <c r="E245" s="37"/>
      <c r="F245" s="4"/>
      <c r="G245" s="5"/>
      <c r="H245" s="10"/>
      <c r="I245" s="12"/>
      <c r="J245" s="54"/>
    </row>
    <row r="246" spans="3:10" x14ac:dyDescent="0.25">
      <c r="C246" s="4"/>
      <c r="D246" s="4"/>
      <c r="E246" s="37"/>
      <c r="F246" s="4"/>
      <c r="G246" s="5"/>
      <c r="H246" s="10"/>
      <c r="I246" s="12"/>
      <c r="J246" s="54"/>
    </row>
    <row r="247" spans="3:10" x14ac:dyDescent="0.25">
      <c r="C247" s="4"/>
      <c r="D247" s="4"/>
      <c r="E247" s="37"/>
      <c r="F247" s="4"/>
      <c r="G247" s="5"/>
      <c r="H247" s="10"/>
      <c r="I247" s="12"/>
      <c r="J247" s="54"/>
    </row>
    <row r="248" spans="3:10" x14ac:dyDescent="0.25">
      <c r="C248" s="4"/>
      <c r="D248" s="4"/>
      <c r="E248" s="37"/>
      <c r="F248" s="4"/>
      <c r="G248" s="5"/>
      <c r="H248" s="10"/>
      <c r="I248" s="12"/>
      <c r="J248" s="54"/>
    </row>
    <row r="249" spans="3:10" x14ac:dyDescent="0.25">
      <c r="C249" s="4"/>
      <c r="D249" s="4"/>
      <c r="E249" s="37"/>
      <c r="F249" s="4"/>
      <c r="G249" s="5"/>
      <c r="H249" s="10"/>
      <c r="I249" s="12"/>
      <c r="J249" s="54"/>
    </row>
    <row r="250" spans="3:10" x14ac:dyDescent="0.25">
      <c r="C250" s="4"/>
      <c r="D250" s="4"/>
      <c r="E250" s="37"/>
      <c r="F250" s="4"/>
      <c r="G250" s="5"/>
      <c r="H250" s="10"/>
      <c r="I250" s="12"/>
      <c r="J250" s="54"/>
    </row>
    <row r="251" spans="3:10" x14ac:dyDescent="0.25">
      <c r="C251" s="4"/>
      <c r="D251" s="4"/>
      <c r="E251" s="37"/>
      <c r="F251" s="4"/>
      <c r="G251" s="5"/>
      <c r="H251" s="10"/>
      <c r="I251" s="12"/>
      <c r="J251" s="54"/>
    </row>
    <row r="252" spans="3:10" x14ac:dyDescent="0.25">
      <c r="C252" s="4"/>
      <c r="D252" s="4"/>
      <c r="E252" s="37"/>
      <c r="F252" s="4"/>
      <c r="G252" s="5"/>
      <c r="H252" s="10"/>
      <c r="I252" s="12"/>
      <c r="J252" s="54"/>
    </row>
    <row r="253" spans="3:10" x14ac:dyDescent="0.25">
      <c r="C253" s="4"/>
      <c r="D253" s="4"/>
      <c r="E253" s="37"/>
      <c r="F253" s="4"/>
      <c r="G253" s="5"/>
      <c r="H253" s="10"/>
      <c r="I253" s="12"/>
      <c r="J253" s="54"/>
    </row>
    <row r="254" spans="3:10" x14ac:dyDescent="0.25">
      <c r="C254" s="4"/>
      <c r="D254" s="4"/>
      <c r="E254" s="37"/>
      <c r="F254" s="4"/>
      <c r="G254" s="5"/>
      <c r="H254" s="10"/>
      <c r="I254" s="12"/>
      <c r="J254" s="54"/>
    </row>
    <row r="255" spans="3:10" x14ac:dyDescent="0.25">
      <c r="C255" s="4"/>
      <c r="D255" s="4"/>
      <c r="E255" s="37"/>
      <c r="F255" s="4"/>
      <c r="G255" s="5"/>
      <c r="H255" s="10"/>
      <c r="I255" s="12"/>
      <c r="J255" s="54"/>
    </row>
    <row r="256" spans="3:10" x14ac:dyDescent="0.25">
      <c r="C256" s="4"/>
      <c r="D256" s="4"/>
      <c r="E256" s="37"/>
      <c r="F256" s="4"/>
      <c r="G256" s="5"/>
      <c r="H256" s="10"/>
      <c r="I256" s="12"/>
      <c r="J256" s="54"/>
    </row>
    <row r="257" spans="3:10" x14ac:dyDescent="0.25">
      <c r="C257" s="4"/>
      <c r="D257" s="4"/>
      <c r="E257" s="37"/>
      <c r="F257" s="4"/>
      <c r="G257" s="5"/>
      <c r="H257" s="10"/>
      <c r="I257" s="12"/>
      <c r="J257" s="54"/>
    </row>
    <row r="258" spans="3:10" x14ac:dyDescent="0.25">
      <c r="C258" s="4"/>
      <c r="D258" s="4"/>
      <c r="E258" s="37"/>
      <c r="F258" s="4"/>
      <c r="G258" s="5"/>
      <c r="H258" s="10"/>
      <c r="I258" s="12"/>
      <c r="J258" s="54"/>
    </row>
    <row r="259" spans="3:10" x14ac:dyDescent="0.25">
      <c r="C259" s="4"/>
      <c r="D259" s="4"/>
      <c r="E259" s="37"/>
      <c r="F259" s="4"/>
      <c r="G259" s="5"/>
      <c r="H259" s="10"/>
      <c r="I259" s="12"/>
      <c r="J259" s="54"/>
    </row>
    <row r="260" spans="3:10" x14ac:dyDescent="0.25">
      <c r="C260" s="4"/>
      <c r="D260" s="4"/>
      <c r="E260" s="37"/>
      <c r="F260" s="4"/>
      <c r="G260" s="5"/>
      <c r="H260" s="10"/>
      <c r="I260" s="12"/>
      <c r="J260" s="54"/>
    </row>
    <row r="261" spans="3:10" x14ac:dyDescent="0.25">
      <c r="C261" s="4"/>
      <c r="D261" s="4"/>
      <c r="E261" s="37"/>
      <c r="F261" s="4"/>
      <c r="G261" s="5"/>
      <c r="H261" s="10"/>
      <c r="I261" s="12"/>
      <c r="J261" s="54"/>
    </row>
    <row r="262" spans="3:10" x14ac:dyDescent="0.25">
      <c r="C262" s="4"/>
      <c r="D262" s="4"/>
      <c r="E262" s="37"/>
      <c r="F262" s="4"/>
      <c r="G262" s="5"/>
      <c r="H262" s="10"/>
      <c r="I262" s="12"/>
      <c r="J262" s="54"/>
    </row>
    <row r="263" spans="3:10" x14ac:dyDescent="0.25">
      <c r="C263" s="4"/>
      <c r="D263" s="4"/>
      <c r="E263" s="37"/>
      <c r="F263" s="4"/>
      <c r="G263" s="5"/>
      <c r="H263" s="10"/>
      <c r="I263" s="12"/>
      <c r="J263" s="54"/>
    </row>
    <row r="264" spans="3:10" x14ac:dyDescent="0.25">
      <c r="C264" s="4"/>
      <c r="D264" s="4"/>
      <c r="E264" s="37"/>
      <c r="F264" s="4"/>
      <c r="G264" s="5"/>
      <c r="H264" s="10"/>
      <c r="I264" s="12"/>
      <c r="J264" s="54"/>
    </row>
    <row r="265" spans="3:10" x14ac:dyDescent="0.25">
      <c r="C265" s="4"/>
      <c r="D265" s="4"/>
      <c r="E265" s="37"/>
      <c r="F265" s="4"/>
      <c r="G265" s="5"/>
      <c r="H265" s="10"/>
      <c r="I265" s="12"/>
      <c r="J265" s="54"/>
    </row>
    <row r="266" spans="3:10" x14ac:dyDescent="0.25">
      <c r="C266" s="4"/>
      <c r="D266" s="4"/>
      <c r="E266" s="37"/>
      <c r="F266" s="4"/>
      <c r="G266" s="5"/>
      <c r="H266" s="10"/>
      <c r="I266" s="12"/>
      <c r="J266" s="54"/>
    </row>
    <row r="267" spans="3:10" x14ac:dyDescent="0.25">
      <c r="C267" s="4"/>
      <c r="D267" s="4"/>
      <c r="E267" s="37"/>
      <c r="F267" s="4"/>
      <c r="G267" s="5"/>
      <c r="H267" s="10"/>
      <c r="I267" s="12"/>
      <c r="J267" s="54"/>
    </row>
    <row r="268" spans="3:10" x14ac:dyDescent="0.25">
      <c r="C268" s="4"/>
      <c r="D268" s="4"/>
      <c r="E268" s="37"/>
      <c r="F268" s="4"/>
      <c r="G268" s="5"/>
      <c r="H268" s="10"/>
      <c r="I268" s="12"/>
      <c r="J268" s="54"/>
    </row>
    <row r="269" spans="3:10" x14ac:dyDescent="0.25">
      <c r="C269" s="4"/>
      <c r="D269" s="4"/>
      <c r="E269" s="37"/>
      <c r="F269" s="4"/>
      <c r="G269" s="5"/>
      <c r="H269" s="10"/>
      <c r="I269" s="12"/>
      <c r="J269" s="54"/>
    </row>
    <row r="270" spans="3:10" x14ac:dyDescent="0.25">
      <c r="C270" s="4"/>
      <c r="D270" s="4"/>
      <c r="E270" s="37"/>
      <c r="F270" s="4"/>
      <c r="G270" s="5"/>
      <c r="H270" s="10"/>
      <c r="I270" s="12"/>
      <c r="J270" s="54"/>
    </row>
    <row r="271" spans="3:10" x14ac:dyDescent="0.25">
      <c r="C271" s="4"/>
      <c r="D271" s="4"/>
      <c r="E271" s="37"/>
      <c r="F271" s="4"/>
      <c r="G271" s="5"/>
      <c r="H271" s="10"/>
      <c r="I271" s="12"/>
      <c r="J271" s="54"/>
    </row>
    <row r="272" spans="3:10" x14ac:dyDescent="0.25">
      <c r="C272" s="4"/>
      <c r="D272" s="4"/>
      <c r="E272" s="37"/>
      <c r="F272" s="4"/>
      <c r="G272" s="5"/>
      <c r="H272" s="10"/>
      <c r="I272" s="12"/>
      <c r="J272" s="54"/>
    </row>
    <row r="273" spans="3:10" x14ac:dyDescent="0.25">
      <c r="C273" s="4"/>
      <c r="D273" s="4"/>
      <c r="E273" s="37"/>
      <c r="F273" s="4"/>
      <c r="G273" s="5"/>
      <c r="H273" s="10"/>
      <c r="I273" s="12"/>
      <c r="J273" s="54"/>
    </row>
    <row r="274" spans="3:10" x14ac:dyDescent="0.25">
      <c r="C274" s="4"/>
      <c r="D274" s="4"/>
      <c r="E274" s="37"/>
      <c r="F274" s="4"/>
      <c r="G274" s="5"/>
      <c r="H274" s="10"/>
      <c r="I274" s="12"/>
      <c r="J274" s="54"/>
    </row>
    <row r="275" spans="3:10" x14ac:dyDescent="0.25">
      <c r="C275" s="4"/>
      <c r="D275" s="4"/>
      <c r="E275" s="37"/>
      <c r="F275" s="4"/>
      <c r="G275" s="5"/>
      <c r="H275" s="10"/>
      <c r="I275" s="12"/>
      <c r="J275" s="54"/>
    </row>
    <row r="276" spans="3:10" x14ac:dyDescent="0.25">
      <c r="C276" s="4"/>
      <c r="D276" s="4"/>
      <c r="E276" s="37"/>
      <c r="F276" s="4"/>
      <c r="G276" s="5"/>
      <c r="H276" s="10"/>
      <c r="I276" s="12"/>
      <c r="J276" s="54"/>
    </row>
    <row r="277" spans="3:10" x14ac:dyDescent="0.25">
      <c r="C277" s="4"/>
      <c r="D277" s="4"/>
      <c r="E277" s="37"/>
      <c r="F277" s="4"/>
      <c r="G277" s="5"/>
      <c r="H277" s="10"/>
      <c r="I277" s="12"/>
      <c r="J277" s="54"/>
    </row>
    <row r="278" spans="3:10" x14ac:dyDescent="0.25">
      <c r="C278" s="4"/>
      <c r="D278" s="4"/>
      <c r="E278" s="37"/>
      <c r="F278" s="4"/>
      <c r="G278" s="5"/>
      <c r="H278" s="10"/>
      <c r="I278" s="12"/>
      <c r="J278" s="54"/>
    </row>
    <row r="279" spans="3:10" x14ac:dyDescent="0.25">
      <c r="C279" s="4"/>
      <c r="D279" s="4"/>
      <c r="E279" s="37"/>
      <c r="F279" s="4"/>
      <c r="G279" s="5"/>
      <c r="H279" s="10"/>
      <c r="I279" s="12"/>
      <c r="J279" s="54"/>
    </row>
    <row r="280" spans="3:10" x14ac:dyDescent="0.25">
      <c r="C280" s="4"/>
      <c r="D280" s="4"/>
      <c r="E280" s="37"/>
      <c r="F280" s="4"/>
      <c r="G280" s="5"/>
      <c r="H280" s="10"/>
      <c r="I280" s="12"/>
      <c r="J280" s="54"/>
    </row>
    <row r="281" spans="3:10" x14ac:dyDescent="0.25">
      <c r="C281" s="4"/>
      <c r="D281" s="4"/>
      <c r="E281" s="37"/>
      <c r="F281" s="4"/>
      <c r="G281" s="5"/>
      <c r="H281" s="10"/>
      <c r="I281" s="12"/>
      <c r="J281" s="54"/>
    </row>
    <row r="282" spans="3:10" x14ac:dyDescent="0.25">
      <c r="C282" s="4"/>
      <c r="D282" s="4"/>
      <c r="E282" s="37"/>
      <c r="F282" s="4"/>
      <c r="G282" s="5"/>
      <c r="H282" s="10"/>
      <c r="I282" s="12"/>
      <c r="J282" s="54"/>
    </row>
    <row r="283" spans="3:10" x14ac:dyDescent="0.25">
      <c r="C283" s="4"/>
      <c r="D283" s="4"/>
      <c r="E283" s="37"/>
      <c r="F283" s="4"/>
      <c r="G283" s="5"/>
      <c r="H283" s="10"/>
      <c r="I283" s="12"/>
      <c r="J283" s="54"/>
    </row>
    <row r="284" spans="3:10" x14ac:dyDescent="0.25">
      <c r="C284" s="4"/>
      <c r="D284" s="4"/>
      <c r="E284" s="37"/>
      <c r="F284" s="4"/>
      <c r="G284" s="5"/>
      <c r="H284" s="10"/>
      <c r="I284" s="12"/>
      <c r="J284" s="54"/>
    </row>
    <row r="285" spans="3:10" x14ac:dyDescent="0.25">
      <c r="C285" s="4"/>
      <c r="D285" s="4"/>
      <c r="E285" s="37"/>
      <c r="F285" s="4"/>
      <c r="G285" s="5"/>
      <c r="H285" s="10"/>
      <c r="I285" s="12"/>
      <c r="J285" s="54"/>
    </row>
    <row r="286" spans="3:10" x14ac:dyDescent="0.25">
      <c r="C286" s="4"/>
      <c r="D286" s="4"/>
      <c r="E286" s="37"/>
      <c r="F286" s="4"/>
      <c r="G286" s="5"/>
      <c r="H286" s="10"/>
      <c r="I286" s="12"/>
      <c r="J286" s="54"/>
    </row>
    <row r="287" spans="3:10" x14ac:dyDescent="0.25">
      <c r="C287" s="4"/>
      <c r="D287" s="4"/>
      <c r="E287" s="37"/>
      <c r="F287" s="4"/>
      <c r="G287" s="5"/>
      <c r="H287" s="10"/>
      <c r="I287" s="12"/>
      <c r="J287" s="54"/>
    </row>
    <row r="288" spans="3:10" x14ac:dyDescent="0.25">
      <c r="C288" s="4"/>
      <c r="D288" s="4"/>
      <c r="E288" s="37"/>
      <c r="F288" s="4"/>
      <c r="G288" s="5"/>
      <c r="H288" s="10"/>
      <c r="I288" s="12"/>
      <c r="J288" s="54"/>
    </row>
    <row r="289" spans="3:10" x14ac:dyDescent="0.25">
      <c r="C289" s="4"/>
      <c r="D289" s="4"/>
      <c r="E289" s="37"/>
      <c r="F289" s="4"/>
      <c r="G289" s="5"/>
      <c r="H289" s="10"/>
      <c r="I289" s="12"/>
      <c r="J289" s="54"/>
    </row>
    <row r="290" spans="3:10" x14ac:dyDescent="0.25">
      <c r="C290" s="4"/>
      <c r="D290" s="4"/>
      <c r="E290" s="37"/>
      <c r="F290" s="4"/>
      <c r="G290" s="5"/>
      <c r="H290" s="10"/>
      <c r="I290" s="12"/>
      <c r="J290" s="54"/>
    </row>
    <row r="291" spans="3:10" x14ac:dyDescent="0.25">
      <c r="C291" s="4"/>
      <c r="D291" s="4"/>
      <c r="E291" s="37"/>
      <c r="F291" s="4"/>
      <c r="G291" s="5"/>
      <c r="H291" s="10"/>
      <c r="I291" s="12"/>
      <c r="J291" s="54"/>
    </row>
    <row r="292" spans="3:10" x14ac:dyDescent="0.25">
      <c r="C292" s="4"/>
      <c r="D292" s="4"/>
      <c r="E292" s="37"/>
      <c r="F292" s="4"/>
      <c r="G292" s="5"/>
      <c r="H292" s="10"/>
      <c r="I292" s="12"/>
      <c r="J292" s="54"/>
    </row>
    <row r="293" spans="3:10" x14ac:dyDescent="0.25">
      <c r="C293" s="4"/>
      <c r="D293" s="4"/>
      <c r="E293" s="37"/>
      <c r="F293" s="4"/>
      <c r="G293" s="5"/>
      <c r="H293" s="10"/>
      <c r="I293" s="12"/>
      <c r="J293" s="54"/>
    </row>
    <row r="294" spans="3:10" x14ac:dyDescent="0.25">
      <c r="C294" s="4"/>
      <c r="D294" s="4"/>
      <c r="E294" s="37"/>
      <c r="F294" s="4"/>
      <c r="G294" s="5"/>
      <c r="H294" s="10"/>
      <c r="I294" s="12"/>
      <c r="J294" s="54"/>
    </row>
    <row r="295" spans="3:10" x14ac:dyDescent="0.25">
      <c r="C295" s="4"/>
      <c r="D295" s="4"/>
      <c r="E295" s="37"/>
      <c r="F295" s="4"/>
      <c r="G295" s="5"/>
      <c r="H295" s="10"/>
      <c r="I295" s="12"/>
      <c r="J295" s="54"/>
    </row>
    <row r="296" spans="3:10" x14ac:dyDescent="0.25">
      <c r="C296" s="4"/>
      <c r="D296" s="4"/>
      <c r="E296" s="37"/>
      <c r="F296" s="4"/>
      <c r="G296" s="5"/>
      <c r="H296" s="10"/>
      <c r="I296" s="12"/>
      <c r="J296" s="54"/>
    </row>
    <row r="297" spans="3:10" x14ac:dyDescent="0.25">
      <c r="C297" s="4"/>
      <c r="D297" s="4"/>
      <c r="E297" s="37"/>
      <c r="F297" s="4"/>
      <c r="G297" s="5"/>
      <c r="H297" s="10"/>
      <c r="I297" s="12"/>
      <c r="J297" s="54"/>
    </row>
    <row r="298" spans="3:10" x14ac:dyDescent="0.25">
      <c r="C298" s="4"/>
      <c r="D298" s="4"/>
      <c r="E298" s="37"/>
      <c r="F298" s="4"/>
      <c r="G298" s="5"/>
      <c r="H298" s="10"/>
      <c r="I298" s="12"/>
      <c r="J298" s="54"/>
    </row>
    <row r="299" spans="3:10" x14ac:dyDescent="0.25">
      <c r="C299" s="4"/>
      <c r="D299" s="4"/>
      <c r="E299" s="37"/>
      <c r="F299" s="4"/>
      <c r="G299" s="5"/>
      <c r="H299" s="10"/>
      <c r="I299" s="12"/>
      <c r="J299" s="54"/>
    </row>
    <row r="300" spans="3:10" x14ac:dyDescent="0.25">
      <c r="C300" s="4"/>
      <c r="D300" s="4"/>
      <c r="E300" s="37"/>
      <c r="F300" s="4"/>
      <c r="G300" s="5"/>
      <c r="H300" s="10"/>
      <c r="I300" s="12"/>
      <c r="J300" s="54"/>
    </row>
    <row r="301" spans="3:10" x14ac:dyDescent="0.25">
      <c r="C301" s="4"/>
      <c r="D301" s="4"/>
      <c r="E301" s="37"/>
      <c r="F301" s="4"/>
      <c r="G301" s="5"/>
      <c r="H301" s="10"/>
      <c r="I301" s="12"/>
      <c r="J301" s="54"/>
    </row>
    <row r="302" spans="3:10" x14ac:dyDescent="0.25">
      <c r="C302" s="4"/>
      <c r="D302" s="4"/>
      <c r="E302" s="37"/>
      <c r="F302" s="4"/>
      <c r="G302" s="5"/>
      <c r="H302" s="10"/>
      <c r="I302" s="12"/>
      <c r="J302" s="54"/>
    </row>
    <row r="303" spans="3:10" x14ac:dyDescent="0.25">
      <c r="C303" s="4"/>
      <c r="D303" s="4"/>
      <c r="E303" s="37"/>
      <c r="F303" s="4"/>
      <c r="G303" s="5"/>
      <c r="H303" s="10"/>
      <c r="I303" s="12"/>
      <c r="J303" s="54"/>
    </row>
    <row r="304" spans="3:10" x14ac:dyDescent="0.25">
      <c r="C304" s="4"/>
      <c r="D304" s="4"/>
      <c r="E304" s="37"/>
      <c r="F304" s="4"/>
      <c r="G304" s="5"/>
      <c r="H304" s="10"/>
      <c r="I304" s="12"/>
      <c r="J304" s="54"/>
    </row>
    <row r="305" spans="3:10" x14ac:dyDescent="0.25">
      <c r="C305" s="4"/>
      <c r="D305" s="4"/>
      <c r="E305" s="37"/>
      <c r="F305" s="4"/>
      <c r="G305" s="5"/>
      <c r="H305" s="10"/>
      <c r="I305" s="12"/>
      <c r="J305" s="54"/>
    </row>
    <row r="306" spans="3:10" x14ac:dyDescent="0.25">
      <c r="C306" s="4"/>
      <c r="D306" s="4"/>
      <c r="E306" s="37"/>
      <c r="F306" s="4"/>
      <c r="G306" s="5"/>
      <c r="H306" s="10"/>
      <c r="I306" s="12"/>
      <c r="J306" s="54"/>
    </row>
    <row r="307" spans="3:10" x14ac:dyDescent="0.25">
      <c r="C307" s="4"/>
      <c r="D307" s="4"/>
      <c r="E307" s="37"/>
      <c r="F307" s="4"/>
      <c r="G307" s="5"/>
      <c r="H307" s="10"/>
      <c r="I307" s="12"/>
      <c r="J307" s="54"/>
    </row>
    <row r="308" spans="3:10" x14ac:dyDescent="0.25">
      <c r="C308" s="4"/>
      <c r="D308" s="4"/>
      <c r="E308" s="37"/>
      <c r="F308" s="4"/>
      <c r="G308" s="5"/>
      <c r="H308" s="10"/>
      <c r="I308" s="12"/>
      <c r="J308" s="54"/>
    </row>
    <row r="309" spans="3:10" x14ac:dyDescent="0.25">
      <c r="C309" s="4"/>
      <c r="D309" s="4"/>
      <c r="E309" s="37"/>
      <c r="F309" s="4"/>
      <c r="G309" s="5"/>
      <c r="H309" s="10"/>
      <c r="I309" s="12"/>
      <c r="J309" s="54"/>
    </row>
    <row r="310" spans="3:10" x14ac:dyDescent="0.25">
      <c r="C310" s="4"/>
      <c r="D310" s="4"/>
      <c r="E310" s="37"/>
      <c r="F310" s="4"/>
      <c r="G310" s="5"/>
      <c r="H310" s="10"/>
      <c r="I310" s="12"/>
      <c r="J310" s="54"/>
    </row>
    <row r="311" spans="3:10" x14ac:dyDescent="0.25">
      <c r="C311" s="4"/>
      <c r="D311" s="4"/>
      <c r="E311" s="37"/>
      <c r="F311" s="4"/>
      <c r="G311" s="5"/>
      <c r="H311" s="10"/>
      <c r="I311" s="12"/>
      <c r="J311" s="54"/>
    </row>
    <row r="312" spans="3:10" x14ac:dyDescent="0.25">
      <c r="C312" s="4"/>
      <c r="D312" s="4"/>
      <c r="E312" s="37"/>
      <c r="F312" s="4"/>
      <c r="G312" s="5"/>
      <c r="H312" s="10"/>
      <c r="I312" s="12"/>
      <c r="J312" s="54"/>
    </row>
    <row r="313" spans="3:10" x14ac:dyDescent="0.25">
      <c r="C313" s="4"/>
      <c r="D313" s="4"/>
      <c r="E313" s="37"/>
      <c r="F313" s="4"/>
      <c r="G313" s="5"/>
      <c r="H313" s="10"/>
      <c r="I313" s="12"/>
      <c r="J313" s="54"/>
    </row>
    <row r="314" spans="3:10" x14ac:dyDescent="0.25">
      <c r="C314" s="4"/>
      <c r="D314" s="4"/>
      <c r="E314" s="37"/>
      <c r="F314" s="4"/>
      <c r="G314" s="5"/>
      <c r="H314" s="10"/>
      <c r="I314" s="12"/>
      <c r="J314" s="54"/>
    </row>
    <row r="315" spans="3:10" x14ac:dyDescent="0.25">
      <c r="C315" s="4"/>
      <c r="D315" s="4"/>
      <c r="E315" s="37"/>
      <c r="F315" s="4"/>
      <c r="G315" s="5"/>
      <c r="H315" s="10"/>
      <c r="I315" s="12"/>
      <c r="J315" s="54"/>
    </row>
    <row r="316" spans="3:10" x14ac:dyDescent="0.25">
      <c r="C316" s="4"/>
      <c r="D316" s="4"/>
      <c r="E316" s="37"/>
      <c r="F316" s="4"/>
      <c r="G316" s="5"/>
      <c r="H316" s="10"/>
      <c r="I316" s="12"/>
      <c r="J316" s="54"/>
    </row>
    <row r="317" spans="3:10" x14ac:dyDescent="0.25">
      <c r="C317" s="4"/>
      <c r="D317" s="4"/>
      <c r="E317" s="37"/>
      <c r="F317" s="4"/>
      <c r="G317" s="5"/>
      <c r="H317" s="10"/>
      <c r="I317" s="12"/>
      <c r="J317" s="54"/>
    </row>
    <row r="318" spans="3:10" x14ac:dyDescent="0.25">
      <c r="C318" s="4"/>
      <c r="D318" s="4"/>
      <c r="E318" s="37"/>
      <c r="F318" s="4"/>
      <c r="G318" s="5"/>
      <c r="H318" s="10"/>
      <c r="I318" s="12"/>
      <c r="J318" s="54"/>
    </row>
    <row r="319" spans="3:10" x14ac:dyDescent="0.25">
      <c r="C319" s="4"/>
      <c r="D319" s="4"/>
      <c r="E319" s="37"/>
      <c r="F319" s="4"/>
      <c r="G319" s="5"/>
      <c r="H319" s="10"/>
      <c r="I319" s="12"/>
      <c r="J319" s="54"/>
    </row>
    <row r="320" spans="3:10" x14ac:dyDescent="0.25">
      <c r="C320" s="4"/>
      <c r="D320" s="4"/>
      <c r="E320" s="37"/>
      <c r="F320" s="4"/>
      <c r="G320" s="5"/>
      <c r="H320" s="10"/>
      <c r="I320" s="12"/>
      <c r="J320" s="54"/>
    </row>
    <row r="321" spans="3:10" x14ac:dyDescent="0.25">
      <c r="C321" s="4"/>
      <c r="D321" s="4"/>
      <c r="E321" s="37"/>
      <c r="F321" s="4"/>
      <c r="G321" s="5"/>
      <c r="H321" s="10"/>
      <c r="I321" s="12"/>
      <c r="J321" s="54"/>
    </row>
    <row r="322" spans="3:10" x14ac:dyDescent="0.25">
      <c r="C322" s="4"/>
      <c r="D322" s="4"/>
      <c r="E322" s="37"/>
      <c r="F322" s="4"/>
      <c r="G322" s="5"/>
      <c r="H322" s="10"/>
      <c r="I322" s="12"/>
      <c r="J322" s="54"/>
    </row>
    <row r="323" spans="3:10" x14ac:dyDescent="0.25">
      <c r="C323" s="4"/>
      <c r="D323" s="4"/>
      <c r="E323" s="37"/>
      <c r="F323" s="4"/>
      <c r="G323" s="5"/>
      <c r="H323" s="10"/>
      <c r="I323" s="12"/>
      <c r="J323" s="54"/>
    </row>
    <row r="324" spans="3:10" x14ac:dyDescent="0.25">
      <c r="C324" s="4"/>
      <c r="D324" s="4"/>
      <c r="E324" s="37"/>
      <c r="F324" s="4"/>
      <c r="G324" s="5"/>
      <c r="H324" s="10"/>
      <c r="I324" s="12"/>
      <c r="J324" s="54"/>
    </row>
    <row r="325" spans="3:10" x14ac:dyDescent="0.25">
      <c r="C325" s="4"/>
      <c r="D325" s="4"/>
      <c r="E325" s="37"/>
      <c r="F325" s="4"/>
      <c r="G325" s="5"/>
      <c r="H325" s="10"/>
      <c r="I325" s="12"/>
      <c r="J325" s="54"/>
    </row>
    <row r="326" spans="3:10" x14ac:dyDescent="0.25">
      <c r="C326" s="4"/>
      <c r="D326" s="4"/>
      <c r="E326" s="37"/>
      <c r="F326" s="4"/>
      <c r="G326" s="5"/>
      <c r="H326" s="10"/>
      <c r="I326" s="12"/>
      <c r="J326" s="54"/>
    </row>
    <row r="327" spans="3:10" x14ac:dyDescent="0.25">
      <c r="C327" s="4"/>
      <c r="D327" s="4"/>
      <c r="E327" s="37"/>
      <c r="F327" s="4"/>
      <c r="G327" s="5"/>
      <c r="H327" s="10"/>
      <c r="I327" s="12"/>
      <c r="J327" s="54"/>
    </row>
    <row r="328" spans="3:10" x14ac:dyDescent="0.25">
      <c r="C328" s="4"/>
      <c r="D328" s="4"/>
      <c r="E328" s="37"/>
      <c r="F328" s="4"/>
      <c r="G328" s="5"/>
      <c r="H328" s="10"/>
      <c r="I328" s="12"/>
      <c r="J328" s="54"/>
    </row>
    <row r="329" spans="3:10" x14ac:dyDescent="0.25">
      <c r="C329" s="4"/>
      <c r="D329" s="4"/>
      <c r="E329" s="37"/>
      <c r="F329" s="4"/>
      <c r="G329" s="5"/>
      <c r="H329" s="10"/>
      <c r="I329" s="12"/>
      <c r="J329" s="54"/>
    </row>
    <row r="330" spans="3:10" x14ac:dyDescent="0.25">
      <c r="C330" s="4"/>
      <c r="D330" s="4"/>
      <c r="E330" s="37"/>
      <c r="F330" s="4"/>
      <c r="G330" s="5"/>
      <c r="H330" s="10"/>
      <c r="I330" s="12"/>
      <c r="J330" s="54"/>
    </row>
    <row r="331" spans="3:10" x14ac:dyDescent="0.25">
      <c r="C331" s="4"/>
      <c r="D331" s="4"/>
      <c r="E331" s="37"/>
      <c r="F331" s="4"/>
      <c r="G331" s="5"/>
      <c r="H331" s="10"/>
      <c r="I331" s="12"/>
      <c r="J331" s="54"/>
    </row>
    <row r="332" spans="3:10" x14ac:dyDescent="0.25">
      <c r="C332" s="4"/>
      <c r="D332" s="4"/>
      <c r="E332" s="37"/>
      <c r="F332" s="4"/>
      <c r="G332" s="5"/>
      <c r="H332" s="10"/>
      <c r="I332" s="12"/>
      <c r="J332" s="54"/>
    </row>
    <row r="333" spans="3:10" x14ac:dyDescent="0.25">
      <c r="C333" s="4"/>
      <c r="D333" s="4"/>
      <c r="E333" s="37"/>
      <c r="F333" s="4"/>
      <c r="G333" s="5"/>
      <c r="H333" s="10"/>
      <c r="I333" s="12"/>
      <c r="J333" s="54"/>
    </row>
    <row r="334" spans="3:10" x14ac:dyDescent="0.25">
      <c r="C334" s="4"/>
      <c r="D334" s="4"/>
      <c r="E334" s="37"/>
      <c r="F334" s="4"/>
      <c r="G334" s="5"/>
      <c r="H334" s="10"/>
      <c r="I334" s="12"/>
      <c r="J334" s="54"/>
    </row>
    <row r="335" spans="3:10" x14ac:dyDescent="0.25">
      <c r="C335" s="4"/>
      <c r="D335" s="4"/>
      <c r="E335" s="37"/>
      <c r="F335" s="4"/>
      <c r="G335" s="5"/>
      <c r="H335" s="10"/>
      <c r="I335" s="12"/>
      <c r="J335" s="54"/>
    </row>
    <row r="336" spans="3:10" x14ac:dyDescent="0.25">
      <c r="C336" s="4"/>
      <c r="D336" s="4"/>
      <c r="E336" s="37"/>
      <c r="F336" s="4"/>
      <c r="G336" s="5"/>
      <c r="H336" s="10"/>
      <c r="I336" s="12"/>
      <c r="J336" s="54"/>
    </row>
    <row r="337" spans="3:10" x14ac:dyDescent="0.25">
      <c r="C337" s="4"/>
      <c r="D337" s="4"/>
      <c r="E337" s="37"/>
      <c r="F337" s="4"/>
      <c r="G337" s="5"/>
      <c r="H337" s="10"/>
      <c r="I337" s="12"/>
      <c r="J337" s="54"/>
    </row>
    <row r="338" spans="3:10" x14ac:dyDescent="0.25">
      <c r="C338" s="4"/>
      <c r="D338" s="4"/>
      <c r="E338" s="37"/>
      <c r="F338" s="4"/>
      <c r="G338" s="5"/>
      <c r="H338" s="10"/>
      <c r="I338" s="12"/>
      <c r="J338" s="54"/>
    </row>
    <row r="339" spans="3:10" x14ac:dyDescent="0.25">
      <c r="C339" s="4"/>
      <c r="D339" s="4"/>
      <c r="E339" s="37"/>
      <c r="F339" s="4"/>
      <c r="G339" s="5"/>
      <c r="H339" s="10"/>
      <c r="I339" s="12"/>
      <c r="J339" s="54"/>
    </row>
    <row r="340" spans="3:10" x14ac:dyDescent="0.25">
      <c r="C340" s="4"/>
      <c r="D340" s="4"/>
      <c r="E340" s="37"/>
      <c r="F340" s="4"/>
      <c r="G340" s="5"/>
      <c r="H340" s="10"/>
      <c r="I340" s="12"/>
      <c r="J340" s="54"/>
    </row>
    <row r="341" spans="3:10" x14ac:dyDescent="0.25">
      <c r="C341" s="4"/>
      <c r="D341" s="4"/>
      <c r="E341" s="37"/>
      <c r="F341" s="4"/>
      <c r="G341" s="5"/>
      <c r="H341" s="10"/>
      <c r="I341" s="12"/>
      <c r="J341" s="54"/>
    </row>
    <row r="342" spans="3:10" x14ac:dyDescent="0.25">
      <c r="C342" s="4"/>
      <c r="D342" s="4"/>
      <c r="E342" s="37"/>
      <c r="F342" s="4"/>
      <c r="G342" s="5"/>
      <c r="H342" s="10"/>
      <c r="I342" s="12"/>
      <c r="J342" s="54"/>
    </row>
    <row r="343" spans="3:10" x14ac:dyDescent="0.25">
      <c r="C343" s="4"/>
      <c r="D343" s="4"/>
      <c r="E343" s="37"/>
      <c r="F343" s="4"/>
      <c r="G343" s="5"/>
      <c r="H343" s="10"/>
      <c r="I343" s="12"/>
      <c r="J343" s="54"/>
    </row>
    <row r="344" spans="3:10" x14ac:dyDescent="0.25">
      <c r="C344" s="4"/>
      <c r="D344" s="4"/>
      <c r="E344" s="37"/>
      <c r="F344" s="4"/>
      <c r="G344" s="5"/>
      <c r="H344" s="10"/>
      <c r="I344" s="12"/>
      <c r="J344" s="54"/>
    </row>
    <row r="345" spans="3:10" x14ac:dyDescent="0.25">
      <c r="C345" s="4"/>
      <c r="D345" s="4"/>
      <c r="E345" s="37"/>
      <c r="F345" s="4"/>
      <c r="G345" s="5"/>
      <c r="H345" s="10"/>
      <c r="I345" s="12"/>
      <c r="J345" s="54"/>
    </row>
    <row r="346" spans="3:10" x14ac:dyDescent="0.25">
      <c r="C346" s="4"/>
      <c r="D346" s="4"/>
      <c r="E346" s="37"/>
      <c r="F346" s="4"/>
      <c r="G346" s="5"/>
      <c r="H346" s="10"/>
      <c r="I346" s="12"/>
      <c r="J346" s="54"/>
    </row>
    <row r="347" spans="3:10" x14ac:dyDescent="0.25">
      <c r="C347" s="4"/>
      <c r="D347" s="4"/>
      <c r="E347" s="37"/>
      <c r="F347" s="4"/>
      <c r="G347" s="5"/>
      <c r="H347" s="10"/>
      <c r="I347" s="12"/>
      <c r="J347" s="54"/>
    </row>
    <row r="348" spans="3:10" x14ac:dyDescent="0.25">
      <c r="C348" s="4"/>
      <c r="D348" s="4"/>
      <c r="E348" s="37"/>
      <c r="F348" s="4"/>
      <c r="G348" s="5"/>
      <c r="H348" s="10"/>
      <c r="I348" s="12"/>
      <c r="J348" s="54"/>
    </row>
    <row r="349" spans="3:10" x14ac:dyDescent="0.25">
      <c r="C349" s="4"/>
      <c r="D349" s="4"/>
      <c r="E349" s="37"/>
      <c r="F349" s="4"/>
      <c r="G349" s="5"/>
      <c r="H349" s="10"/>
      <c r="I349" s="12"/>
      <c r="J349" s="54"/>
    </row>
    <row r="350" spans="3:10" x14ac:dyDescent="0.25">
      <c r="C350" s="4"/>
      <c r="D350" s="4"/>
      <c r="E350" s="37"/>
      <c r="F350" s="4"/>
      <c r="G350" s="5"/>
      <c r="H350" s="10"/>
      <c r="I350" s="12"/>
      <c r="J350" s="54"/>
    </row>
    <row r="351" spans="3:10" x14ac:dyDescent="0.25">
      <c r="C351" s="4"/>
      <c r="D351" s="4"/>
      <c r="E351" s="37"/>
      <c r="F351" s="4"/>
      <c r="G351" s="5"/>
      <c r="H351" s="10"/>
      <c r="I351" s="12"/>
      <c r="J351" s="54"/>
    </row>
    <row r="352" spans="3:10" x14ac:dyDescent="0.25">
      <c r="C352" s="4"/>
      <c r="D352" s="4"/>
      <c r="E352" s="37"/>
      <c r="F352" s="4"/>
      <c r="G352" s="5"/>
      <c r="H352" s="10"/>
      <c r="I352" s="12"/>
      <c r="J352" s="54"/>
    </row>
    <row r="353" spans="3:10" x14ac:dyDescent="0.25">
      <c r="C353" s="4"/>
      <c r="D353" s="4"/>
      <c r="E353" s="37"/>
      <c r="F353" s="4"/>
      <c r="G353" s="5"/>
      <c r="H353" s="10"/>
      <c r="I353" s="12"/>
      <c r="J353" s="54"/>
    </row>
    <row r="354" spans="3:10" x14ac:dyDescent="0.25">
      <c r="C354" s="4"/>
      <c r="D354" s="4"/>
      <c r="E354" s="37"/>
      <c r="F354" s="4"/>
      <c r="G354" s="5"/>
      <c r="H354" s="10"/>
      <c r="I354" s="12"/>
      <c r="J354" s="54"/>
    </row>
    <row r="355" spans="3:10" x14ac:dyDescent="0.25">
      <c r="C355" s="4"/>
      <c r="D355" s="4"/>
      <c r="E355" s="37"/>
      <c r="F355" s="4"/>
      <c r="G355" s="5"/>
      <c r="H355" s="10"/>
      <c r="I355" s="12"/>
      <c r="J355" s="54"/>
    </row>
    <row r="356" spans="3:10" x14ac:dyDescent="0.25">
      <c r="C356" s="4"/>
      <c r="D356" s="4"/>
      <c r="E356" s="37"/>
      <c r="F356" s="4"/>
      <c r="G356" s="5"/>
      <c r="H356" s="10"/>
      <c r="I356" s="12"/>
      <c r="J356" s="54"/>
    </row>
    <row r="357" spans="3:10" x14ac:dyDescent="0.25">
      <c r="C357" s="4"/>
      <c r="D357" s="4"/>
      <c r="E357" s="37"/>
      <c r="F357" s="4"/>
      <c r="G357" s="5"/>
      <c r="H357" s="10"/>
      <c r="I357" s="12"/>
      <c r="J357" s="54"/>
    </row>
    <row r="358" spans="3:10" x14ac:dyDescent="0.25">
      <c r="C358" s="4"/>
      <c r="D358" s="4"/>
      <c r="E358" s="37"/>
      <c r="F358" s="4"/>
      <c r="G358" s="5"/>
      <c r="H358" s="10"/>
      <c r="I358" s="12"/>
      <c r="J358" s="54"/>
    </row>
    <row r="359" spans="3:10" x14ac:dyDescent="0.25">
      <c r="C359" s="4"/>
      <c r="D359" s="4"/>
      <c r="E359" s="37"/>
      <c r="F359" s="4"/>
      <c r="G359" s="5"/>
      <c r="H359" s="10"/>
      <c r="I359" s="12"/>
      <c r="J359" s="54"/>
    </row>
    <row r="360" spans="3:10" x14ac:dyDescent="0.25">
      <c r="C360" s="4"/>
      <c r="D360" s="4"/>
      <c r="E360" s="37"/>
      <c r="F360" s="4"/>
      <c r="G360" s="5"/>
      <c r="H360" s="10"/>
      <c r="I360" s="12"/>
      <c r="J360" s="54"/>
    </row>
    <row r="361" spans="3:10" x14ac:dyDescent="0.25">
      <c r="C361" s="4"/>
      <c r="D361" s="4"/>
      <c r="E361" s="37"/>
      <c r="F361" s="4"/>
      <c r="G361" s="5"/>
      <c r="H361" s="10"/>
      <c r="I361" s="12"/>
      <c r="J361" s="54"/>
    </row>
    <row r="362" spans="3:10" x14ac:dyDescent="0.25">
      <c r="C362" s="4"/>
      <c r="D362" s="4"/>
      <c r="E362" s="37"/>
      <c r="F362" s="4"/>
      <c r="G362" s="5"/>
      <c r="H362" s="10"/>
      <c r="I362" s="12"/>
      <c r="J362" s="54"/>
    </row>
    <row r="363" spans="3:10" x14ac:dyDescent="0.25">
      <c r="C363" s="4"/>
      <c r="D363" s="4"/>
      <c r="E363" s="37"/>
      <c r="F363" s="4"/>
      <c r="G363" s="5"/>
      <c r="H363" s="10"/>
      <c r="I363" s="12"/>
      <c r="J363" s="54"/>
    </row>
    <row r="364" spans="3:10" x14ac:dyDescent="0.25">
      <c r="C364" s="4"/>
      <c r="D364" s="4"/>
      <c r="E364" s="37"/>
      <c r="F364" s="4"/>
      <c r="G364" s="5"/>
      <c r="H364" s="10"/>
      <c r="I364" s="12"/>
      <c r="J364" s="54"/>
    </row>
    <row r="365" spans="3:10" x14ac:dyDescent="0.25">
      <c r="C365" s="4"/>
      <c r="D365" s="4"/>
      <c r="E365" s="37"/>
      <c r="F365" s="4"/>
      <c r="G365" s="5"/>
      <c r="H365" s="10"/>
      <c r="I365" s="12"/>
      <c r="J365" s="54"/>
    </row>
    <row r="366" spans="3:10" x14ac:dyDescent="0.25">
      <c r="C366" s="4"/>
      <c r="D366" s="4"/>
      <c r="E366" s="37"/>
      <c r="F366" s="4"/>
      <c r="G366" s="5"/>
      <c r="H366" s="10"/>
      <c r="I366" s="12"/>
      <c r="J366" s="54"/>
    </row>
    <row r="367" spans="3:10" x14ac:dyDescent="0.25">
      <c r="C367" s="4"/>
      <c r="D367" s="4"/>
      <c r="E367" s="37"/>
      <c r="F367" s="4"/>
      <c r="G367" s="5"/>
      <c r="H367" s="10"/>
      <c r="I367" s="12"/>
      <c r="J367" s="54"/>
    </row>
    <row r="368" spans="3:10" x14ac:dyDescent="0.25">
      <c r="C368" s="4"/>
      <c r="D368" s="4"/>
      <c r="E368" s="37"/>
      <c r="F368" s="4"/>
      <c r="G368" s="5"/>
      <c r="H368" s="10"/>
      <c r="I368" s="12"/>
      <c r="J368" s="54"/>
    </row>
    <row r="369" spans="3:10" x14ac:dyDescent="0.25">
      <c r="C369" s="4"/>
      <c r="D369" s="4"/>
      <c r="E369" s="37"/>
      <c r="F369" s="4"/>
      <c r="G369" s="5"/>
      <c r="H369" s="10"/>
      <c r="I369" s="12"/>
      <c r="J369" s="54"/>
    </row>
    <row r="370" spans="3:10" x14ac:dyDescent="0.25">
      <c r="C370" s="4"/>
      <c r="D370" s="4"/>
      <c r="E370" s="37"/>
      <c r="F370" s="4"/>
      <c r="G370" s="5"/>
      <c r="H370" s="10"/>
      <c r="I370" s="12"/>
      <c r="J370" s="54"/>
    </row>
    <row r="371" spans="3:10" x14ac:dyDescent="0.25">
      <c r="C371" s="4"/>
      <c r="D371" s="4"/>
      <c r="E371" s="37"/>
      <c r="F371" s="4"/>
      <c r="G371" s="5"/>
      <c r="H371" s="10"/>
      <c r="I371" s="12"/>
      <c r="J371" s="54"/>
    </row>
    <row r="372" spans="3:10" x14ac:dyDescent="0.25">
      <c r="C372" s="4"/>
      <c r="D372" s="4"/>
      <c r="E372" s="37"/>
      <c r="F372" s="4"/>
      <c r="G372" s="5"/>
      <c r="H372" s="10"/>
      <c r="I372" s="12"/>
      <c r="J372" s="54"/>
    </row>
    <row r="373" spans="3:10" x14ac:dyDescent="0.25">
      <c r="C373" s="4"/>
      <c r="D373" s="4"/>
      <c r="E373" s="37"/>
      <c r="F373" s="4"/>
      <c r="G373" s="5"/>
      <c r="H373" s="10"/>
      <c r="I373" s="12"/>
      <c r="J373" s="54"/>
    </row>
    <row r="374" spans="3:10" x14ac:dyDescent="0.25">
      <c r="C374" s="4"/>
      <c r="D374" s="4"/>
      <c r="E374" s="37"/>
      <c r="F374" s="4"/>
      <c r="G374" s="5"/>
      <c r="H374" s="10"/>
      <c r="I374" s="12"/>
      <c r="J374" s="54"/>
    </row>
    <row r="375" spans="3:10" x14ac:dyDescent="0.25">
      <c r="C375" s="4"/>
      <c r="D375" s="4"/>
      <c r="E375" s="37"/>
      <c r="F375" s="4"/>
      <c r="G375" s="5"/>
      <c r="H375" s="10"/>
      <c r="I375" s="12"/>
      <c r="J375" s="54"/>
    </row>
    <row r="376" spans="3:10" x14ac:dyDescent="0.25">
      <c r="C376" s="4"/>
      <c r="D376" s="4"/>
      <c r="E376" s="37"/>
      <c r="F376" s="4"/>
      <c r="G376" s="5"/>
      <c r="H376" s="10"/>
      <c r="I376" s="12"/>
      <c r="J376" s="54"/>
    </row>
    <row r="377" spans="3:10" x14ac:dyDescent="0.25">
      <c r="C377" s="4"/>
      <c r="D377" s="4"/>
      <c r="E377" s="37"/>
      <c r="F377" s="4"/>
      <c r="G377" s="5"/>
      <c r="H377" s="10"/>
      <c r="I377" s="12"/>
      <c r="J377" s="54"/>
    </row>
    <row r="378" spans="3:10" x14ac:dyDescent="0.25">
      <c r="C378" s="4"/>
      <c r="D378" s="4"/>
      <c r="E378" s="37"/>
      <c r="F378" s="4"/>
      <c r="G378" s="5"/>
      <c r="H378" s="10"/>
      <c r="I378" s="12"/>
      <c r="J378" s="54"/>
    </row>
    <row r="379" spans="3:10" x14ac:dyDescent="0.25">
      <c r="C379" s="4"/>
      <c r="D379" s="4"/>
      <c r="E379" s="37"/>
      <c r="F379" s="4"/>
      <c r="G379" s="5"/>
      <c r="H379" s="10"/>
      <c r="I379" s="12"/>
      <c r="J379" s="54"/>
    </row>
    <row r="380" spans="3:10" x14ac:dyDescent="0.25">
      <c r="C380" s="4"/>
      <c r="D380" s="4"/>
      <c r="E380" s="37"/>
      <c r="F380" s="4"/>
      <c r="G380" s="5"/>
      <c r="H380" s="10"/>
      <c r="I380" s="12"/>
      <c r="J380" s="54"/>
    </row>
    <row r="381" spans="3:10" x14ac:dyDescent="0.25">
      <c r="C381" s="4"/>
      <c r="D381" s="4"/>
      <c r="E381" s="37"/>
      <c r="F381" s="4"/>
      <c r="G381" s="5"/>
      <c r="H381" s="10"/>
      <c r="I381" s="12"/>
      <c r="J381" s="54"/>
    </row>
    <row r="382" spans="3:10" x14ac:dyDescent="0.25">
      <c r="C382" s="4"/>
      <c r="D382" s="4"/>
      <c r="E382" s="37"/>
      <c r="F382" s="4"/>
      <c r="G382" s="5"/>
      <c r="H382" s="10"/>
      <c r="I382" s="12"/>
      <c r="J382" s="54"/>
    </row>
    <row r="383" spans="3:10" x14ac:dyDescent="0.25">
      <c r="C383" s="4"/>
      <c r="D383" s="4"/>
      <c r="E383" s="37"/>
      <c r="F383" s="4"/>
      <c r="G383" s="5"/>
      <c r="H383" s="10"/>
      <c r="I383" s="12"/>
      <c r="J383" s="54"/>
    </row>
    <row r="384" spans="3:10" x14ac:dyDescent="0.25">
      <c r="C384" s="4"/>
      <c r="D384" s="4"/>
      <c r="E384" s="37"/>
      <c r="F384" s="4"/>
      <c r="G384" s="5"/>
      <c r="H384" s="10"/>
      <c r="I384" s="12"/>
      <c r="J384" s="54"/>
    </row>
    <row r="385" spans="3:10" x14ac:dyDescent="0.25">
      <c r="C385" s="4"/>
      <c r="D385" s="4"/>
      <c r="E385" s="37"/>
      <c r="F385" s="4"/>
      <c r="G385" s="5"/>
      <c r="H385" s="10"/>
      <c r="I385" s="12"/>
      <c r="J385" s="54"/>
    </row>
    <row r="386" spans="3:10" x14ac:dyDescent="0.25">
      <c r="C386" s="4"/>
      <c r="D386" s="4"/>
      <c r="E386" s="37"/>
      <c r="F386" s="4"/>
      <c r="G386" s="5"/>
      <c r="H386" s="10"/>
      <c r="I386" s="12"/>
      <c r="J386" s="54"/>
    </row>
    <row r="387" spans="3:10" x14ac:dyDescent="0.25">
      <c r="C387" s="4"/>
      <c r="D387" s="4"/>
      <c r="E387" s="37"/>
      <c r="F387" s="4"/>
      <c r="G387" s="5"/>
      <c r="H387" s="10"/>
      <c r="I387" s="12"/>
      <c r="J387" s="54"/>
    </row>
    <row r="388" spans="3:10" x14ac:dyDescent="0.25">
      <c r="C388" s="4"/>
      <c r="D388" s="4"/>
      <c r="E388" s="37"/>
      <c r="F388" s="4"/>
      <c r="G388" s="5"/>
      <c r="H388" s="10"/>
      <c r="I388" s="12"/>
      <c r="J388" s="54"/>
    </row>
    <row r="389" spans="3:10" x14ac:dyDescent="0.25">
      <c r="C389" s="4"/>
      <c r="D389" s="4"/>
      <c r="E389" s="37"/>
      <c r="F389" s="4"/>
      <c r="G389" s="5"/>
      <c r="H389" s="10"/>
      <c r="I389" s="12"/>
      <c r="J389" s="54"/>
    </row>
    <row r="390" spans="3:10" x14ac:dyDescent="0.25">
      <c r="C390" s="4"/>
      <c r="D390" s="4"/>
      <c r="E390" s="37"/>
      <c r="F390" s="4"/>
      <c r="G390" s="5"/>
      <c r="H390" s="10"/>
      <c r="I390" s="12"/>
      <c r="J390" s="54"/>
    </row>
    <row r="391" spans="3:10" x14ac:dyDescent="0.25">
      <c r="C391" s="4"/>
      <c r="D391" s="4"/>
      <c r="E391" s="37"/>
      <c r="F391" s="4"/>
      <c r="G391" s="5"/>
      <c r="H391" s="10"/>
      <c r="I391" s="12"/>
      <c r="J391" s="54"/>
    </row>
    <row r="392" spans="3:10" x14ac:dyDescent="0.25">
      <c r="C392" s="4"/>
      <c r="D392" s="4"/>
      <c r="E392" s="37"/>
      <c r="F392" s="4"/>
      <c r="G392" s="5"/>
      <c r="H392" s="10"/>
      <c r="I392" s="12"/>
      <c r="J392" s="54"/>
    </row>
    <row r="393" spans="3:10" x14ac:dyDescent="0.25">
      <c r="C393" s="4"/>
      <c r="D393" s="4"/>
      <c r="E393" s="37"/>
      <c r="F393" s="4"/>
      <c r="G393" s="5"/>
      <c r="H393" s="10"/>
      <c r="I393" s="12"/>
      <c r="J393" s="54"/>
    </row>
    <row r="394" spans="3:10" x14ac:dyDescent="0.25">
      <c r="C394" s="4"/>
      <c r="D394" s="4"/>
      <c r="E394" s="37"/>
      <c r="F394" s="4"/>
      <c r="G394" s="5"/>
      <c r="H394" s="10"/>
      <c r="I394" s="12"/>
      <c r="J394" s="54"/>
    </row>
    <row r="395" spans="3:10" x14ac:dyDescent="0.25">
      <c r="C395" s="4"/>
      <c r="D395" s="4"/>
      <c r="E395" s="37"/>
      <c r="F395" s="4"/>
      <c r="G395" s="5"/>
      <c r="H395" s="10"/>
      <c r="I395" s="12"/>
      <c r="J395" s="54"/>
    </row>
    <row r="396" spans="3:10" x14ac:dyDescent="0.25">
      <c r="C396" s="4"/>
      <c r="D396" s="4"/>
      <c r="E396" s="37"/>
      <c r="F396" s="4"/>
      <c r="G396" s="5"/>
      <c r="H396" s="10"/>
      <c r="I396" s="12"/>
      <c r="J396" s="54"/>
    </row>
    <row r="397" spans="3:10" x14ac:dyDescent="0.25">
      <c r="C397" s="4"/>
      <c r="D397" s="4"/>
      <c r="E397" s="37"/>
      <c r="F397" s="4"/>
      <c r="G397" s="5"/>
      <c r="H397" s="10"/>
      <c r="I397" s="12"/>
      <c r="J397" s="54"/>
    </row>
    <row r="398" spans="3:10" x14ac:dyDescent="0.25">
      <c r="C398" s="4"/>
      <c r="D398" s="4"/>
      <c r="E398" s="37"/>
      <c r="F398" s="4"/>
      <c r="G398" s="5"/>
      <c r="H398" s="10"/>
      <c r="I398" s="12"/>
      <c r="J398" s="54"/>
    </row>
    <row r="399" spans="3:10" x14ac:dyDescent="0.25">
      <c r="C399" s="4"/>
      <c r="D399" s="4"/>
      <c r="E399" s="37"/>
      <c r="F399" s="4"/>
      <c r="G399" s="5"/>
      <c r="H399" s="10"/>
      <c r="I399" s="12"/>
      <c r="J399" s="54"/>
    </row>
    <row r="400" spans="3:10" x14ac:dyDescent="0.25">
      <c r="C400" s="4"/>
      <c r="D400" s="4"/>
      <c r="E400" s="37"/>
      <c r="F400" s="4"/>
      <c r="G400" s="5"/>
      <c r="H400" s="10"/>
      <c r="I400" s="12"/>
      <c r="J400" s="54"/>
    </row>
    <row r="401" spans="3:10" x14ac:dyDescent="0.25">
      <c r="C401" s="4"/>
      <c r="D401" s="4"/>
      <c r="E401" s="37"/>
      <c r="F401" s="4"/>
      <c r="G401" s="5"/>
      <c r="H401" s="10"/>
      <c r="I401" s="12"/>
      <c r="J401" s="54"/>
    </row>
    <row r="402" spans="3:10" x14ac:dyDescent="0.25">
      <c r="C402" s="4"/>
      <c r="D402" s="4"/>
      <c r="E402" s="37"/>
      <c r="F402" s="4"/>
      <c r="G402" s="5"/>
      <c r="H402" s="10"/>
      <c r="I402" s="12"/>
      <c r="J402" s="54"/>
    </row>
    <row r="403" spans="3:10" x14ac:dyDescent="0.25">
      <c r="C403" s="4"/>
      <c r="D403" s="4"/>
      <c r="E403" s="37"/>
      <c r="F403" s="4"/>
      <c r="G403" s="5"/>
      <c r="H403" s="10"/>
      <c r="I403" s="12"/>
      <c r="J403" s="54"/>
    </row>
    <row r="404" spans="3:10" x14ac:dyDescent="0.25">
      <c r="C404" s="4"/>
      <c r="D404" s="4"/>
      <c r="E404" s="37"/>
      <c r="F404" s="4"/>
      <c r="G404" s="5"/>
      <c r="H404" s="10"/>
      <c r="I404" s="12"/>
      <c r="J404" s="54"/>
    </row>
    <row r="405" spans="3:10" x14ac:dyDescent="0.25">
      <c r="C405" s="4"/>
      <c r="D405" s="4"/>
      <c r="E405" s="37"/>
      <c r="F405" s="4"/>
      <c r="G405" s="5"/>
      <c r="H405" s="10"/>
      <c r="I405" s="12"/>
      <c r="J405" s="54"/>
    </row>
    <row r="406" spans="3:10" x14ac:dyDescent="0.25">
      <c r="C406" s="4"/>
      <c r="D406" s="4"/>
      <c r="E406" s="37"/>
      <c r="F406" s="4"/>
      <c r="G406" s="5"/>
      <c r="H406" s="10"/>
      <c r="I406" s="12"/>
      <c r="J406" s="54"/>
    </row>
    <row r="407" spans="3:10" x14ac:dyDescent="0.25">
      <c r="C407" s="4"/>
      <c r="D407" s="4"/>
      <c r="E407" s="37"/>
      <c r="F407" s="4"/>
      <c r="G407" s="5"/>
      <c r="H407" s="10"/>
      <c r="I407" s="12"/>
      <c r="J407" s="54"/>
    </row>
    <row r="408" spans="3:10" x14ac:dyDescent="0.25">
      <c r="C408" s="4"/>
      <c r="D408" s="4"/>
      <c r="E408" s="37"/>
      <c r="F408" s="4"/>
      <c r="G408" s="5"/>
      <c r="H408" s="10"/>
      <c r="I408" s="12"/>
      <c r="J408" s="54"/>
    </row>
    <row r="409" spans="3:10" x14ac:dyDescent="0.25">
      <c r="C409" s="4"/>
      <c r="D409" s="4"/>
      <c r="E409" s="37"/>
      <c r="F409" s="4"/>
      <c r="G409" s="5"/>
      <c r="H409" s="10"/>
      <c r="I409" s="12"/>
      <c r="J409" s="54"/>
    </row>
    <row r="410" spans="3:10" x14ac:dyDescent="0.25">
      <c r="C410" s="4"/>
      <c r="D410" s="4"/>
      <c r="E410" s="37"/>
      <c r="F410" s="4"/>
      <c r="G410" s="5"/>
      <c r="H410" s="10"/>
      <c r="I410" s="12"/>
      <c r="J410" s="54"/>
    </row>
    <row r="411" spans="3:10" x14ac:dyDescent="0.25">
      <c r="C411" s="4"/>
      <c r="D411" s="4"/>
      <c r="E411" s="37"/>
      <c r="F411" s="4"/>
      <c r="G411" s="5"/>
      <c r="H411" s="10"/>
      <c r="I411" s="12"/>
      <c r="J411" s="54"/>
    </row>
    <row r="412" spans="3:10" x14ac:dyDescent="0.25">
      <c r="C412" s="4"/>
      <c r="D412" s="4"/>
      <c r="E412" s="37"/>
      <c r="F412" s="4"/>
      <c r="G412" s="5"/>
      <c r="H412" s="10"/>
      <c r="I412" s="12"/>
      <c r="J412" s="54"/>
    </row>
    <row r="413" spans="3:10" x14ac:dyDescent="0.25">
      <c r="C413" s="4"/>
      <c r="D413" s="4"/>
      <c r="E413" s="37"/>
      <c r="F413" s="4"/>
      <c r="G413" s="5"/>
      <c r="H413" s="10"/>
      <c r="I413" s="12"/>
      <c r="J413" s="54"/>
    </row>
    <row r="414" spans="3:10" x14ac:dyDescent="0.25">
      <c r="C414" s="4"/>
      <c r="D414" s="4"/>
      <c r="E414" s="37"/>
      <c r="F414" s="4"/>
      <c r="G414" s="5"/>
      <c r="H414" s="10"/>
      <c r="I414" s="12"/>
      <c r="J414" s="54"/>
    </row>
    <row r="415" spans="3:10" x14ac:dyDescent="0.25">
      <c r="C415" s="4"/>
      <c r="D415" s="4"/>
      <c r="E415" s="37"/>
      <c r="F415" s="4"/>
      <c r="G415" s="5"/>
      <c r="H415" s="10"/>
      <c r="I415" s="12"/>
      <c r="J415" s="54"/>
    </row>
    <row r="416" spans="3:10" x14ac:dyDescent="0.25">
      <c r="C416" s="4"/>
      <c r="D416" s="4"/>
      <c r="E416" s="37"/>
      <c r="F416" s="4"/>
      <c r="G416" s="5"/>
      <c r="H416" s="10"/>
      <c r="I416" s="12"/>
      <c r="J416" s="54"/>
    </row>
    <row r="417" spans="3:10" x14ac:dyDescent="0.25">
      <c r="C417" s="4"/>
      <c r="D417" s="4"/>
      <c r="E417" s="37"/>
      <c r="F417" s="4"/>
      <c r="G417" s="5"/>
      <c r="H417" s="10"/>
      <c r="I417" s="12"/>
      <c r="J417" s="54"/>
    </row>
    <row r="418" spans="3:10" x14ac:dyDescent="0.25">
      <c r="C418" s="4"/>
      <c r="D418" s="4"/>
      <c r="E418" s="37"/>
      <c r="F418" s="4"/>
      <c r="G418" s="5"/>
      <c r="H418" s="10"/>
      <c r="I418" s="12"/>
      <c r="J418" s="54"/>
    </row>
    <row r="419" spans="3:10" x14ac:dyDescent="0.25">
      <c r="C419" s="4"/>
      <c r="D419" s="4"/>
      <c r="E419" s="37"/>
      <c r="F419" s="4"/>
      <c r="G419" s="5"/>
      <c r="H419" s="10"/>
      <c r="I419" s="12"/>
      <c r="J419" s="54"/>
    </row>
    <row r="420" spans="3:10" x14ac:dyDescent="0.25">
      <c r="C420" s="4"/>
      <c r="D420" s="4"/>
      <c r="E420" s="37"/>
      <c r="F420" s="4"/>
      <c r="G420" s="5"/>
      <c r="H420" s="10"/>
      <c r="I420" s="12"/>
      <c r="J420" s="54"/>
    </row>
    <row r="421" spans="3:10" x14ac:dyDescent="0.25">
      <c r="C421" s="4"/>
      <c r="D421" s="4"/>
      <c r="E421" s="37"/>
      <c r="F421" s="4"/>
      <c r="G421" s="5"/>
      <c r="H421" s="10"/>
      <c r="I421" s="12"/>
      <c r="J421" s="54"/>
    </row>
    <row r="422" spans="3:10" x14ac:dyDescent="0.25">
      <c r="C422" s="4"/>
      <c r="D422" s="4"/>
      <c r="E422" s="37"/>
      <c r="F422" s="4"/>
      <c r="G422" s="5"/>
      <c r="H422" s="10"/>
      <c r="I422" s="12"/>
      <c r="J422" s="54"/>
    </row>
    <row r="423" spans="3:10" x14ac:dyDescent="0.25">
      <c r="C423" s="4"/>
      <c r="D423" s="4"/>
      <c r="E423" s="37"/>
      <c r="F423" s="4"/>
      <c r="G423" s="5"/>
      <c r="H423" s="10"/>
      <c r="I423" s="12"/>
      <c r="J423" s="54"/>
    </row>
    <row r="424" spans="3:10" x14ac:dyDescent="0.25">
      <c r="C424" s="4"/>
      <c r="D424" s="4"/>
      <c r="E424" s="37"/>
      <c r="F424" s="4"/>
      <c r="G424" s="5"/>
      <c r="H424" s="10"/>
      <c r="I424" s="12"/>
      <c r="J424" s="54"/>
    </row>
    <row r="425" spans="3:10" x14ac:dyDescent="0.25">
      <c r="C425" s="4"/>
      <c r="D425" s="4"/>
      <c r="E425" s="37"/>
      <c r="F425" s="4"/>
      <c r="G425" s="5"/>
      <c r="H425" s="10"/>
      <c r="I425" s="12"/>
      <c r="J425" s="54"/>
    </row>
    <row r="426" spans="3:10" x14ac:dyDescent="0.25">
      <c r="C426" s="4"/>
      <c r="D426" s="4"/>
      <c r="E426" s="37"/>
      <c r="F426" s="4"/>
      <c r="G426" s="5"/>
      <c r="H426" s="10"/>
      <c r="I426" s="12"/>
      <c r="J426" s="54"/>
    </row>
    <row r="427" spans="3:10" x14ac:dyDescent="0.25">
      <c r="C427" s="4"/>
      <c r="D427" s="4"/>
      <c r="E427" s="37"/>
      <c r="F427" s="4"/>
      <c r="G427" s="5"/>
      <c r="H427" s="10"/>
      <c r="I427" s="12"/>
      <c r="J427" s="54"/>
    </row>
    <row r="428" spans="3:10" x14ac:dyDescent="0.25">
      <c r="C428" s="4"/>
      <c r="D428" s="4"/>
      <c r="E428" s="37"/>
      <c r="F428" s="4"/>
      <c r="G428" s="5"/>
      <c r="H428" s="10"/>
      <c r="I428" s="12"/>
      <c r="J428" s="54"/>
    </row>
    <row r="429" spans="3:10" x14ac:dyDescent="0.25">
      <c r="C429" s="4"/>
      <c r="D429" s="4"/>
      <c r="E429" s="37"/>
      <c r="F429" s="4"/>
      <c r="G429" s="5"/>
      <c r="H429" s="10"/>
      <c r="I429" s="12"/>
      <c r="J429" s="54"/>
    </row>
    <row r="430" spans="3:10" x14ac:dyDescent="0.25">
      <c r="C430" s="4"/>
      <c r="D430" s="4"/>
      <c r="E430" s="37"/>
      <c r="F430" s="4"/>
      <c r="G430" s="5"/>
      <c r="H430" s="10"/>
      <c r="I430" s="12"/>
      <c r="J430" s="54"/>
    </row>
    <row r="431" spans="3:10" x14ac:dyDescent="0.25">
      <c r="C431" s="4"/>
      <c r="D431" s="4"/>
      <c r="E431" s="37"/>
      <c r="F431" s="4"/>
      <c r="G431" s="5"/>
      <c r="H431" s="10"/>
      <c r="I431" s="12"/>
      <c r="J431" s="54"/>
    </row>
    <row r="432" spans="3:10" x14ac:dyDescent="0.25">
      <c r="C432" s="4"/>
      <c r="D432" s="4"/>
      <c r="E432" s="37"/>
      <c r="F432" s="4"/>
      <c r="G432" s="5"/>
      <c r="H432" s="10"/>
      <c r="I432" s="12"/>
      <c r="J432" s="54"/>
    </row>
    <row r="433" spans="3:10" x14ac:dyDescent="0.25">
      <c r="C433" s="4"/>
      <c r="D433" s="4"/>
      <c r="E433" s="37"/>
      <c r="F433" s="4"/>
      <c r="G433" s="5"/>
      <c r="H433" s="10"/>
      <c r="I433" s="12"/>
      <c r="J433" s="54"/>
    </row>
    <row r="434" spans="3:10" x14ac:dyDescent="0.25">
      <c r="C434" s="4"/>
      <c r="D434" s="4"/>
      <c r="E434" s="37"/>
      <c r="F434" s="4"/>
      <c r="G434" s="5"/>
      <c r="H434" s="10"/>
      <c r="I434" s="12"/>
      <c r="J434" s="54"/>
    </row>
    <row r="435" spans="3:10" x14ac:dyDescent="0.25">
      <c r="C435" s="4"/>
      <c r="D435" s="4"/>
      <c r="E435" s="37"/>
      <c r="F435" s="4"/>
      <c r="G435" s="5"/>
      <c r="H435" s="10"/>
      <c r="I435" s="12"/>
      <c r="J435" s="54"/>
    </row>
    <row r="436" spans="3:10" x14ac:dyDescent="0.25">
      <c r="C436" s="4"/>
      <c r="D436" s="4"/>
      <c r="E436" s="37"/>
      <c r="F436" s="4"/>
      <c r="G436" s="5"/>
      <c r="H436" s="10"/>
      <c r="I436" s="12"/>
      <c r="J436" s="54"/>
    </row>
    <row r="437" spans="3:10" x14ac:dyDescent="0.25">
      <c r="C437" s="4"/>
      <c r="D437" s="4"/>
      <c r="E437" s="37"/>
      <c r="F437" s="4"/>
      <c r="G437" s="5"/>
      <c r="H437" s="10"/>
      <c r="I437" s="12"/>
      <c r="J437" s="54"/>
    </row>
    <row r="438" spans="3:10" x14ac:dyDescent="0.25">
      <c r="C438" s="4"/>
      <c r="D438" s="4"/>
      <c r="E438" s="37"/>
      <c r="F438" s="4"/>
      <c r="G438" s="5"/>
      <c r="H438" s="10"/>
      <c r="I438" s="12"/>
      <c r="J438" s="54"/>
    </row>
    <row r="439" spans="3:10" x14ac:dyDescent="0.25">
      <c r="C439" s="4"/>
      <c r="D439" s="4"/>
      <c r="E439" s="37"/>
      <c r="F439" s="4"/>
      <c r="G439" s="5"/>
      <c r="H439" s="10"/>
      <c r="I439" s="12"/>
      <c r="J439" s="54"/>
    </row>
    <row r="440" spans="3:10" x14ac:dyDescent="0.25">
      <c r="C440" s="4"/>
      <c r="D440" s="4"/>
      <c r="E440" s="37"/>
      <c r="F440" s="4"/>
      <c r="G440" s="5"/>
      <c r="H440" s="10"/>
      <c r="I440" s="12"/>
      <c r="J440" s="54"/>
    </row>
    <row r="441" spans="3:10" x14ac:dyDescent="0.25">
      <c r="C441" s="4"/>
      <c r="D441" s="4"/>
      <c r="E441" s="37"/>
      <c r="F441" s="4"/>
      <c r="G441" s="5"/>
      <c r="H441" s="10"/>
      <c r="I441" s="12"/>
      <c r="J441" s="54"/>
    </row>
    <row r="442" spans="3:10" x14ac:dyDescent="0.25">
      <c r="C442" s="4"/>
      <c r="D442" s="4"/>
      <c r="E442" s="37"/>
      <c r="F442" s="4"/>
      <c r="G442" s="5"/>
      <c r="H442" s="10"/>
      <c r="I442" s="12"/>
      <c r="J442" s="54"/>
    </row>
    <row r="443" spans="3:10" x14ac:dyDescent="0.25">
      <c r="C443" s="4"/>
      <c r="D443" s="4"/>
      <c r="E443" s="37"/>
      <c r="F443" s="4"/>
      <c r="G443" s="5"/>
      <c r="H443" s="10"/>
      <c r="I443" s="12"/>
      <c r="J443" s="54"/>
    </row>
    <row r="444" spans="3:10" x14ac:dyDescent="0.25">
      <c r="C444" s="4"/>
      <c r="D444" s="4"/>
      <c r="E444" s="37"/>
      <c r="F444" s="4"/>
      <c r="G444" s="5"/>
      <c r="H444" s="10"/>
      <c r="I444" s="12"/>
      <c r="J444" s="54"/>
    </row>
    <row r="445" spans="3:10" x14ac:dyDescent="0.25">
      <c r="C445" s="4"/>
      <c r="D445" s="4"/>
      <c r="E445" s="37"/>
      <c r="F445" s="4"/>
      <c r="G445" s="5"/>
      <c r="H445" s="10"/>
      <c r="I445" s="12"/>
      <c r="J445" s="54"/>
    </row>
    <row r="446" spans="3:10" x14ac:dyDescent="0.25">
      <c r="C446" s="4"/>
      <c r="D446" s="4"/>
      <c r="E446" s="37"/>
      <c r="F446" s="4"/>
      <c r="G446" s="5"/>
      <c r="H446" s="10"/>
      <c r="I446" s="12"/>
      <c r="J446" s="54"/>
    </row>
    <row r="447" spans="3:10" x14ac:dyDescent="0.25">
      <c r="C447" s="4"/>
      <c r="D447" s="4"/>
      <c r="E447" s="37"/>
      <c r="F447" s="4"/>
      <c r="G447" s="5"/>
      <c r="H447" s="10"/>
      <c r="I447" s="12"/>
      <c r="J447" s="54"/>
    </row>
    <row r="448" spans="3:10" x14ac:dyDescent="0.25">
      <c r="C448" s="4"/>
      <c r="D448" s="4"/>
      <c r="E448" s="37"/>
      <c r="F448" s="4"/>
      <c r="G448" s="5"/>
      <c r="H448" s="10"/>
      <c r="I448" s="12"/>
      <c r="J448" s="54"/>
    </row>
    <row r="449" spans="3:10" x14ac:dyDescent="0.25">
      <c r="C449" s="4"/>
      <c r="D449" s="4"/>
      <c r="E449" s="37"/>
      <c r="F449" s="4"/>
      <c r="G449" s="5"/>
      <c r="H449" s="10"/>
      <c r="I449" s="12"/>
      <c r="J449" s="54"/>
    </row>
    <row r="450" spans="3:10" x14ac:dyDescent="0.25">
      <c r="C450" s="4"/>
      <c r="D450" s="4"/>
      <c r="E450" s="37"/>
      <c r="F450" s="4"/>
      <c r="G450" s="5"/>
      <c r="H450" s="10"/>
      <c r="I450" s="12"/>
      <c r="J450" s="54"/>
    </row>
    <row r="451" spans="3:10" x14ac:dyDescent="0.25">
      <c r="C451" s="4"/>
      <c r="D451" s="4"/>
      <c r="E451" s="37"/>
      <c r="F451" s="4"/>
      <c r="G451" s="5"/>
      <c r="H451" s="10"/>
      <c r="I451" s="12"/>
      <c r="J451" s="54"/>
    </row>
    <row r="452" spans="3:10" x14ac:dyDescent="0.25">
      <c r="C452" s="4"/>
      <c r="D452" s="4"/>
      <c r="E452" s="37"/>
      <c r="F452" s="4"/>
      <c r="G452" s="5"/>
      <c r="H452" s="10"/>
      <c r="I452" s="12"/>
      <c r="J452" s="54"/>
    </row>
    <row r="453" spans="3:10" x14ac:dyDescent="0.25">
      <c r="C453" s="4"/>
      <c r="D453" s="4"/>
      <c r="E453" s="37"/>
      <c r="F453" s="4"/>
      <c r="G453" s="5"/>
      <c r="H453" s="10"/>
      <c r="I453" s="12"/>
      <c r="J453" s="54"/>
    </row>
    <row r="454" spans="3:10" x14ac:dyDescent="0.25">
      <c r="C454" s="4"/>
      <c r="D454" s="4"/>
      <c r="E454" s="37"/>
      <c r="F454" s="4"/>
      <c r="G454" s="5"/>
      <c r="H454" s="10"/>
      <c r="I454" s="12"/>
      <c r="J454" s="54"/>
    </row>
    <row r="455" spans="3:10" x14ac:dyDescent="0.25">
      <c r="C455" s="4"/>
      <c r="D455" s="4"/>
      <c r="E455" s="37"/>
      <c r="F455" s="4"/>
      <c r="G455" s="5"/>
      <c r="H455" s="10"/>
      <c r="I455" s="12"/>
      <c r="J455" s="54"/>
    </row>
    <row r="456" spans="3:10" x14ac:dyDescent="0.25">
      <c r="C456" s="4"/>
      <c r="D456" s="4"/>
      <c r="E456" s="37"/>
      <c r="F456" s="4"/>
      <c r="G456" s="5"/>
      <c r="H456" s="10"/>
      <c r="I456" s="12"/>
      <c r="J456" s="54"/>
    </row>
    <row r="457" spans="3:10" x14ac:dyDescent="0.25">
      <c r="C457" s="4"/>
      <c r="D457" s="4"/>
      <c r="E457" s="37"/>
      <c r="F457" s="4"/>
      <c r="G457" s="5"/>
      <c r="H457" s="10"/>
      <c r="I457" s="12"/>
      <c r="J457" s="54"/>
    </row>
    <row r="458" spans="3:10" x14ac:dyDescent="0.25">
      <c r="C458" s="4"/>
      <c r="D458" s="4"/>
      <c r="E458" s="37"/>
      <c r="F458" s="4"/>
      <c r="G458" s="5"/>
      <c r="H458" s="10"/>
      <c r="I458" s="12"/>
      <c r="J458" s="54"/>
    </row>
    <row r="459" spans="3:10" x14ac:dyDescent="0.25">
      <c r="C459" s="4"/>
      <c r="D459" s="4"/>
      <c r="E459" s="37"/>
      <c r="F459" s="4"/>
      <c r="G459" s="5"/>
      <c r="H459" s="10"/>
      <c r="I459" s="12"/>
      <c r="J459" s="54"/>
    </row>
    <row r="460" spans="3:10" x14ac:dyDescent="0.25">
      <c r="C460" s="4"/>
      <c r="D460" s="4"/>
      <c r="E460" s="37"/>
      <c r="F460" s="4"/>
      <c r="G460" s="5"/>
      <c r="H460" s="10"/>
      <c r="I460" s="12"/>
      <c r="J460" s="54"/>
    </row>
    <row r="461" spans="3:10" x14ac:dyDescent="0.25">
      <c r="C461" s="4"/>
      <c r="D461" s="4"/>
      <c r="E461" s="37"/>
      <c r="F461" s="4"/>
      <c r="G461" s="5"/>
      <c r="H461" s="10"/>
      <c r="I461" s="12"/>
      <c r="J461" s="54"/>
    </row>
    <row r="462" spans="3:10" x14ac:dyDescent="0.25">
      <c r="C462" s="4"/>
      <c r="D462" s="4"/>
      <c r="E462" s="37"/>
      <c r="F462" s="4"/>
      <c r="G462" s="5"/>
      <c r="H462" s="10"/>
      <c r="I462" s="12"/>
      <c r="J462" s="54"/>
    </row>
    <row r="463" spans="3:10" x14ac:dyDescent="0.25">
      <c r="C463" s="4"/>
      <c r="D463" s="4"/>
      <c r="E463" s="37"/>
      <c r="F463" s="4"/>
      <c r="G463" s="5"/>
      <c r="H463" s="10"/>
      <c r="I463" s="12"/>
      <c r="J463" s="54"/>
    </row>
    <row r="464" spans="3:10" x14ac:dyDescent="0.25">
      <c r="C464" s="4"/>
      <c r="D464" s="4"/>
      <c r="E464" s="37"/>
      <c r="F464" s="4"/>
      <c r="G464" s="5"/>
      <c r="H464" s="10"/>
      <c r="I464" s="12"/>
      <c r="J464" s="54"/>
    </row>
    <row r="465" spans="3:10" x14ac:dyDescent="0.25">
      <c r="C465" s="4"/>
      <c r="D465" s="4"/>
      <c r="E465" s="37"/>
      <c r="F465" s="4"/>
      <c r="G465" s="5"/>
      <c r="H465" s="10"/>
      <c r="I465" s="12"/>
      <c r="J465" s="54"/>
    </row>
    <row r="466" spans="3:10" x14ac:dyDescent="0.25">
      <c r="C466" s="4"/>
      <c r="D466" s="4"/>
      <c r="E466" s="37"/>
      <c r="F466" s="4"/>
      <c r="G466" s="5"/>
      <c r="H466" s="10"/>
      <c r="I466" s="12"/>
      <c r="J466" s="54"/>
    </row>
    <row r="467" spans="3:10" x14ac:dyDescent="0.25">
      <c r="C467" s="4"/>
      <c r="D467" s="4"/>
      <c r="E467" s="37"/>
      <c r="F467" s="4"/>
      <c r="G467" s="5"/>
      <c r="H467" s="10"/>
      <c r="I467" s="12"/>
      <c r="J467" s="54"/>
    </row>
    <row r="468" spans="3:10" x14ac:dyDescent="0.25">
      <c r="C468" s="4"/>
      <c r="D468" s="4"/>
      <c r="E468" s="37"/>
      <c r="F468" s="4"/>
      <c r="G468" s="5"/>
      <c r="H468" s="10"/>
      <c r="I468" s="12"/>
      <c r="J468" s="54"/>
    </row>
    <row r="469" spans="3:10" x14ac:dyDescent="0.25">
      <c r="C469" s="4"/>
      <c r="D469" s="4"/>
      <c r="E469" s="37"/>
      <c r="F469" s="4"/>
      <c r="G469" s="5"/>
      <c r="H469" s="10"/>
      <c r="I469" s="12"/>
      <c r="J469" s="54"/>
    </row>
    <row r="470" spans="3:10" x14ac:dyDescent="0.25">
      <c r="C470" s="4"/>
      <c r="D470" s="4"/>
      <c r="E470" s="37"/>
      <c r="F470" s="4"/>
      <c r="G470" s="5"/>
      <c r="H470" s="10"/>
      <c r="I470" s="12"/>
      <c r="J470" s="54"/>
    </row>
    <row r="471" spans="3:10" x14ac:dyDescent="0.25">
      <c r="C471" s="4"/>
      <c r="D471" s="4"/>
      <c r="E471" s="37"/>
      <c r="F471" s="4"/>
      <c r="G471" s="5"/>
      <c r="H471" s="10"/>
      <c r="I471" s="12"/>
      <c r="J471" s="54"/>
    </row>
    <row r="472" spans="3:10" x14ac:dyDescent="0.25">
      <c r="C472" s="4"/>
      <c r="D472" s="4"/>
      <c r="E472" s="37"/>
      <c r="F472" s="4"/>
      <c r="G472" s="5"/>
      <c r="H472" s="10"/>
      <c r="I472" s="12"/>
      <c r="J472" s="54"/>
    </row>
    <row r="473" spans="3:10" x14ac:dyDescent="0.25">
      <c r="C473" s="4"/>
      <c r="D473" s="4"/>
      <c r="E473" s="37"/>
      <c r="F473" s="4"/>
      <c r="G473" s="5"/>
      <c r="H473" s="10"/>
      <c r="I473" s="12"/>
      <c r="J473" s="54"/>
    </row>
    <row r="474" spans="3:10" x14ac:dyDescent="0.25">
      <c r="C474" s="4"/>
      <c r="D474" s="4"/>
      <c r="E474" s="37"/>
      <c r="F474" s="4"/>
      <c r="G474" s="5"/>
      <c r="H474" s="10"/>
      <c r="I474" s="12"/>
      <c r="J474" s="54"/>
    </row>
    <row r="475" spans="3:10" x14ac:dyDescent="0.25">
      <c r="C475" s="4"/>
      <c r="D475" s="4"/>
      <c r="E475" s="37"/>
      <c r="F475" s="4"/>
      <c r="G475" s="5"/>
      <c r="H475" s="10"/>
      <c r="I475" s="12"/>
      <c r="J475" s="54"/>
    </row>
    <row r="476" spans="3:10" x14ac:dyDescent="0.25">
      <c r="C476" s="4"/>
      <c r="D476" s="4"/>
      <c r="E476" s="37"/>
      <c r="F476" s="4"/>
      <c r="G476" s="5"/>
      <c r="H476" s="10"/>
      <c r="I476" s="12"/>
      <c r="J476" s="54"/>
    </row>
    <row r="477" spans="3:10" x14ac:dyDescent="0.25">
      <c r="C477" s="4"/>
      <c r="D477" s="4"/>
      <c r="E477" s="37"/>
      <c r="F477" s="4"/>
      <c r="G477" s="5"/>
      <c r="H477" s="10"/>
      <c r="I477" s="12"/>
      <c r="J477" s="54"/>
    </row>
    <row r="478" spans="3:10" x14ac:dyDescent="0.25">
      <c r="C478" s="4"/>
      <c r="D478" s="4"/>
      <c r="E478" s="37"/>
      <c r="F478" s="4"/>
      <c r="G478" s="5"/>
      <c r="H478" s="10"/>
      <c r="I478" s="12"/>
      <c r="J478" s="54"/>
    </row>
    <row r="479" spans="3:10" x14ac:dyDescent="0.25">
      <c r="C479" s="4"/>
      <c r="D479" s="4"/>
      <c r="E479" s="37"/>
      <c r="F479" s="4"/>
      <c r="G479" s="5"/>
      <c r="H479" s="10"/>
      <c r="I479" s="12"/>
      <c r="J479" s="54"/>
    </row>
    <row r="480" spans="3:10" x14ac:dyDescent="0.25">
      <c r="C480" s="4"/>
      <c r="D480" s="4"/>
      <c r="E480" s="37"/>
      <c r="F480" s="4"/>
      <c r="G480" s="5"/>
      <c r="H480" s="10"/>
      <c r="I480" s="12"/>
      <c r="J480" s="54"/>
    </row>
    <row r="481" spans="3:10" x14ac:dyDescent="0.25">
      <c r="C481" s="4"/>
      <c r="D481" s="4"/>
      <c r="E481" s="37"/>
      <c r="F481" s="4"/>
      <c r="G481" s="5"/>
      <c r="H481" s="10"/>
      <c r="I481" s="12"/>
      <c r="J481" s="54"/>
    </row>
    <row r="482" spans="3:10" x14ac:dyDescent="0.25">
      <c r="C482" s="4"/>
      <c r="D482" s="4"/>
      <c r="E482" s="37"/>
      <c r="F482" s="4"/>
      <c r="G482" s="5"/>
      <c r="H482" s="10"/>
      <c r="I482" s="12"/>
      <c r="J482" s="54"/>
    </row>
    <row r="483" spans="3:10" x14ac:dyDescent="0.25">
      <c r="C483" s="4"/>
      <c r="D483" s="4"/>
      <c r="E483" s="37"/>
      <c r="F483" s="4"/>
      <c r="G483" s="5"/>
      <c r="H483" s="10"/>
      <c r="I483" s="12"/>
      <c r="J483" s="54"/>
    </row>
    <row r="484" spans="3:10" x14ac:dyDescent="0.25">
      <c r="C484" s="4"/>
      <c r="D484" s="4"/>
      <c r="E484" s="37"/>
      <c r="F484" s="4"/>
      <c r="G484" s="5"/>
      <c r="H484" s="10"/>
      <c r="I484" s="12"/>
      <c r="J484" s="54"/>
    </row>
    <row r="485" spans="3:10" x14ac:dyDescent="0.25">
      <c r="C485" s="4"/>
      <c r="D485" s="4"/>
      <c r="E485" s="37"/>
      <c r="F485" s="4"/>
      <c r="G485" s="5"/>
      <c r="H485" s="10"/>
      <c r="I485" s="12"/>
      <c r="J485" s="54"/>
    </row>
    <row r="486" spans="3:10" x14ac:dyDescent="0.25">
      <c r="C486" s="4"/>
      <c r="D486" s="4"/>
      <c r="E486" s="37"/>
      <c r="F486" s="4"/>
      <c r="G486" s="5"/>
      <c r="H486" s="10"/>
      <c r="I486" s="12"/>
      <c r="J486" s="54"/>
    </row>
    <row r="487" spans="3:10" x14ac:dyDescent="0.25">
      <c r="C487" s="4"/>
      <c r="D487" s="4"/>
      <c r="E487" s="37"/>
      <c r="F487" s="4"/>
      <c r="G487" s="5"/>
      <c r="H487" s="10"/>
      <c r="I487" s="12"/>
      <c r="J487" s="54"/>
    </row>
    <row r="488" spans="3:10" x14ac:dyDescent="0.25">
      <c r="C488" s="4"/>
      <c r="D488" s="4"/>
      <c r="E488" s="37"/>
      <c r="F488" s="4"/>
      <c r="G488" s="5"/>
      <c r="H488" s="10"/>
      <c r="I488" s="12"/>
      <c r="J488" s="54"/>
    </row>
    <row r="489" spans="3:10" x14ac:dyDescent="0.25">
      <c r="C489" s="4"/>
      <c r="D489" s="4"/>
      <c r="E489" s="37"/>
      <c r="F489" s="4"/>
      <c r="G489" s="5"/>
      <c r="H489" s="10"/>
      <c r="I489" s="12"/>
      <c r="J489" s="54"/>
    </row>
    <row r="490" spans="3:10" x14ac:dyDescent="0.25">
      <c r="C490" s="4"/>
      <c r="D490" s="4"/>
      <c r="E490" s="37"/>
      <c r="F490" s="4"/>
      <c r="G490" s="5"/>
      <c r="H490" s="10"/>
      <c r="I490" s="12"/>
      <c r="J490" s="54"/>
    </row>
    <row r="491" spans="3:10" x14ac:dyDescent="0.25">
      <c r="C491" s="4"/>
      <c r="D491" s="4"/>
      <c r="E491" s="37"/>
      <c r="F491" s="4"/>
      <c r="G491" s="5"/>
      <c r="H491" s="10"/>
      <c r="I491" s="12"/>
      <c r="J491" s="54"/>
    </row>
    <row r="492" spans="3:10" x14ac:dyDescent="0.25">
      <c r="C492" s="4"/>
      <c r="D492" s="4"/>
      <c r="E492" s="37"/>
      <c r="F492" s="4"/>
      <c r="G492" s="5"/>
      <c r="H492" s="10"/>
      <c r="I492" s="12"/>
      <c r="J492" s="54"/>
    </row>
    <row r="493" spans="3:10" x14ac:dyDescent="0.25">
      <c r="C493" s="4"/>
      <c r="D493" s="4"/>
      <c r="E493" s="37"/>
      <c r="F493" s="4"/>
      <c r="G493" s="5"/>
      <c r="H493" s="10"/>
      <c r="I493" s="12"/>
      <c r="J493" s="54"/>
    </row>
    <row r="494" spans="3:10" x14ac:dyDescent="0.25">
      <c r="C494" s="4"/>
      <c r="D494" s="4"/>
      <c r="E494" s="37"/>
      <c r="F494" s="4"/>
      <c r="G494" s="5"/>
      <c r="H494" s="10"/>
      <c r="I494" s="12"/>
      <c r="J494" s="54"/>
    </row>
    <row r="495" spans="3:10" x14ac:dyDescent="0.25">
      <c r="C495" s="4"/>
      <c r="D495" s="4"/>
      <c r="E495" s="37"/>
      <c r="F495" s="4"/>
      <c r="G495" s="5"/>
      <c r="H495" s="10"/>
      <c r="I495" s="12"/>
      <c r="J495" s="54"/>
    </row>
    <row r="496" spans="3:10" x14ac:dyDescent="0.25">
      <c r="C496" s="4"/>
      <c r="D496" s="4"/>
      <c r="E496" s="37"/>
      <c r="F496" s="4"/>
      <c r="G496" s="5"/>
      <c r="H496" s="10"/>
      <c r="I496" s="12"/>
      <c r="J496" s="54"/>
    </row>
    <row r="497" spans="3:10" x14ac:dyDescent="0.25">
      <c r="C497" s="4"/>
      <c r="D497" s="4"/>
      <c r="E497" s="37"/>
      <c r="F497" s="4"/>
      <c r="G497" s="5"/>
      <c r="H497" s="10"/>
      <c r="I497" s="12"/>
      <c r="J497" s="54"/>
    </row>
    <row r="498" spans="3:10" x14ac:dyDescent="0.25">
      <c r="C498" s="4"/>
      <c r="D498" s="4"/>
      <c r="E498" s="37"/>
      <c r="F498" s="4"/>
      <c r="G498" s="5"/>
      <c r="H498" s="10"/>
      <c r="I498" s="12"/>
      <c r="J498" s="54"/>
    </row>
    <row r="499" spans="3:10" x14ac:dyDescent="0.25">
      <c r="C499" s="4"/>
      <c r="D499" s="4"/>
      <c r="E499" s="37"/>
      <c r="F499" s="4"/>
      <c r="G499" s="5"/>
      <c r="H499" s="10"/>
      <c r="I499" s="12"/>
      <c r="J499" s="54"/>
    </row>
    <row r="500" spans="3:10" x14ac:dyDescent="0.25">
      <c r="C500" s="4"/>
      <c r="D500" s="4"/>
      <c r="E500" s="37"/>
      <c r="F500" s="4"/>
      <c r="G500" s="5"/>
      <c r="H500" s="10"/>
      <c r="I500" s="12"/>
      <c r="J500" s="54"/>
    </row>
    <row r="501" spans="3:10" x14ac:dyDescent="0.25">
      <c r="C501" s="4"/>
      <c r="D501" s="4"/>
      <c r="E501" s="37"/>
      <c r="F501" s="4"/>
      <c r="G501" s="5"/>
      <c r="H501" s="10"/>
      <c r="I501" s="12"/>
      <c r="J501" s="54"/>
    </row>
    <row r="502" spans="3:10" x14ac:dyDescent="0.25">
      <c r="C502" s="4"/>
      <c r="D502" s="4"/>
      <c r="E502" s="37"/>
      <c r="F502" s="4"/>
      <c r="G502" s="5"/>
      <c r="H502" s="10"/>
      <c r="I502" s="12"/>
      <c r="J502" s="54"/>
    </row>
    <row r="503" spans="3:10" x14ac:dyDescent="0.25">
      <c r="C503" s="4"/>
      <c r="D503" s="4"/>
      <c r="E503" s="37"/>
      <c r="F503" s="4"/>
      <c r="G503" s="5"/>
      <c r="H503" s="10"/>
      <c r="I503" s="12"/>
      <c r="J503" s="54"/>
    </row>
    <row r="504" spans="3:10" x14ac:dyDescent="0.25">
      <c r="C504" s="4"/>
      <c r="D504" s="4"/>
      <c r="E504" s="37"/>
      <c r="F504" s="4"/>
      <c r="G504" s="5"/>
      <c r="H504" s="10"/>
      <c r="I504" s="12"/>
      <c r="J504" s="54"/>
    </row>
    <row r="505" spans="3:10" x14ac:dyDescent="0.25">
      <c r="C505" s="4"/>
      <c r="D505" s="4"/>
      <c r="E505" s="37"/>
      <c r="F505" s="4"/>
      <c r="G505" s="5"/>
      <c r="H505" s="10"/>
      <c r="I505" s="12"/>
      <c r="J505" s="54"/>
    </row>
    <row r="506" spans="3:10" x14ac:dyDescent="0.25">
      <c r="C506" s="4"/>
      <c r="D506" s="4"/>
      <c r="E506" s="37"/>
      <c r="F506" s="4"/>
      <c r="G506" s="5"/>
      <c r="H506" s="10"/>
      <c r="I506" s="12"/>
      <c r="J506" s="54"/>
    </row>
    <row r="507" spans="3:10" x14ac:dyDescent="0.25">
      <c r="C507" s="4"/>
      <c r="D507" s="4"/>
      <c r="E507" s="37"/>
      <c r="F507" s="4"/>
      <c r="G507" s="5"/>
      <c r="H507" s="10"/>
      <c r="I507" s="12"/>
      <c r="J507" s="54"/>
    </row>
    <row r="508" spans="3:10" x14ac:dyDescent="0.25">
      <c r="C508" s="4"/>
      <c r="D508" s="4"/>
      <c r="E508" s="37"/>
      <c r="F508" s="4"/>
      <c r="G508" s="5"/>
      <c r="H508" s="10"/>
      <c r="I508" s="12"/>
      <c r="J508" s="54"/>
    </row>
    <row r="509" spans="3:10" x14ac:dyDescent="0.25">
      <c r="C509" s="4"/>
      <c r="D509" s="4"/>
      <c r="E509" s="37"/>
      <c r="F509" s="4"/>
      <c r="G509" s="5"/>
      <c r="H509" s="10"/>
      <c r="I509" s="12"/>
      <c r="J509" s="54"/>
    </row>
    <row r="510" spans="3:10" x14ac:dyDescent="0.25">
      <c r="C510" s="4"/>
      <c r="D510" s="4"/>
      <c r="E510" s="37"/>
      <c r="F510" s="4"/>
      <c r="G510" s="5"/>
      <c r="H510" s="10"/>
      <c r="I510" s="12"/>
      <c r="J510" s="54"/>
    </row>
    <row r="511" spans="3:10" x14ac:dyDescent="0.25">
      <c r="C511" s="4"/>
      <c r="D511" s="4"/>
      <c r="E511" s="37"/>
      <c r="F511" s="4"/>
      <c r="G511" s="5"/>
      <c r="H511" s="10"/>
      <c r="I511" s="12"/>
      <c r="J511" s="54"/>
    </row>
    <row r="512" spans="3:10" x14ac:dyDescent="0.25">
      <c r="C512" s="4"/>
      <c r="D512" s="4"/>
      <c r="E512" s="37"/>
      <c r="F512" s="4"/>
      <c r="G512" s="5"/>
      <c r="H512" s="10"/>
      <c r="I512" s="12"/>
      <c r="J512" s="54"/>
    </row>
    <row r="513" spans="3:12" x14ac:dyDescent="0.25">
      <c r="C513" s="4"/>
      <c r="D513" s="4"/>
      <c r="E513" s="37"/>
      <c r="F513" s="4"/>
      <c r="G513" s="5"/>
      <c r="H513" s="10"/>
      <c r="I513" s="12"/>
      <c r="J513" s="54"/>
    </row>
    <row r="514" spans="3:12" x14ac:dyDescent="0.25">
      <c r="C514" s="4"/>
      <c r="D514" s="4"/>
      <c r="E514" s="37"/>
      <c r="F514" s="4"/>
      <c r="G514" s="5"/>
      <c r="H514" s="10"/>
      <c r="I514" s="12"/>
      <c r="J514" s="54"/>
    </row>
    <row r="515" spans="3:12" x14ac:dyDescent="0.25">
      <c r="C515" s="4"/>
      <c r="D515" s="4"/>
      <c r="E515" s="37"/>
      <c r="F515" s="4"/>
      <c r="G515" s="5"/>
      <c r="H515" s="10"/>
      <c r="I515" s="12"/>
      <c r="J515" s="54"/>
    </row>
    <row r="516" spans="3:12" x14ac:dyDescent="0.25">
      <c r="C516" s="4"/>
      <c r="D516" s="4"/>
      <c r="E516" s="37"/>
      <c r="F516" s="4"/>
      <c r="G516" s="5"/>
      <c r="H516" s="10"/>
      <c r="I516" s="12"/>
      <c r="J516" s="54"/>
    </row>
    <row r="517" spans="3:12" x14ac:dyDescent="0.25">
      <c r="C517" s="4"/>
      <c r="D517" s="4"/>
      <c r="E517" s="37"/>
      <c r="F517" s="4"/>
      <c r="G517" s="5"/>
      <c r="H517" s="10"/>
      <c r="I517" s="12"/>
      <c r="J517" s="54"/>
    </row>
    <row r="518" spans="3:12" x14ac:dyDescent="0.25">
      <c r="C518" s="4"/>
      <c r="D518" s="4"/>
      <c r="E518" s="37"/>
      <c r="F518" s="4"/>
      <c r="G518" s="5"/>
      <c r="H518" s="10"/>
      <c r="I518" s="12"/>
      <c r="J518" s="54"/>
    </row>
    <row r="519" spans="3:12" x14ac:dyDescent="0.25">
      <c r="C519" s="4"/>
      <c r="D519" s="4"/>
      <c r="E519" s="37"/>
      <c r="F519" s="4"/>
      <c r="G519" s="5"/>
      <c r="H519" s="10"/>
      <c r="I519" s="12"/>
      <c r="J519" s="54"/>
    </row>
    <row r="520" spans="3:12" x14ac:dyDescent="0.25">
      <c r="C520" s="4"/>
      <c r="D520" s="4"/>
      <c r="E520" s="37"/>
      <c r="F520" s="4"/>
      <c r="G520" s="5"/>
      <c r="H520" s="10"/>
      <c r="I520" s="12"/>
      <c r="J520" s="54"/>
    </row>
    <row r="521" spans="3:12" x14ac:dyDescent="0.25">
      <c r="C521" s="4"/>
      <c r="D521" s="4"/>
      <c r="E521" s="37"/>
      <c r="F521" s="4"/>
      <c r="G521" s="5"/>
      <c r="H521" s="10"/>
      <c r="I521" s="12"/>
      <c r="J521" s="54"/>
    </row>
    <row r="522" spans="3:12" x14ac:dyDescent="0.25">
      <c r="C522" s="4"/>
      <c r="D522" s="4"/>
      <c r="E522" s="37"/>
      <c r="F522" s="4"/>
      <c r="G522" s="5"/>
      <c r="H522" s="10"/>
      <c r="I522" s="12"/>
      <c r="J522" s="54"/>
    </row>
    <row r="523" spans="3:12" x14ac:dyDescent="0.25">
      <c r="C523" s="4"/>
      <c r="D523" s="4"/>
      <c r="E523" s="37"/>
      <c r="F523" s="4"/>
      <c r="G523" s="5"/>
      <c r="H523" s="10"/>
      <c r="I523" s="12"/>
      <c r="J523" s="54"/>
    </row>
    <row r="524" spans="3:12" x14ac:dyDescent="0.25">
      <c r="C524" s="4"/>
      <c r="D524" s="4"/>
      <c r="E524" s="37"/>
      <c r="F524" s="4"/>
      <c r="G524" s="5"/>
      <c r="H524" s="10"/>
      <c r="I524" s="12"/>
      <c r="J524" s="54"/>
    </row>
    <row r="525" spans="3:12" x14ac:dyDescent="0.25">
      <c r="C525" s="41"/>
      <c r="D525" s="41"/>
      <c r="E525" s="46"/>
      <c r="F525" s="41"/>
      <c r="G525" s="47"/>
      <c r="H525" s="48"/>
      <c r="I525" s="49"/>
      <c r="J525" s="55"/>
    </row>
    <row r="526" spans="3:12" x14ac:dyDescent="0.25">
      <c r="C526" s="4"/>
      <c r="D526" s="4"/>
      <c r="E526" s="37"/>
      <c r="F526" s="4"/>
      <c r="G526" s="5"/>
      <c r="H526" s="10"/>
      <c r="I526" s="12"/>
      <c r="J526" s="54"/>
      <c r="K526" s="12"/>
      <c r="L526" s="12"/>
    </row>
    <row r="527" spans="3:12" x14ac:dyDescent="0.25">
      <c r="C527" s="4"/>
      <c r="D527" s="4"/>
      <c r="E527" s="37"/>
      <c r="F527" s="4"/>
      <c r="G527" s="5"/>
      <c r="H527" s="10"/>
      <c r="I527" s="12"/>
      <c r="J527" s="54"/>
      <c r="K527" s="12"/>
      <c r="L527" s="12"/>
    </row>
    <row r="528" spans="3:12" x14ac:dyDescent="0.25">
      <c r="C528" s="4"/>
      <c r="D528" s="4"/>
      <c r="E528" s="37"/>
      <c r="F528" s="4"/>
      <c r="G528" s="5"/>
      <c r="H528" s="10"/>
      <c r="I528" s="12"/>
      <c r="J528" s="54"/>
      <c r="K528" s="12"/>
      <c r="L528" s="12"/>
    </row>
    <row r="529" spans="3:12" x14ac:dyDescent="0.25">
      <c r="C529" s="4"/>
      <c r="D529" s="4"/>
      <c r="E529" s="37"/>
      <c r="F529" s="4"/>
      <c r="G529" s="5"/>
      <c r="H529" s="10"/>
      <c r="I529" s="12"/>
      <c r="J529" s="54"/>
      <c r="K529" s="12"/>
      <c r="L529" s="12"/>
    </row>
    <row r="530" spans="3:12" x14ac:dyDescent="0.25">
      <c r="C530" s="4"/>
      <c r="D530" s="4"/>
      <c r="E530" s="37"/>
      <c r="F530" s="4"/>
      <c r="G530" s="5"/>
      <c r="H530" s="10"/>
      <c r="I530" s="12"/>
      <c r="J530" s="54"/>
      <c r="K530" s="12"/>
      <c r="L530" s="12"/>
    </row>
    <row r="531" spans="3:12" x14ac:dyDescent="0.25">
      <c r="C531" s="4"/>
      <c r="D531" s="4"/>
      <c r="E531" s="37"/>
      <c r="F531" s="4"/>
      <c r="G531" s="5"/>
      <c r="H531" s="10"/>
      <c r="I531" s="12"/>
      <c r="J531" s="54"/>
      <c r="K531" s="12"/>
      <c r="L531" s="12"/>
    </row>
    <row r="532" spans="3:12" x14ac:dyDescent="0.25">
      <c r="C532" s="4"/>
      <c r="D532" s="4"/>
      <c r="E532" s="37"/>
      <c r="F532" s="4"/>
      <c r="G532" s="5"/>
      <c r="H532" s="10"/>
      <c r="I532" s="12"/>
      <c r="J532" s="54"/>
      <c r="K532" s="12"/>
      <c r="L532" s="12"/>
    </row>
    <row r="533" spans="3:12" x14ac:dyDescent="0.25">
      <c r="C533" s="4"/>
      <c r="D533" s="4"/>
      <c r="E533" s="37"/>
      <c r="F533" s="4"/>
      <c r="G533" s="5"/>
      <c r="H533" s="10"/>
      <c r="I533" s="12"/>
      <c r="J533" s="54"/>
      <c r="K533" s="12"/>
      <c r="L533" s="12"/>
    </row>
    <row r="534" spans="3:12" x14ac:dyDescent="0.25">
      <c r="C534" s="4"/>
      <c r="D534" s="4"/>
      <c r="E534" s="37"/>
      <c r="F534" s="4"/>
      <c r="G534" s="5"/>
      <c r="H534" s="10"/>
      <c r="I534" s="12"/>
      <c r="J534" s="54"/>
      <c r="K534" s="12"/>
      <c r="L534" s="12"/>
    </row>
    <row r="535" spans="3:12" x14ac:dyDescent="0.25">
      <c r="C535" s="4"/>
      <c r="D535" s="4"/>
      <c r="E535" s="37"/>
      <c r="F535" s="4"/>
      <c r="G535" s="5"/>
      <c r="H535" s="10"/>
      <c r="I535" s="12"/>
      <c r="J535" s="54"/>
      <c r="K535" s="12"/>
      <c r="L535" s="12"/>
    </row>
    <row r="536" spans="3:12" x14ac:dyDescent="0.25">
      <c r="C536" s="4"/>
      <c r="D536" s="4"/>
      <c r="E536" s="37"/>
      <c r="F536" s="4"/>
      <c r="G536" s="5"/>
      <c r="H536" s="10"/>
      <c r="I536" s="12"/>
      <c r="J536" s="54"/>
      <c r="K536" s="12"/>
      <c r="L536" s="12"/>
    </row>
    <row r="537" spans="3:12" x14ac:dyDescent="0.25">
      <c r="C537" s="4"/>
      <c r="D537" s="4"/>
      <c r="E537" s="37"/>
      <c r="F537" s="4"/>
      <c r="G537" s="5"/>
      <c r="H537" s="10"/>
      <c r="I537" s="12"/>
      <c r="J537" s="54"/>
      <c r="K537" s="12"/>
      <c r="L537" s="12"/>
    </row>
    <row r="538" spans="3:12" x14ac:dyDescent="0.25">
      <c r="C538" s="4"/>
      <c r="D538" s="4"/>
      <c r="E538" s="37"/>
      <c r="F538" s="4"/>
      <c r="G538" s="5"/>
      <c r="H538" s="10"/>
      <c r="I538" s="12"/>
      <c r="J538" s="54"/>
      <c r="K538" s="12"/>
      <c r="L538" s="12"/>
    </row>
    <row r="539" spans="3:12" x14ac:dyDescent="0.25">
      <c r="C539" s="4"/>
      <c r="D539" s="4"/>
      <c r="E539" s="37"/>
      <c r="F539" s="4"/>
      <c r="G539" s="5"/>
      <c r="H539" s="10"/>
      <c r="I539" s="12"/>
      <c r="J539" s="54"/>
      <c r="K539" s="12"/>
      <c r="L539" s="12"/>
    </row>
    <row r="540" spans="3:12" x14ac:dyDescent="0.25">
      <c r="C540" s="4"/>
      <c r="D540" s="4"/>
      <c r="E540" s="37"/>
      <c r="F540" s="4"/>
      <c r="G540" s="5"/>
      <c r="H540" s="10"/>
      <c r="I540" s="12"/>
      <c r="J540" s="54"/>
      <c r="K540" s="12"/>
      <c r="L540" s="12"/>
    </row>
    <row r="541" spans="3:12" x14ac:dyDescent="0.25">
      <c r="C541" s="4"/>
      <c r="D541" s="4"/>
      <c r="E541" s="37"/>
      <c r="F541" s="4"/>
      <c r="G541" s="5"/>
      <c r="H541" s="10"/>
      <c r="I541" s="12"/>
      <c r="J541" s="54"/>
      <c r="K541" s="12"/>
      <c r="L541" s="12"/>
    </row>
    <row r="542" spans="3:12" x14ac:dyDescent="0.25">
      <c r="C542" s="4"/>
      <c r="D542" s="4"/>
      <c r="E542" s="37"/>
      <c r="F542" s="4"/>
      <c r="G542" s="5"/>
      <c r="H542" s="10"/>
      <c r="I542" s="12"/>
      <c r="J542" s="54"/>
      <c r="K542" s="12"/>
      <c r="L542" s="12"/>
    </row>
    <row r="543" spans="3:12" x14ac:dyDescent="0.25">
      <c r="C543" s="4"/>
      <c r="D543" s="4"/>
      <c r="E543" s="37"/>
      <c r="F543" s="4"/>
      <c r="G543" s="5"/>
      <c r="H543" s="10"/>
      <c r="I543" s="12"/>
      <c r="J543" s="54"/>
      <c r="K543" s="12"/>
      <c r="L543" s="12"/>
    </row>
    <row r="544" spans="3:12" x14ac:dyDescent="0.25">
      <c r="C544" s="4"/>
      <c r="D544" s="4"/>
      <c r="E544" s="37"/>
      <c r="F544" s="4"/>
      <c r="G544" s="5"/>
      <c r="H544" s="10"/>
      <c r="I544" s="12"/>
      <c r="J544" s="54"/>
      <c r="K544" s="12"/>
      <c r="L544" s="12"/>
    </row>
    <row r="545" spans="3:12" x14ac:dyDescent="0.25">
      <c r="C545" s="4"/>
      <c r="D545" s="4"/>
      <c r="E545" s="37"/>
      <c r="F545" s="4"/>
      <c r="G545" s="5"/>
      <c r="H545" s="10"/>
      <c r="I545" s="12"/>
      <c r="J545" s="54"/>
      <c r="K545" s="12"/>
      <c r="L545" s="12"/>
    </row>
    <row r="546" spans="3:12" x14ac:dyDescent="0.25">
      <c r="C546" s="4"/>
      <c r="D546" s="4"/>
      <c r="E546" s="37"/>
      <c r="F546" s="4"/>
      <c r="G546" s="5"/>
      <c r="H546" s="10"/>
      <c r="I546" s="12"/>
      <c r="J546" s="54"/>
      <c r="K546" s="12"/>
      <c r="L546" s="12"/>
    </row>
    <row r="547" spans="3:12" x14ac:dyDescent="0.25">
      <c r="C547" s="4"/>
      <c r="D547" s="4"/>
      <c r="E547" s="37"/>
      <c r="F547" s="4"/>
      <c r="G547" s="5"/>
      <c r="H547" s="10"/>
      <c r="I547" s="12"/>
      <c r="J547" s="54"/>
      <c r="K547" s="12"/>
      <c r="L547" s="12"/>
    </row>
    <row r="548" spans="3:12" x14ac:dyDescent="0.25">
      <c r="C548" s="4"/>
      <c r="D548" s="4"/>
      <c r="E548" s="37"/>
      <c r="F548" s="4"/>
      <c r="G548" s="5"/>
      <c r="H548" s="10"/>
      <c r="I548" s="12"/>
      <c r="J548" s="54"/>
      <c r="K548" s="12"/>
      <c r="L548" s="12"/>
    </row>
    <row r="549" spans="3:12" x14ac:dyDescent="0.25">
      <c r="C549" s="4"/>
      <c r="D549" s="4"/>
      <c r="E549" s="37"/>
      <c r="F549" s="4"/>
      <c r="G549" s="5"/>
      <c r="H549" s="10"/>
      <c r="I549" s="12"/>
      <c r="J549" s="54"/>
      <c r="K549" s="12"/>
      <c r="L549" s="12"/>
    </row>
    <row r="550" spans="3:12" x14ac:dyDescent="0.25">
      <c r="C550" s="4"/>
      <c r="D550" s="4"/>
      <c r="E550" s="37"/>
      <c r="F550" s="4"/>
      <c r="G550" s="5"/>
      <c r="H550" s="10"/>
      <c r="I550" s="12"/>
      <c r="J550" s="54"/>
      <c r="K550" s="12"/>
      <c r="L550" s="12"/>
    </row>
    <row r="551" spans="3:12" x14ac:dyDescent="0.25">
      <c r="C551" s="4"/>
      <c r="D551" s="4"/>
      <c r="E551" s="37"/>
      <c r="F551" s="4"/>
      <c r="G551" s="5"/>
      <c r="H551" s="10"/>
      <c r="I551" s="12"/>
      <c r="J551" s="54"/>
      <c r="K551" s="12"/>
      <c r="L551" s="12"/>
    </row>
    <row r="552" spans="3:12" x14ac:dyDescent="0.25">
      <c r="C552" s="4"/>
      <c r="D552" s="4"/>
      <c r="E552" s="37"/>
      <c r="F552" s="4"/>
      <c r="G552" s="5"/>
      <c r="H552" s="10"/>
      <c r="I552" s="12"/>
      <c r="J552" s="54"/>
      <c r="K552" s="12"/>
      <c r="L552" s="12"/>
    </row>
    <row r="553" spans="3:12" x14ac:dyDescent="0.25">
      <c r="C553" s="4"/>
      <c r="D553" s="4"/>
      <c r="E553" s="37"/>
      <c r="F553" s="4"/>
      <c r="G553" s="5"/>
      <c r="H553" s="10"/>
      <c r="I553" s="12"/>
      <c r="J553" s="54"/>
      <c r="K553" s="12"/>
      <c r="L553" s="12"/>
    </row>
    <row r="554" spans="3:12" x14ac:dyDescent="0.25">
      <c r="C554" s="4"/>
      <c r="D554" s="4"/>
      <c r="E554" s="37"/>
      <c r="F554" s="4"/>
      <c r="G554" s="5"/>
      <c r="H554" s="10"/>
      <c r="I554" s="12"/>
      <c r="J554" s="54"/>
      <c r="K554" s="12"/>
      <c r="L554" s="12"/>
    </row>
    <row r="555" spans="3:12" x14ac:dyDescent="0.25">
      <c r="C555" s="4"/>
      <c r="D555" s="4"/>
      <c r="E555" s="37"/>
      <c r="F555" s="4"/>
      <c r="G555" s="5"/>
      <c r="H555" s="10"/>
      <c r="I555" s="12"/>
      <c r="J555" s="54"/>
      <c r="K555" s="12"/>
      <c r="L555" s="12"/>
    </row>
    <row r="556" spans="3:12" x14ac:dyDescent="0.25">
      <c r="C556" s="4"/>
      <c r="D556" s="4"/>
      <c r="E556" s="37"/>
      <c r="F556" s="4"/>
      <c r="G556" s="5"/>
      <c r="H556" s="10"/>
      <c r="I556" s="12"/>
      <c r="J556" s="54"/>
      <c r="K556" s="12"/>
      <c r="L556" s="12"/>
    </row>
    <row r="557" spans="3:12" x14ac:dyDescent="0.25">
      <c r="C557" s="4"/>
      <c r="D557" s="4"/>
      <c r="E557" s="37"/>
      <c r="F557" s="4"/>
      <c r="G557" s="5"/>
      <c r="H557" s="10"/>
      <c r="I557" s="12"/>
      <c r="J557" s="54"/>
      <c r="K557" s="12"/>
      <c r="L557" s="12"/>
    </row>
    <row r="558" spans="3:12" x14ac:dyDescent="0.25">
      <c r="C558" s="4"/>
      <c r="D558" s="4"/>
      <c r="E558" s="37"/>
      <c r="F558" s="4"/>
      <c r="G558" s="5"/>
      <c r="H558" s="10"/>
      <c r="I558" s="12"/>
      <c r="J558" s="54"/>
      <c r="K558" s="12"/>
      <c r="L558" s="12"/>
    </row>
    <row r="559" spans="3:12" x14ac:dyDescent="0.25">
      <c r="C559" s="4"/>
      <c r="D559" s="4"/>
      <c r="E559" s="37"/>
      <c r="F559" s="4"/>
      <c r="G559" s="5"/>
      <c r="H559" s="10"/>
      <c r="I559" s="12"/>
      <c r="J559" s="54"/>
      <c r="K559" s="12"/>
      <c r="L559" s="12"/>
    </row>
    <row r="560" spans="3:12" x14ac:dyDescent="0.25">
      <c r="C560" s="4"/>
      <c r="D560" s="4"/>
      <c r="E560" s="37"/>
      <c r="F560" s="4"/>
      <c r="G560" s="5"/>
      <c r="H560" s="10"/>
      <c r="I560" s="12"/>
      <c r="J560" s="54"/>
      <c r="K560" s="12"/>
      <c r="L560" s="12"/>
    </row>
    <row r="561" spans="3:12" x14ac:dyDescent="0.25">
      <c r="C561" s="4"/>
      <c r="D561" s="4"/>
      <c r="E561" s="37"/>
      <c r="F561" s="4"/>
      <c r="G561" s="5"/>
      <c r="H561" s="10"/>
      <c r="I561" s="12"/>
      <c r="J561" s="54"/>
      <c r="K561" s="12"/>
      <c r="L561" s="12"/>
    </row>
    <row r="562" spans="3:12" x14ac:dyDescent="0.25">
      <c r="C562" s="4"/>
      <c r="D562" s="4"/>
      <c r="E562" s="37"/>
      <c r="F562" s="4"/>
      <c r="G562" s="5"/>
      <c r="H562" s="10"/>
      <c r="I562" s="12"/>
      <c r="J562" s="54"/>
      <c r="K562" s="12"/>
      <c r="L562" s="12"/>
    </row>
    <row r="563" spans="3:12" x14ac:dyDescent="0.25">
      <c r="C563" s="4"/>
      <c r="D563" s="4"/>
      <c r="E563" s="37"/>
      <c r="F563" s="4"/>
      <c r="G563" s="5"/>
      <c r="H563" s="10"/>
      <c r="I563" s="12"/>
      <c r="J563" s="54"/>
      <c r="K563" s="12"/>
      <c r="L563" s="12"/>
    </row>
    <row r="564" spans="3:12" x14ac:dyDescent="0.25">
      <c r="C564" s="4"/>
      <c r="D564" s="4"/>
      <c r="E564" s="37"/>
      <c r="F564" s="4"/>
      <c r="G564" s="5"/>
      <c r="H564" s="10"/>
      <c r="I564" s="12"/>
      <c r="J564" s="54"/>
      <c r="K564" s="12"/>
      <c r="L564" s="12"/>
    </row>
    <row r="565" spans="3:12" x14ac:dyDescent="0.25">
      <c r="C565" s="4"/>
      <c r="D565" s="4"/>
      <c r="E565" s="37"/>
      <c r="F565" s="4"/>
      <c r="G565" s="5"/>
      <c r="H565" s="10"/>
      <c r="I565" s="12"/>
      <c r="J565" s="54"/>
      <c r="K565" s="12"/>
      <c r="L565" s="12"/>
    </row>
    <row r="566" spans="3:12" x14ac:dyDescent="0.25">
      <c r="C566" s="4"/>
      <c r="D566" s="4"/>
      <c r="E566" s="37"/>
      <c r="F566" s="4"/>
      <c r="G566" s="5"/>
      <c r="H566" s="10"/>
      <c r="I566" s="12"/>
      <c r="J566" s="54"/>
      <c r="K566" s="12"/>
      <c r="L566" s="12"/>
    </row>
    <row r="567" spans="3:12" x14ac:dyDescent="0.25">
      <c r="C567" s="4"/>
      <c r="D567" s="4"/>
      <c r="E567" s="37"/>
      <c r="F567" s="4"/>
      <c r="G567" s="5"/>
      <c r="H567" s="10"/>
      <c r="I567" s="12"/>
      <c r="J567" s="54"/>
      <c r="K567" s="12"/>
      <c r="L567" s="12"/>
    </row>
    <row r="568" spans="3:12" x14ac:dyDescent="0.25">
      <c r="C568" s="4"/>
      <c r="D568" s="4"/>
      <c r="E568" s="37"/>
      <c r="F568" s="4"/>
      <c r="G568" s="5"/>
      <c r="H568" s="10"/>
      <c r="I568" s="12"/>
      <c r="J568" s="54"/>
      <c r="K568" s="12"/>
      <c r="L568" s="12"/>
    </row>
    <row r="569" spans="3:12" x14ac:dyDescent="0.25">
      <c r="C569" s="4"/>
      <c r="D569" s="4"/>
      <c r="E569" s="37"/>
      <c r="F569" s="4"/>
      <c r="G569" s="5"/>
      <c r="H569" s="10"/>
      <c r="I569" s="12"/>
      <c r="J569" s="54"/>
      <c r="K569" s="12"/>
      <c r="L569" s="12"/>
    </row>
    <row r="570" spans="3:12" x14ac:dyDescent="0.25">
      <c r="C570" s="4"/>
      <c r="D570" s="4"/>
      <c r="E570" s="37"/>
      <c r="F570" s="4"/>
      <c r="G570" s="5"/>
      <c r="H570" s="10"/>
      <c r="I570" s="12"/>
      <c r="J570" s="54"/>
      <c r="K570" s="12"/>
      <c r="L570" s="12"/>
    </row>
    <row r="571" spans="3:12" x14ac:dyDescent="0.25">
      <c r="C571" s="4"/>
      <c r="D571" s="4"/>
      <c r="E571" s="37"/>
      <c r="F571" s="4"/>
      <c r="G571" s="5"/>
      <c r="H571" s="10"/>
      <c r="I571" s="12"/>
      <c r="J571" s="54"/>
      <c r="K571" s="12"/>
      <c r="L571" s="12"/>
    </row>
    <row r="572" spans="3:12" x14ac:dyDescent="0.25">
      <c r="C572" s="4"/>
      <c r="D572" s="4"/>
      <c r="E572" s="37"/>
      <c r="F572" s="4"/>
      <c r="G572" s="5"/>
      <c r="H572" s="10"/>
      <c r="I572" s="12"/>
      <c r="J572" s="54"/>
      <c r="K572" s="12"/>
      <c r="L572" s="12"/>
    </row>
    <row r="573" spans="3:12" x14ac:dyDescent="0.25">
      <c r="C573" s="4"/>
      <c r="D573" s="4"/>
      <c r="E573" s="37"/>
      <c r="F573" s="4"/>
      <c r="G573" s="5"/>
      <c r="H573" s="10"/>
      <c r="I573" s="12"/>
      <c r="J573" s="54"/>
      <c r="K573" s="12"/>
      <c r="L573" s="12"/>
    </row>
    <row r="574" spans="3:12" x14ac:dyDescent="0.25">
      <c r="C574" s="4"/>
      <c r="D574" s="4"/>
      <c r="E574" s="37"/>
      <c r="F574" s="4"/>
      <c r="G574" s="5"/>
      <c r="H574" s="10"/>
      <c r="I574" s="12"/>
      <c r="J574" s="54"/>
      <c r="K574" s="12"/>
      <c r="L574" s="12"/>
    </row>
    <row r="575" spans="3:12" x14ac:dyDescent="0.25">
      <c r="C575" s="4"/>
      <c r="D575" s="4"/>
      <c r="E575" s="37"/>
      <c r="F575" s="4"/>
      <c r="G575" s="5"/>
      <c r="H575" s="10"/>
      <c r="I575" s="12"/>
      <c r="J575" s="54"/>
      <c r="K575" s="12"/>
      <c r="L575" s="12"/>
    </row>
    <row r="576" spans="3:12" x14ac:dyDescent="0.25">
      <c r="C576" s="4"/>
      <c r="D576" s="4"/>
      <c r="E576" s="37"/>
      <c r="F576" s="4"/>
      <c r="G576" s="5"/>
      <c r="H576" s="10"/>
      <c r="I576" s="12"/>
      <c r="J576" s="54"/>
      <c r="K576" s="12"/>
      <c r="L576" s="12"/>
    </row>
    <row r="577" spans="3:12" x14ac:dyDescent="0.25">
      <c r="C577" s="4"/>
      <c r="D577" s="4"/>
      <c r="E577" s="37"/>
      <c r="F577" s="4"/>
      <c r="G577" s="5"/>
      <c r="H577" s="10"/>
      <c r="I577" s="12"/>
      <c r="J577" s="54"/>
      <c r="K577" s="12"/>
      <c r="L577" s="12"/>
    </row>
    <row r="578" spans="3:12" x14ac:dyDescent="0.25">
      <c r="C578" s="4"/>
      <c r="D578" s="4"/>
      <c r="E578" s="37"/>
      <c r="F578" s="4"/>
      <c r="G578" s="5"/>
      <c r="H578" s="10"/>
      <c r="I578" s="12"/>
      <c r="J578" s="54"/>
      <c r="K578" s="12"/>
      <c r="L578" s="12"/>
    </row>
    <row r="579" spans="3:12" x14ac:dyDescent="0.25">
      <c r="C579" s="4"/>
      <c r="D579" s="4"/>
      <c r="E579" s="37"/>
      <c r="F579" s="4"/>
      <c r="G579" s="5"/>
      <c r="H579" s="10"/>
      <c r="I579" s="12"/>
      <c r="J579" s="54"/>
      <c r="K579" s="12"/>
      <c r="L579" s="12"/>
    </row>
    <row r="580" spans="3:12" x14ac:dyDescent="0.25">
      <c r="C580" s="4"/>
      <c r="D580" s="4"/>
      <c r="E580" s="37"/>
      <c r="F580" s="4"/>
      <c r="G580" s="5"/>
      <c r="H580" s="10"/>
      <c r="I580" s="12"/>
      <c r="J580" s="54"/>
      <c r="K580" s="12"/>
      <c r="L580" s="12"/>
    </row>
    <row r="581" spans="3:12" x14ac:dyDescent="0.25">
      <c r="C581" s="4"/>
      <c r="D581" s="4"/>
      <c r="E581" s="37"/>
      <c r="F581" s="4"/>
      <c r="G581" s="5"/>
      <c r="H581" s="10"/>
      <c r="I581" s="12"/>
      <c r="J581" s="54"/>
      <c r="K581" s="12"/>
      <c r="L581" s="12"/>
    </row>
  </sheetData>
  <autoFilter ref="A1:J194"/>
  <customSheetViews>
    <customSheetView guid="{9EC2FED4-EF55-4064-9979-F9B6C2B04BE7}" topLeftCell="C1">
      <pane xSplit="2" ySplit="1" topLeftCell="E154" activePane="bottomRight" state="frozen"/>
      <selection pane="bottomRight" activeCell="F169" sqref="F169:F174"/>
      <pageMargins left="0.7" right="0.7" top="0.75" bottom="0.75" header="0.3" footer="0.3"/>
      <pageSetup orientation="portrait" horizontalDpi="4294967293" verticalDpi="300" r:id="rId1"/>
    </customSheetView>
    <customSheetView guid="{9750D5B6-D70D-4F18-8727-3774CAEBC2EE}" showAutoFilter="1" topLeftCell="C1">
      <pane xSplit="2" ySplit="22" topLeftCell="E26" activePane="bottomRight" state="frozen"/>
      <selection pane="bottomRight" activeCell="E5" sqref="E5"/>
      <pageMargins left="0.7" right="0.7" top="0.75" bottom="0.75" header="0.3" footer="0.3"/>
      <pageSetup orientation="portrait" horizontalDpi="4294967293" verticalDpi="300" r:id="rId2"/>
      <autoFilter ref="A1:L189"/>
    </customSheetView>
  </customSheetViews>
  <mergeCells count="23">
    <mergeCell ref="A2:A23"/>
    <mergeCell ref="B2:B23"/>
    <mergeCell ref="C2:C23"/>
    <mergeCell ref="D2:D23"/>
    <mergeCell ref="C56:C62"/>
    <mergeCell ref="A56:A62"/>
    <mergeCell ref="D56:D62"/>
    <mergeCell ref="B29:B55"/>
    <mergeCell ref="A29:A55"/>
    <mergeCell ref="C29:C55"/>
    <mergeCell ref="D29:D55"/>
    <mergeCell ref="A63:A66"/>
    <mergeCell ref="B63:B66"/>
    <mergeCell ref="C63:C66"/>
    <mergeCell ref="D63:D66"/>
    <mergeCell ref="B56:B62"/>
    <mergeCell ref="D79:D103"/>
    <mergeCell ref="D76:D78"/>
    <mergeCell ref="A67:A75"/>
    <mergeCell ref="B67:B75"/>
    <mergeCell ref="C67:C75"/>
    <mergeCell ref="D67:D75"/>
    <mergeCell ref="C76:C146"/>
  </mergeCells>
  <conditionalFormatting sqref="I1:I1048576">
    <cfRule type="cellIs" dxfId="5" priority="4" operator="equal">
      <formula>"No Run"</formula>
    </cfRule>
    <cfRule type="cellIs" dxfId="4" priority="5" operator="equal">
      <formula>"Passed"</formula>
    </cfRule>
    <cfRule type="cellIs" dxfId="3" priority="6" operator="equal">
      <formula>"Failed"</formula>
    </cfRule>
  </conditionalFormatting>
  <pageMargins left="0.7" right="0.7" top="0.75" bottom="0.75" header="0.3" footer="0.3"/>
  <pageSetup orientation="portrait" horizontalDpi="4294967293" verticalDpi="3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57"/>
  <sheetViews>
    <sheetView workbookViewId="0">
      <selection activeCell="E14" sqref="E14"/>
    </sheetView>
  </sheetViews>
  <sheetFormatPr defaultRowHeight="15" x14ac:dyDescent="0.25"/>
  <cols>
    <col min="1" max="1" width="6.5703125" customWidth="1"/>
    <col min="2" max="2" width="13.7109375" style="44" customWidth="1"/>
    <col min="3" max="3" width="11.7109375" bestFit="1" customWidth="1"/>
    <col min="4" max="4" width="41.42578125" style="44" customWidth="1"/>
    <col min="5" max="5" width="13.42578125" bestFit="1" customWidth="1"/>
  </cols>
  <sheetData>
    <row r="1" spans="1:5" x14ac:dyDescent="0.25">
      <c r="A1" s="42" t="s">
        <v>66</v>
      </c>
      <c r="B1" s="43" t="s">
        <v>67</v>
      </c>
      <c r="C1" s="42" t="s">
        <v>49</v>
      </c>
      <c r="D1" s="43" t="s">
        <v>68</v>
      </c>
      <c r="E1" s="42" t="s">
        <v>69</v>
      </c>
    </row>
    <row r="2" spans="1:5" ht="30" x14ac:dyDescent="0.25">
      <c r="A2" s="13">
        <v>239</v>
      </c>
      <c r="B2" s="18" t="s">
        <v>18</v>
      </c>
      <c r="C2" s="13" t="s">
        <v>189</v>
      </c>
      <c r="D2" s="18" t="s">
        <v>190</v>
      </c>
      <c r="E2" s="13" t="s">
        <v>74</v>
      </c>
    </row>
    <row r="3" spans="1:5" ht="30" x14ac:dyDescent="0.25">
      <c r="A3" s="13">
        <v>240</v>
      </c>
      <c r="B3" s="18" t="s">
        <v>18</v>
      </c>
      <c r="C3" s="13" t="s">
        <v>70</v>
      </c>
      <c r="D3" s="18" t="s">
        <v>75</v>
      </c>
      <c r="E3" s="13" t="s">
        <v>74</v>
      </c>
    </row>
    <row r="4" spans="1:5" ht="30" x14ac:dyDescent="0.25">
      <c r="A4" s="13">
        <v>241</v>
      </c>
      <c r="B4" s="18" t="s">
        <v>18</v>
      </c>
      <c r="C4" s="13" t="s">
        <v>70</v>
      </c>
      <c r="D4" s="18" t="s">
        <v>82</v>
      </c>
      <c r="E4" s="13" t="s">
        <v>79</v>
      </c>
    </row>
    <row r="5" spans="1:5" ht="45" x14ac:dyDescent="0.25">
      <c r="A5" s="13">
        <v>242</v>
      </c>
      <c r="B5" s="18" t="s">
        <v>18</v>
      </c>
      <c r="C5" s="13" t="s">
        <v>70</v>
      </c>
      <c r="D5" s="18" t="s">
        <v>84</v>
      </c>
      <c r="E5" s="13" t="s">
        <v>79</v>
      </c>
    </row>
    <row r="6" spans="1:5" ht="45" x14ac:dyDescent="0.25">
      <c r="A6" s="13">
        <v>243</v>
      </c>
      <c r="B6" s="18" t="s">
        <v>29</v>
      </c>
      <c r="C6" s="13" t="s">
        <v>70</v>
      </c>
      <c r="D6" s="18" t="s">
        <v>85</v>
      </c>
      <c r="E6" s="13" t="s">
        <v>79</v>
      </c>
    </row>
    <row r="7" spans="1:5" ht="30" x14ac:dyDescent="0.25">
      <c r="A7" s="13">
        <v>244</v>
      </c>
      <c r="B7" s="18" t="s">
        <v>17</v>
      </c>
      <c r="C7" s="13" t="s">
        <v>70</v>
      </c>
      <c r="D7" s="18" t="s">
        <v>71</v>
      </c>
      <c r="E7" s="13" t="s">
        <v>72</v>
      </c>
    </row>
    <row r="8" spans="1:5" ht="30" x14ac:dyDescent="0.25">
      <c r="A8" s="13">
        <v>245</v>
      </c>
      <c r="B8" s="18" t="s">
        <v>17</v>
      </c>
      <c r="C8" s="13" t="s">
        <v>70</v>
      </c>
      <c r="D8" s="18" t="s">
        <v>88</v>
      </c>
      <c r="E8" s="13" t="s">
        <v>89</v>
      </c>
    </row>
    <row r="9" spans="1:5" ht="30" x14ac:dyDescent="0.25">
      <c r="A9" s="13">
        <v>246</v>
      </c>
      <c r="B9" s="18" t="s">
        <v>17</v>
      </c>
      <c r="C9" s="13" t="s">
        <v>70</v>
      </c>
      <c r="D9" s="18" t="s">
        <v>91</v>
      </c>
      <c r="E9" s="13" t="s">
        <v>89</v>
      </c>
    </row>
    <row r="10" spans="1:5" x14ac:dyDescent="0.25">
      <c r="A10" s="13">
        <v>247</v>
      </c>
      <c r="B10" s="18" t="s">
        <v>17</v>
      </c>
      <c r="C10" s="13" t="s">
        <v>70</v>
      </c>
      <c r="D10" s="18" t="s">
        <v>92</v>
      </c>
      <c r="E10" s="13" t="s">
        <v>89</v>
      </c>
    </row>
    <row r="11" spans="1:5" ht="30" x14ac:dyDescent="0.25">
      <c r="A11" s="13">
        <v>248</v>
      </c>
      <c r="B11" s="18" t="s">
        <v>17</v>
      </c>
      <c r="C11" s="13" t="s">
        <v>70</v>
      </c>
      <c r="D11" s="18" t="s">
        <v>56</v>
      </c>
      <c r="E11" s="13" t="s">
        <v>79</v>
      </c>
    </row>
    <row r="12" spans="1:5" ht="30" x14ac:dyDescent="0.25">
      <c r="A12" s="13">
        <v>249</v>
      </c>
      <c r="B12" s="18" t="s">
        <v>17</v>
      </c>
      <c r="C12" s="13" t="s">
        <v>70</v>
      </c>
      <c r="D12" s="18" t="s">
        <v>58</v>
      </c>
      <c r="E12" s="13" t="s">
        <v>74</v>
      </c>
    </row>
    <row r="13" spans="1:5" ht="45" x14ac:dyDescent="0.25">
      <c r="A13" s="13">
        <v>250</v>
      </c>
      <c r="B13" s="18" t="s">
        <v>17</v>
      </c>
      <c r="C13" s="13" t="s">
        <v>189</v>
      </c>
      <c r="D13" s="18" t="s">
        <v>191</v>
      </c>
      <c r="E13" s="13" t="s">
        <v>89</v>
      </c>
    </row>
    <row r="14" spans="1:5" ht="45" x14ac:dyDescent="0.25">
      <c r="A14" s="13">
        <v>251</v>
      </c>
      <c r="B14" s="18" t="s">
        <v>36</v>
      </c>
      <c r="C14" s="13" t="s">
        <v>70</v>
      </c>
      <c r="D14" s="18" t="s">
        <v>87</v>
      </c>
      <c r="E14" s="13" t="s">
        <v>79</v>
      </c>
    </row>
    <row r="15" spans="1:5" ht="30" x14ac:dyDescent="0.25">
      <c r="A15" s="13">
        <v>252</v>
      </c>
      <c r="B15" s="18" t="s">
        <v>17</v>
      </c>
      <c r="C15" s="13" t="s">
        <v>70</v>
      </c>
      <c r="D15" s="18" t="s">
        <v>93</v>
      </c>
      <c r="E15" s="13" t="s">
        <v>89</v>
      </c>
    </row>
    <row r="16" spans="1:5" ht="30" x14ac:dyDescent="0.25">
      <c r="A16" s="13">
        <v>253</v>
      </c>
      <c r="B16" s="18" t="s">
        <v>18</v>
      </c>
      <c r="C16" s="13" t="s">
        <v>70</v>
      </c>
      <c r="D16" s="18" t="s">
        <v>73</v>
      </c>
      <c r="E16" s="13" t="s">
        <v>74</v>
      </c>
    </row>
    <row r="17" spans="1:5" ht="30" x14ac:dyDescent="0.25">
      <c r="A17" s="13">
        <v>254</v>
      </c>
      <c r="B17" s="18" t="s">
        <v>18</v>
      </c>
      <c r="C17" s="13" t="s">
        <v>70</v>
      </c>
      <c r="D17" s="18" t="s">
        <v>78</v>
      </c>
      <c r="E17" s="13" t="s">
        <v>79</v>
      </c>
    </row>
    <row r="18" spans="1:5" x14ac:dyDescent="0.25">
      <c r="A18" s="13">
        <v>255</v>
      </c>
      <c r="B18" s="18" t="s">
        <v>18</v>
      </c>
      <c r="C18" s="13" t="s">
        <v>70</v>
      </c>
      <c r="D18" s="18" t="s">
        <v>80</v>
      </c>
      <c r="E18" s="13" t="s">
        <v>79</v>
      </c>
    </row>
    <row r="19" spans="1:5" ht="45" x14ac:dyDescent="0.25">
      <c r="A19" s="13">
        <v>256</v>
      </c>
      <c r="B19" s="18" t="s">
        <v>18</v>
      </c>
      <c r="C19" s="13" t="s">
        <v>70</v>
      </c>
      <c r="D19" s="18" t="s">
        <v>81</v>
      </c>
      <c r="E19" s="13" t="s">
        <v>79</v>
      </c>
    </row>
    <row r="20" spans="1:5" ht="30" x14ac:dyDescent="0.25">
      <c r="A20" s="13">
        <v>257</v>
      </c>
      <c r="B20" s="18" t="s">
        <v>18</v>
      </c>
      <c r="C20" s="13" t="s">
        <v>70</v>
      </c>
      <c r="D20" s="18" t="s">
        <v>83</v>
      </c>
      <c r="E20" s="13" t="s">
        <v>79</v>
      </c>
    </row>
    <row r="21" spans="1:5" ht="45" x14ac:dyDescent="0.25">
      <c r="A21" s="13">
        <v>258</v>
      </c>
      <c r="B21" s="18" t="s">
        <v>18</v>
      </c>
      <c r="C21" s="13" t="s">
        <v>70</v>
      </c>
      <c r="D21" s="18" t="s">
        <v>76</v>
      </c>
      <c r="E21" s="13" t="s">
        <v>74</v>
      </c>
    </row>
    <row r="22" spans="1:5" ht="45" x14ac:dyDescent="0.25">
      <c r="A22" s="13">
        <v>259</v>
      </c>
      <c r="B22" s="18" t="s">
        <v>36</v>
      </c>
      <c r="C22" s="13" t="s">
        <v>70</v>
      </c>
      <c r="D22" s="18" t="s">
        <v>77</v>
      </c>
      <c r="E22" s="13"/>
    </row>
    <row r="23" spans="1:5" ht="45" x14ac:dyDescent="0.25">
      <c r="A23" s="13">
        <v>260</v>
      </c>
      <c r="B23" s="18" t="s">
        <v>36</v>
      </c>
      <c r="C23" s="13" t="s">
        <v>70</v>
      </c>
      <c r="D23" s="18" t="s">
        <v>90</v>
      </c>
      <c r="E23" s="13"/>
    </row>
    <row r="24" spans="1:5" ht="30" x14ac:dyDescent="0.25">
      <c r="A24" s="13">
        <v>261</v>
      </c>
      <c r="B24" s="18" t="s">
        <v>33</v>
      </c>
      <c r="C24" s="13" t="s">
        <v>70</v>
      </c>
      <c r="D24" s="18" t="s">
        <v>86</v>
      </c>
      <c r="E24" s="13"/>
    </row>
    <row r="25" spans="1:5" x14ac:dyDescent="0.25">
      <c r="A25" s="13">
        <v>263</v>
      </c>
      <c r="B25" s="18" t="s">
        <v>94</v>
      </c>
      <c r="C25" s="13" t="s">
        <v>70</v>
      </c>
      <c r="D25" s="18" t="s">
        <v>139</v>
      </c>
      <c r="E25" s="13" t="s">
        <v>89</v>
      </c>
    </row>
    <row r="26" spans="1:5" x14ac:dyDescent="0.25">
      <c r="A26" s="13">
        <v>264</v>
      </c>
      <c r="B26" s="18" t="s">
        <v>94</v>
      </c>
      <c r="C26" s="13" t="s">
        <v>70</v>
      </c>
      <c r="D26" s="18" t="s">
        <v>140</v>
      </c>
      <c r="E26" s="13" t="s">
        <v>79</v>
      </c>
    </row>
    <row r="27" spans="1:5" ht="30" x14ac:dyDescent="0.25">
      <c r="A27" s="13">
        <v>265</v>
      </c>
      <c r="B27" s="18" t="s">
        <v>94</v>
      </c>
      <c r="C27" s="13" t="s">
        <v>70</v>
      </c>
      <c r="D27" s="18" t="s">
        <v>141</v>
      </c>
      <c r="E27" s="13" t="s">
        <v>79</v>
      </c>
    </row>
    <row r="28" spans="1:5" x14ac:dyDescent="0.25">
      <c r="A28" s="13">
        <v>266</v>
      </c>
      <c r="B28" s="18" t="s">
        <v>18</v>
      </c>
      <c r="C28" s="13" t="s">
        <v>70</v>
      </c>
      <c r="D28" s="18" t="s">
        <v>192</v>
      </c>
      <c r="E28" s="13" t="s">
        <v>79</v>
      </c>
    </row>
    <row r="29" spans="1:5" ht="45" x14ac:dyDescent="0.25">
      <c r="A29" s="13">
        <v>273</v>
      </c>
      <c r="B29" s="18" t="s">
        <v>17</v>
      </c>
      <c r="C29" s="13" t="s">
        <v>70</v>
      </c>
      <c r="D29" s="18" t="s">
        <v>193</v>
      </c>
      <c r="E29" s="13" t="s">
        <v>74</v>
      </c>
    </row>
    <row r="30" spans="1:5" ht="30" x14ac:dyDescent="0.25">
      <c r="A30" s="13">
        <v>274</v>
      </c>
      <c r="B30" s="18" t="s">
        <v>18</v>
      </c>
      <c r="C30" s="13" t="s">
        <v>70</v>
      </c>
      <c r="D30" s="18" t="s">
        <v>194</v>
      </c>
      <c r="E30" s="13" t="s">
        <v>74</v>
      </c>
    </row>
    <row r="31" spans="1:5" ht="30" x14ac:dyDescent="0.25">
      <c r="A31" s="13">
        <v>275</v>
      </c>
      <c r="B31" s="18" t="s">
        <v>94</v>
      </c>
      <c r="C31" s="13" t="s">
        <v>70</v>
      </c>
      <c r="D31" s="18" t="s">
        <v>195</v>
      </c>
      <c r="E31" s="13" t="s">
        <v>72</v>
      </c>
    </row>
    <row r="32" spans="1:5" ht="30" x14ac:dyDescent="0.25">
      <c r="A32" s="13">
        <v>276</v>
      </c>
      <c r="B32" s="18" t="s">
        <v>94</v>
      </c>
      <c r="C32" s="13" t="s">
        <v>70</v>
      </c>
      <c r="D32" s="18" t="s">
        <v>196</v>
      </c>
      <c r="E32" s="13" t="s">
        <v>79</v>
      </c>
    </row>
    <row r="33" spans="1:5" ht="30" x14ac:dyDescent="0.25">
      <c r="A33" s="13">
        <v>277</v>
      </c>
      <c r="B33" s="18" t="s">
        <v>94</v>
      </c>
      <c r="C33" s="13" t="s">
        <v>70</v>
      </c>
      <c r="D33" s="18" t="s">
        <v>197</v>
      </c>
      <c r="E33" s="13" t="s">
        <v>74</v>
      </c>
    </row>
    <row r="34" spans="1:5" ht="45" x14ac:dyDescent="0.25">
      <c r="A34" s="13">
        <v>278</v>
      </c>
      <c r="B34" s="18" t="s">
        <v>94</v>
      </c>
      <c r="C34" s="13" t="s">
        <v>70</v>
      </c>
      <c r="D34" s="18" t="s">
        <v>198</v>
      </c>
      <c r="E34" s="13" t="s">
        <v>72</v>
      </c>
    </row>
    <row r="35" spans="1:5" x14ac:dyDescent="0.25">
      <c r="A35" s="13">
        <v>281</v>
      </c>
      <c r="B35" s="18" t="s">
        <v>94</v>
      </c>
      <c r="C35" s="13" t="s">
        <v>70</v>
      </c>
      <c r="D35" s="18" t="s">
        <v>199</v>
      </c>
      <c r="E35" s="13" t="s">
        <v>89</v>
      </c>
    </row>
    <row r="36" spans="1:5" ht="30" x14ac:dyDescent="0.25">
      <c r="A36" s="13">
        <v>282</v>
      </c>
      <c r="B36" s="18" t="s">
        <v>94</v>
      </c>
      <c r="C36" s="13" t="s">
        <v>70</v>
      </c>
      <c r="D36" s="18" t="s">
        <v>200</v>
      </c>
      <c r="E36" s="13" t="s">
        <v>89</v>
      </c>
    </row>
    <row r="37" spans="1:5" ht="45" x14ac:dyDescent="0.25">
      <c r="A37" s="13">
        <v>283</v>
      </c>
      <c r="B37" s="18" t="s">
        <v>94</v>
      </c>
      <c r="C37" s="13" t="s">
        <v>70</v>
      </c>
      <c r="D37" s="18" t="s">
        <v>201</v>
      </c>
      <c r="E37" s="13" t="s">
        <v>79</v>
      </c>
    </row>
    <row r="38" spans="1:5" ht="30" x14ac:dyDescent="0.25">
      <c r="A38" s="13">
        <v>284</v>
      </c>
      <c r="B38" s="18" t="s">
        <v>94</v>
      </c>
      <c r="C38" s="13" t="s">
        <v>70</v>
      </c>
      <c r="D38" s="18" t="s">
        <v>202</v>
      </c>
      <c r="E38" s="13" t="s">
        <v>79</v>
      </c>
    </row>
    <row r="39" spans="1:5" ht="45" x14ac:dyDescent="0.25">
      <c r="A39" s="13">
        <v>285</v>
      </c>
      <c r="B39" s="18" t="s">
        <v>94</v>
      </c>
      <c r="C39" s="13" t="s">
        <v>70</v>
      </c>
      <c r="D39" s="18" t="s">
        <v>203</v>
      </c>
      <c r="E39" s="13" t="s">
        <v>89</v>
      </c>
    </row>
    <row r="40" spans="1:5" ht="30" x14ac:dyDescent="0.25">
      <c r="A40" s="13">
        <v>286</v>
      </c>
      <c r="B40" s="18" t="s">
        <v>94</v>
      </c>
      <c r="C40" s="13" t="s">
        <v>70</v>
      </c>
      <c r="D40" s="18" t="s">
        <v>204</v>
      </c>
      <c r="E40" s="13" t="s">
        <v>79</v>
      </c>
    </row>
    <row r="41" spans="1:5" ht="45" x14ac:dyDescent="0.25">
      <c r="A41" s="13">
        <v>287</v>
      </c>
      <c r="B41" s="18" t="s">
        <v>94</v>
      </c>
      <c r="C41" s="13" t="s">
        <v>70</v>
      </c>
      <c r="D41" s="18" t="s">
        <v>205</v>
      </c>
      <c r="E41" s="13" t="s">
        <v>79</v>
      </c>
    </row>
    <row r="42" spans="1:5" x14ac:dyDescent="0.25">
      <c r="A42" s="13">
        <v>288</v>
      </c>
      <c r="B42" s="18" t="s">
        <v>94</v>
      </c>
      <c r="C42" s="13" t="s">
        <v>70</v>
      </c>
      <c r="D42" s="18" t="s">
        <v>206</v>
      </c>
      <c r="E42" s="13" t="s">
        <v>74</v>
      </c>
    </row>
    <row r="43" spans="1:5" ht="45" x14ac:dyDescent="0.25">
      <c r="A43" s="13">
        <v>289</v>
      </c>
      <c r="B43" s="18" t="s">
        <v>94</v>
      </c>
      <c r="C43" s="13" t="s">
        <v>70</v>
      </c>
      <c r="D43" s="18" t="s">
        <v>207</v>
      </c>
      <c r="E43" s="13" t="s">
        <v>79</v>
      </c>
    </row>
    <row r="44" spans="1:5" ht="30" x14ac:dyDescent="0.25">
      <c r="A44" s="13">
        <v>290</v>
      </c>
      <c r="B44" s="18" t="s">
        <v>94</v>
      </c>
      <c r="C44" s="13" t="s">
        <v>70</v>
      </c>
      <c r="D44" s="18" t="s">
        <v>208</v>
      </c>
      <c r="E44" s="13" t="s">
        <v>89</v>
      </c>
    </row>
    <row r="45" spans="1:5" ht="30" x14ac:dyDescent="0.25">
      <c r="A45" s="13">
        <v>291</v>
      </c>
      <c r="B45" s="18" t="s">
        <v>94</v>
      </c>
      <c r="C45" s="13" t="s">
        <v>70</v>
      </c>
      <c r="D45" s="18" t="s">
        <v>209</v>
      </c>
      <c r="E45" s="13" t="s">
        <v>72</v>
      </c>
    </row>
    <row r="46" spans="1:5" x14ac:dyDescent="0.25">
      <c r="A46" s="13">
        <v>292</v>
      </c>
      <c r="B46" s="18" t="s">
        <v>94</v>
      </c>
      <c r="C46" s="13" t="s">
        <v>70</v>
      </c>
      <c r="D46" s="18" t="s">
        <v>210</v>
      </c>
      <c r="E46" s="13"/>
    </row>
    <row r="47" spans="1:5" ht="30" x14ac:dyDescent="0.25">
      <c r="A47" s="13">
        <v>293</v>
      </c>
      <c r="B47" s="18" t="s">
        <v>94</v>
      </c>
      <c r="C47" s="13" t="s">
        <v>70</v>
      </c>
      <c r="D47" s="18" t="s">
        <v>211</v>
      </c>
      <c r="E47" s="13" t="s">
        <v>74</v>
      </c>
    </row>
    <row r="48" spans="1:5" ht="30" x14ac:dyDescent="0.25">
      <c r="A48" s="13">
        <v>294</v>
      </c>
      <c r="B48" s="18" t="s">
        <v>94</v>
      </c>
      <c r="C48" s="13" t="s">
        <v>70</v>
      </c>
      <c r="D48" s="18" t="s">
        <v>212</v>
      </c>
      <c r="E48" s="13" t="s">
        <v>89</v>
      </c>
    </row>
    <row r="49" spans="1:5" x14ac:dyDescent="0.25">
      <c r="A49" s="13">
        <v>295</v>
      </c>
      <c r="B49" s="18" t="s">
        <v>94</v>
      </c>
      <c r="C49" s="13" t="s">
        <v>70</v>
      </c>
      <c r="D49" s="18" t="s">
        <v>213</v>
      </c>
      <c r="E49" s="13" t="s">
        <v>79</v>
      </c>
    </row>
    <row r="50" spans="1:5" ht="30" x14ac:dyDescent="0.25">
      <c r="A50" s="13">
        <v>296</v>
      </c>
      <c r="B50" s="18" t="s">
        <v>94</v>
      </c>
      <c r="C50" s="13" t="s">
        <v>70</v>
      </c>
      <c r="D50" s="18" t="s">
        <v>214</v>
      </c>
      <c r="E50" s="13" t="s">
        <v>72</v>
      </c>
    </row>
    <row r="51" spans="1:5" ht="30" x14ac:dyDescent="0.25">
      <c r="A51" s="13">
        <v>298</v>
      </c>
      <c r="B51" s="18" t="s">
        <v>94</v>
      </c>
      <c r="C51" s="13" t="s">
        <v>70</v>
      </c>
      <c r="D51" s="18" t="s">
        <v>215</v>
      </c>
      <c r="E51" s="13" t="s">
        <v>89</v>
      </c>
    </row>
    <row r="52" spans="1:5" ht="30" x14ac:dyDescent="0.25">
      <c r="A52" s="13">
        <v>299</v>
      </c>
      <c r="B52" s="18" t="s">
        <v>94</v>
      </c>
      <c r="C52" s="13" t="s">
        <v>70</v>
      </c>
      <c r="D52" s="18" t="s">
        <v>216</v>
      </c>
      <c r="E52" s="13" t="s">
        <v>89</v>
      </c>
    </row>
    <row r="53" spans="1:5" x14ac:dyDescent="0.25">
      <c r="A53" s="13">
        <v>300</v>
      </c>
      <c r="B53" s="18" t="s">
        <v>94</v>
      </c>
      <c r="C53" s="13" t="s">
        <v>70</v>
      </c>
      <c r="D53" s="18" t="s">
        <v>217</v>
      </c>
      <c r="E53" s="13"/>
    </row>
    <row r="54" spans="1:5" x14ac:dyDescent="0.25">
      <c r="A54" s="13">
        <v>301</v>
      </c>
      <c r="B54" s="18" t="s">
        <v>18</v>
      </c>
      <c r="C54" s="13" t="s">
        <v>70</v>
      </c>
      <c r="D54" s="18" t="s">
        <v>218</v>
      </c>
      <c r="E54" s="13" t="s">
        <v>74</v>
      </c>
    </row>
    <row r="55" spans="1:5" x14ac:dyDescent="0.25">
      <c r="A55" s="13">
        <v>302</v>
      </c>
      <c r="B55" s="18" t="s">
        <v>18</v>
      </c>
      <c r="C55" s="13" t="s">
        <v>70</v>
      </c>
      <c r="D55" s="18" t="s">
        <v>219</v>
      </c>
      <c r="E55" s="13" t="s">
        <v>74</v>
      </c>
    </row>
    <row r="56" spans="1:5" x14ac:dyDescent="0.25">
      <c r="A56" s="13">
        <v>306</v>
      </c>
      <c r="B56" s="18" t="s">
        <v>94</v>
      </c>
      <c r="C56" s="13" t="s">
        <v>70</v>
      </c>
      <c r="D56" s="18" t="s">
        <v>220</v>
      </c>
      <c r="E56" s="13"/>
    </row>
    <row r="57" spans="1:5" ht="45" x14ac:dyDescent="0.25">
      <c r="A57" s="13">
        <v>308</v>
      </c>
      <c r="B57" s="18" t="s">
        <v>94</v>
      </c>
      <c r="C57" s="13" t="s">
        <v>70</v>
      </c>
      <c r="D57" s="18" t="s">
        <v>221</v>
      </c>
      <c r="E57" s="13"/>
    </row>
  </sheetData>
  <sortState ref="A2:G24">
    <sortCondition ref="A1"/>
  </sortState>
  <customSheetViews>
    <customSheetView guid="{9EC2FED4-EF55-4064-9979-F9B6C2B04BE7}">
      <selection activeCell="E14" sqref="E14"/>
      <pageMargins left="0.7" right="0.7" top="0.75" bottom="0.75" header="0.3" footer="0.3"/>
    </customSheetView>
    <customSheetView guid="{9750D5B6-D70D-4F18-8727-3774CAEBC2EE}">
      <selection activeCell="E14" sqref="E14"/>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45"/>
  <sheetViews>
    <sheetView workbookViewId="0">
      <selection activeCell="E9" sqref="E9"/>
    </sheetView>
  </sheetViews>
  <sheetFormatPr defaultRowHeight="15" x14ac:dyDescent="0.25"/>
  <cols>
    <col min="1" max="1" width="24.140625" customWidth="1"/>
    <col min="2" max="2" width="18.7109375" bestFit="1" customWidth="1"/>
    <col min="6" max="6" width="9.140625" hidden="1" customWidth="1"/>
    <col min="7" max="7" width="13.7109375" bestFit="1" customWidth="1"/>
    <col min="8" max="8" width="13.7109375" hidden="1" customWidth="1"/>
  </cols>
  <sheetData>
    <row r="1" spans="1:8" ht="93.75" x14ac:dyDescent="0.3">
      <c r="A1" s="17" t="s">
        <v>106</v>
      </c>
      <c r="B1" s="14" t="s">
        <v>124</v>
      </c>
      <c r="C1" s="15" t="s">
        <v>64</v>
      </c>
      <c r="D1" s="16" t="s">
        <v>108</v>
      </c>
      <c r="E1" s="21" t="s">
        <v>109</v>
      </c>
      <c r="F1" t="s">
        <v>125</v>
      </c>
      <c r="G1" s="22" t="s">
        <v>127</v>
      </c>
      <c r="H1" s="24" t="s">
        <v>126</v>
      </c>
    </row>
    <row r="2" spans="1:8" x14ac:dyDescent="0.25">
      <c r="A2" s="18" t="s">
        <v>18</v>
      </c>
      <c r="B2" s="13">
        <f>COUNTIF(Scenarios!E:E, "New Proj")</f>
        <v>27</v>
      </c>
      <c r="C2" s="13">
        <f>COUNTIFS(Scenarios!E:E, "New Proj",Scenarios!I:I, "Passed")</f>
        <v>20</v>
      </c>
      <c r="D2" s="13">
        <f>COUNTIFS(Scenarios!E:E, "New Proj",Scenarios!I:I, "No Run")</f>
        <v>4</v>
      </c>
      <c r="E2" s="13">
        <f>COUNTIFS(Scenarios!E:E, "New Proj",Scenarios!I:I, "Failed")</f>
        <v>3</v>
      </c>
      <c r="F2" s="13">
        <f>(E2/B2)*100</f>
        <v>11.111111111111111</v>
      </c>
      <c r="G2" s="13" t="str">
        <f>IF(F2&gt;H$2, "WARNING","OK")</f>
        <v>WARNING</v>
      </c>
      <c r="H2" s="25">
        <v>10</v>
      </c>
    </row>
    <row r="3" spans="1:8" x14ac:dyDescent="0.25">
      <c r="A3" s="18" t="s">
        <v>17</v>
      </c>
      <c r="B3" s="13">
        <f>COUNTIF(Scenarios!E:E, "Load")</f>
        <v>27</v>
      </c>
      <c r="C3" s="13">
        <f>COUNTIFS(Scenarios!E:E, "Load",Scenarios!I:I, "Passed")</f>
        <v>26</v>
      </c>
      <c r="D3" s="13">
        <f>COUNTIFS(Scenarios!E:E, "Load",Scenarios!I:I, "No Run")</f>
        <v>0</v>
      </c>
      <c r="E3" s="13">
        <f>COUNTIFS(Scenarios!E:E, "Load",Scenarios!I:I, "Failed")</f>
        <v>1</v>
      </c>
      <c r="F3" s="13">
        <f t="shared" ref="F3:F40" si="0">(E3/B3)*100</f>
        <v>3.7037037037037033</v>
      </c>
      <c r="G3" s="13" t="str">
        <f t="shared" ref="G3:G40" si="1">IF(F3&gt;H$2, "WARNING","OK")</f>
        <v>OK</v>
      </c>
      <c r="H3" s="23"/>
    </row>
    <row r="4" spans="1:8" x14ac:dyDescent="0.25">
      <c r="A4" s="18" t="s">
        <v>105</v>
      </c>
      <c r="B4" s="13">
        <f>COUNTIF(Scenarios!E:E, "Edit Proj")</f>
        <v>7</v>
      </c>
      <c r="C4" s="13">
        <f>COUNTIFS(Scenarios!E:E, "Edit Proj",Scenarios!I:I, "Passed")</f>
        <v>4</v>
      </c>
      <c r="D4" s="13">
        <f>COUNTIFS(Scenarios!E:E, "Edit Proj",Scenarios!I:I, "No Run")</f>
        <v>0</v>
      </c>
      <c r="E4" s="13">
        <f>COUNTIFS(Scenarios!E:E, "Edit Proj",Scenarios!I:I, "Failed")</f>
        <v>3</v>
      </c>
      <c r="F4" s="13">
        <f t="shared" si="0"/>
        <v>42.857142857142854</v>
      </c>
      <c r="G4" s="13" t="str">
        <f t="shared" si="1"/>
        <v>WARNING</v>
      </c>
      <c r="H4" s="23"/>
    </row>
    <row r="5" spans="1:8" x14ac:dyDescent="0.25">
      <c r="A5" s="18" t="s">
        <v>33</v>
      </c>
      <c r="B5" s="13">
        <f>COUNTIF(Scenarios!E:E, "Copy Project")</f>
        <v>4</v>
      </c>
      <c r="C5" s="13">
        <f>COUNTIFS(Scenarios!E:E, "Copy Project",Scenarios!I:I, "Passed")</f>
        <v>4</v>
      </c>
      <c r="D5" s="13">
        <f>COUNTIFS(Scenarios!E:E, "Copy Project",Scenarios!I:I, "No Run")</f>
        <v>0</v>
      </c>
      <c r="E5" s="13">
        <f>COUNTIFS(Scenarios!E:E, "Copy Project",Scenarios!I:I, "Failed")</f>
        <v>0</v>
      </c>
      <c r="F5" s="13">
        <f t="shared" si="0"/>
        <v>0</v>
      </c>
      <c r="G5" s="13" t="str">
        <f t="shared" si="1"/>
        <v>OK</v>
      </c>
      <c r="H5" s="23"/>
    </row>
    <row r="6" spans="1:8" ht="30" x14ac:dyDescent="0.25">
      <c r="A6" s="18" t="s">
        <v>36</v>
      </c>
      <c r="B6" s="13">
        <f>COUNTIF(Scenarios!E:E, "Convert Proj to Comm")</f>
        <v>9</v>
      </c>
      <c r="C6" s="13">
        <f>COUNTIFS(Scenarios!E:E, "Convert Proj to Comm",Scenarios!I:I, "Passed")</f>
        <v>4</v>
      </c>
      <c r="D6" s="13">
        <f>COUNTIFS(Scenarios!E:E, "Convert Proj to Comm",Scenarios!I:I, "No Run")</f>
        <v>4</v>
      </c>
      <c r="E6" s="13">
        <f>COUNTIFS(Scenarios!E:E, "Convert Proj to Comm",Scenarios!I:I, "Failed")</f>
        <v>1</v>
      </c>
      <c r="F6" s="13">
        <f t="shared" si="0"/>
        <v>11.111111111111111</v>
      </c>
      <c r="G6" s="13" t="str">
        <f t="shared" si="1"/>
        <v>WARNING</v>
      </c>
      <c r="H6" s="23"/>
    </row>
    <row r="7" spans="1:8" x14ac:dyDescent="0.25">
      <c r="A7" s="18" t="s">
        <v>94</v>
      </c>
      <c r="B7" s="13">
        <f>COUNTIF(Scenarios!E:E, "LV Sec")</f>
        <v>70</v>
      </c>
      <c r="C7" s="13">
        <f>COUNTIFS(Scenarios!E:E, "LV Sec",Scenarios!I:I, "Passed")</f>
        <v>54</v>
      </c>
      <c r="D7" s="13">
        <f>COUNTIFS(Scenarios!E:E, "LV Sec",Scenarios!I:I, "No Run")</f>
        <v>4</v>
      </c>
      <c r="E7" s="13">
        <f>COUNTIFS(Scenarios!E:E, "LV Sec",Scenarios!I:I, "Failed")</f>
        <v>12</v>
      </c>
      <c r="F7" s="13">
        <f t="shared" si="0"/>
        <v>17.142857142857142</v>
      </c>
      <c r="G7" s="13" t="str">
        <f t="shared" si="1"/>
        <v>WARNING</v>
      </c>
      <c r="H7" s="23"/>
    </row>
    <row r="8" spans="1:8" x14ac:dyDescent="0.25">
      <c r="A8" s="18" t="s">
        <v>224</v>
      </c>
      <c r="B8" s="13">
        <f>COUNTIF(Scenarios!E:E, "Cost Details")</f>
        <v>14</v>
      </c>
      <c r="C8" s="13">
        <f>COUNTIFS(Scenarios!E:E, "Cost Details",Scenarios!I:I, "Passed")</f>
        <v>8</v>
      </c>
      <c r="D8" s="13">
        <f>COUNTIFS(Scenarios!E:E, "Cost Details",Scenarios!I:I, "No Run")</f>
        <v>1</v>
      </c>
      <c r="E8" s="13">
        <f>COUNTIFS(Scenarios!E:E, "Cost Details",Scenarios!I:I, "Failed")</f>
        <v>5</v>
      </c>
      <c r="F8" s="13">
        <f t="shared" si="0"/>
        <v>35.714285714285715</v>
      </c>
      <c r="G8" s="13" t="str">
        <f t="shared" si="1"/>
        <v>WARNING</v>
      </c>
      <c r="H8" s="23"/>
    </row>
    <row r="9" spans="1:8" x14ac:dyDescent="0.25">
      <c r="A9" s="18" t="s">
        <v>222</v>
      </c>
      <c r="B9" s="13">
        <f>COUNTIF(Scenarios!E:E, "Release 1 Changes")</f>
        <v>18</v>
      </c>
      <c r="C9" s="13">
        <f>COUNTIFS(Scenarios!E:E, "Release 1 Changes",Scenarios!I:I, "Passed")</f>
        <v>12</v>
      </c>
      <c r="D9" s="13">
        <f>COUNTIFS(Scenarios!E:E, "Release 1 Changes",Scenarios!I:I, "No Run")</f>
        <v>0</v>
      </c>
      <c r="E9" s="13">
        <f>COUNTIFS(Scenarios!E:E, "Release 1 Changes",Scenarios!I:I, "Failed")</f>
        <v>6</v>
      </c>
      <c r="F9" s="13">
        <f t="shared" si="0"/>
        <v>33.333333333333329</v>
      </c>
      <c r="G9" s="13" t="str">
        <f t="shared" si="1"/>
        <v>WARNING</v>
      </c>
      <c r="H9" s="23"/>
    </row>
    <row r="10" spans="1:8" x14ac:dyDescent="0.25">
      <c r="A10" s="18" t="s">
        <v>274</v>
      </c>
      <c r="B10" s="13">
        <f>COUNTIF(Scenarios!E:E, "Feedback Release 1 ")</f>
        <v>16</v>
      </c>
      <c r="C10" s="13">
        <f>COUNTIFS(Scenarios!E:E, "Feedback Release 1 ",Scenarios!I:I, "Passed")</f>
        <v>7</v>
      </c>
      <c r="D10" s="13">
        <f>COUNTIFS(Scenarios!E:E, "Feedback Release 1 ",Scenarios!I:I, "No Run")</f>
        <v>3</v>
      </c>
      <c r="E10" s="13">
        <f>COUNTIFS(Scenarios!E:E, "Feedback Release 1 ",Scenarios!I:I, "Failed")</f>
        <v>6</v>
      </c>
      <c r="F10" s="13">
        <f t="shared" si="0"/>
        <v>37.5</v>
      </c>
      <c r="G10" s="13" t="str">
        <f>IF(F10&gt;H$2, "WARNING","OK")</f>
        <v>WARNING</v>
      </c>
      <c r="H10" s="23"/>
    </row>
    <row r="11" spans="1:8" ht="30" x14ac:dyDescent="0.25">
      <c r="A11" s="18" t="s">
        <v>104</v>
      </c>
      <c r="B11" s="13"/>
      <c r="C11" s="13"/>
      <c r="D11" s="13"/>
      <c r="E11" s="13"/>
      <c r="F11" s="13" t="e">
        <f t="shared" si="0"/>
        <v>#DIV/0!</v>
      </c>
      <c r="G11" s="13"/>
      <c r="H11" s="23"/>
    </row>
    <row r="12" spans="1:8" x14ac:dyDescent="0.25">
      <c r="A12" s="18" t="s">
        <v>98</v>
      </c>
      <c r="B12" s="13"/>
      <c r="C12" s="13"/>
      <c r="D12" s="13"/>
      <c r="E12" s="13"/>
      <c r="F12" s="13" t="e">
        <f t="shared" si="0"/>
        <v>#DIV/0!</v>
      </c>
      <c r="G12" s="13"/>
      <c r="H12" s="23"/>
    </row>
    <row r="13" spans="1:8" x14ac:dyDescent="0.25">
      <c r="A13" s="18" t="s">
        <v>134</v>
      </c>
      <c r="B13" s="13"/>
      <c r="C13" s="13"/>
      <c r="D13" s="13"/>
      <c r="E13" s="13"/>
      <c r="F13" s="13" t="e">
        <f t="shared" si="0"/>
        <v>#DIV/0!</v>
      </c>
      <c r="G13" s="13"/>
      <c r="H13" s="23"/>
    </row>
    <row r="14" spans="1:8" x14ac:dyDescent="0.25">
      <c r="A14" s="18" t="s">
        <v>99</v>
      </c>
      <c r="B14" s="13"/>
      <c r="C14" s="13"/>
      <c r="D14" s="13"/>
      <c r="E14" s="13"/>
      <c r="F14" s="13" t="e">
        <f t="shared" si="0"/>
        <v>#DIV/0!</v>
      </c>
      <c r="G14" s="13"/>
      <c r="H14" s="23"/>
    </row>
    <row r="15" spans="1:8" ht="45" x14ac:dyDescent="0.25">
      <c r="A15" s="18" t="s">
        <v>100</v>
      </c>
      <c r="B15" s="13"/>
      <c r="C15" s="13"/>
      <c r="D15" s="13"/>
      <c r="E15" s="13"/>
      <c r="F15" s="13" t="e">
        <f t="shared" si="0"/>
        <v>#DIV/0!</v>
      </c>
      <c r="G15" s="13"/>
      <c r="H15" s="23"/>
    </row>
    <row r="16" spans="1:8" ht="30" x14ac:dyDescent="0.25">
      <c r="A16" s="18" t="s">
        <v>101</v>
      </c>
      <c r="B16" s="13"/>
      <c r="C16" s="13"/>
      <c r="D16" s="13"/>
      <c r="E16" s="13"/>
      <c r="F16" s="13" t="e">
        <f t="shared" si="0"/>
        <v>#DIV/0!</v>
      </c>
      <c r="G16" s="13"/>
      <c r="H16" s="23"/>
    </row>
    <row r="17" spans="1:8" x14ac:dyDescent="0.25">
      <c r="A17" s="18" t="s">
        <v>102</v>
      </c>
      <c r="B17" s="13"/>
      <c r="C17" s="13"/>
      <c r="D17" s="13"/>
      <c r="E17" s="13"/>
      <c r="F17" s="13" t="e">
        <f t="shared" si="0"/>
        <v>#DIV/0!</v>
      </c>
      <c r="G17" s="13"/>
      <c r="H17" s="23"/>
    </row>
    <row r="18" spans="1:8" x14ac:dyDescent="0.25">
      <c r="A18" s="18" t="s">
        <v>103</v>
      </c>
      <c r="B18" s="13"/>
      <c r="C18" s="13"/>
      <c r="D18" s="13"/>
      <c r="E18" s="13"/>
      <c r="F18" s="13" t="e">
        <f t="shared" si="0"/>
        <v>#DIV/0!</v>
      </c>
      <c r="G18" s="13"/>
      <c r="H18" s="23"/>
    </row>
    <row r="19" spans="1:8" x14ac:dyDescent="0.25">
      <c r="A19" s="18" t="s">
        <v>111</v>
      </c>
      <c r="B19" s="13"/>
      <c r="C19" s="13"/>
      <c r="D19" s="13"/>
      <c r="E19" s="13"/>
      <c r="F19" s="13" t="e">
        <f t="shared" si="0"/>
        <v>#DIV/0!</v>
      </c>
      <c r="G19" s="13"/>
      <c r="H19" s="23"/>
    </row>
    <row r="20" spans="1:8" x14ac:dyDescent="0.25">
      <c r="A20" s="18" t="s">
        <v>112</v>
      </c>
      <c r="B20" s="13"/>
      <c r="C20" s="13"/>
      <c r="D20" s="13"/>
      <c r="E20" s="13"/>
      <c r="F20" s="13" t="e">
        <f t="shared" si="0"/>
        <v>#DIV/0!</v>
      </c>
      <c r="G20" s="13"/>
      <c r="H20" s="23"/>
    </row>
    <row r="21" spans="1:8" x14ac:dyDescent="0.25">
      <c r="A21" s="18" t="s">
        <v>113</v>
      </c>
      <c r="B21" s="13"/>
      <c r="C21" s="13"/>
      <c r="D21" s="13"/>
      <c r="E21" s="13"/>
      <c r="F21" s="13" t="e">
        <f t="shared" si="0"/>
        <v>#DIV/0!</v>
      </c>
      <c r="G21" s="13"/>
      <c r="H21" s="23"/>
    </row>
    <row r="22" spans="1:8" x14ac:dyDescent="0.25">
      <c r="A22" s="18" t="s">
        <v>114</v>
      </c>
      <c r="B22" s="13"/>
      <c r="C22" s="13"/>
      <c r="D22" s="13"/>
      <c r="E22" s="13"/>
      <c r="F22" s="13" t="e">
        <f t="shared" si="0"/>
        <v>#DIV/0!</v>
      </c>
      <c r="G22" s="13"/>
      <c r="H22" s="23"/>
    </row>
    <row r="23" spans="1:8" x14ac:dyDescent="0.25">
      <c r="A23" s="18" t="s">
        <v>115</v>
      </c>
      <c r="B23" s="13"/>
      <c r="C23" s="13"/>
      <c r="D23" s="13"/>
      <c r="E23" s="13"/>
      <c r="F23" s="13" t="e">
        <f t="shared" si="0"/>
        <v>#DIV/0!</v>
      </c>
      <c r="G23" s="13"/>
      <c r="H23" s="23"/>
    </row>
    <row r="24" spans="1:8" x14ac:dyDescent="0.25">
      <c r="A24" s="18" t="s">
        <v>116</v>
      </c>
      <c r="B24" s="13"/>
      <c r="C24" s="13"/>
      <c r="D24" s="13"/>
      <c r="E24" s="13"/>
      <c r="F24" s="13" t="e">
        <f t="shared" si="0"/>
        <v>#DIV/0!</v>
      </c>
      <c r="G24" s="13"/>
      <c r="H24" s="23"/>
    </row>
    <row r="25" spans="1:8" x14ac:dyDescent="0.25">
      <c r="A25" s="18" t="s">
        <v>117</v>
      </c>
      <c r="B25" s="13"/>
      <c r="C25" s="13"/>
      <c r="D25" s="13"/>
      <c r="E25" s="13"/>
      <c r="F25" s="13" t="e">
        <f t="shared" si="0"/>
        <v>#DIV/0!</v>
      </c>
      <c r="G25" s="13"/>
      <c r="H25" s="23"/>
    </row>
    <row r="26" spans="1:8" x14ac:dyDescent="0.25">
      <c r="A26" s="18" t="s">
        <v>118</v>
      </c>
      <c r="B26" s="13"/>
      <c r="C26" s="13"/>
      <c r="D26" s="13"/>
      <c r="E26" s="13"/>
      <c r="F26" s="13" t="e">
        <f t="shared" si="0"/>
        <v>#DIV/0!</v>
      </c>
      <c r="G26" s="13"/>
      <c r="H26" s="23"/>
    </row>
    <row r="27" spans="1:8" x14ac:dyDescent="0.25">
      <c r="A27" s="18" t="s">
        <v>119</v>
      </c>
      <c r="B27" s="13"/>
      <c r="C27" s="13"/>
      <c r="D27" s="13"/>
      <c r="E27" s="13"/>
      <c r="F27" s="13" t="e">
        <f t="shared" si="0"/>
        <v>#DIV/0!</v>
      </c>
      <c r="G27" s="13"/>
      <c r="H27" s="23"/>
    </row>
    <row r="28" spans="1:8" x14ac:dyDescent="0.25">
      <c r="A28" s="18" t="s">
        <v>120</v>
      </c>
      <c r="B28" s="13"/>
      <c r="C28" s="13"/>
      <c r="D28" s="13"/>
      <c r="E28" s="13"/>
      <c r="F28" s="13" t="e">
        <f t="shared" si="0"/>
        <v>#DIV/0!</v>
      </c>
      <c r="G28" s="13"/>
      <c r="H28" s="23"/>
    </row>
    <row r="29" spans="1:8" x14ac:dyDescent="0.25">
      <c r="A29" s="18" t="s">
        <v>121</v>
      </c>
      <c r="B29" s="13"/>
      <c r="C29" s="13"/>
      <c r="D29" s="13"/>
      <c r="E29" s="13"/>
      <c r="F29" s="13" t="e">
        <f t="shared" si="0"/>
        <v>#DIV/0!</v>
      </c>
      <c r="G29" s="13"/>
      <c r="H29" s="23"/>
    </row>
    <row r="30" spans="1:8" x14ac:dyDescent="0.25">
      <c r="A30" s="18" t="s">
        <v>122</v>
      </c>
      <c r="B30" s="13"/>
      <c r="C30" s="13"/>
      <c r="D30" s="13"/>
      <c r="E30" s="13"/>
      <c r="F30" s="13" t="e">
        <f t="shared" si="0"/>
        <v>#DIV/0!</v>
      </c>
      <c r="G30" s="13"/>
      <c r="H30" s="23"/>
    </row>
    <row r="31" spans="1:8" x14ac:dyDescent="0.25">
      <c r="A31" s="18" t="s">
        <v>123</v>
      </c>
      <c r="B31" s="13"/>
      <c r="C31" s="13"/>
      <c r="D31" s="13"/>
      <c r="E31" s="13"/>
      <c r="F31" s="13" t="e">
        <f t="shared" si="0"/>
        <v>#DIV/0!</v>
      </c>
      <c r="G31" s="13"/>
      <c r="H31" s="23"/>
    </row>
    <row r="32" spans="1:8" x14ac:dyDescent="0.25">
      <c r="A32" s="18"/>
      <c r="B32" s="13"/>
      <c r="C32" s="13"/>
      <c r="D32" s="13"/>
      <c r="E32" s="13"/>
      <c r="F32" s="13" t="e">
        <f t="shared" si="0"/>
        <v>#DIV/0!</v>
      </c>
      <c r="G32" s="13"/>
      <c r="H32" s="23"/>
    </row>
    <row r="33" spans="1:8" x14ac:dyDescent="0.25">
      <c r="A33" s="18"/>
      <c r="B33" s="13"/>
      <c r="C33" s="13"/>
      <c r="D33" s="13"/>
      <c r="E33" s="13"/>
      <c r="F33" s="13" t="e">
        <f t="shared" si="0"/>
        <v>#DIV/0!</v>
      </c>
      <c r="G33" s="13"/>
      <c r="H33" s="23"/>
    </row>
    <row r="34" spans="1:8" x14ac:dyDescent="0.25">
      <c r="A34" s="18"/>
      <c r="B34" s="13"/>
      <c r="C34" s="13"/>
      <c r="D34" s="13"/>
      <c r="E34" s="13"/>
      <c r="F34" s="13" t="e">
        <f t="shared" si="0"/>
        <v>#DIV/0!</v>
      </c>
      <c r="G34" s="13"/>
      <c r="H34" s="23"/>
    </row>
    <row r="35" spans="1:8" x14ac:dyDescent="0.25">
      <c r="A35" s="18"/>
      <c r="B35" s="13"/>
      <c r="C35" s="13"/>
      <c r="D35" s="13"/>
      <c r="E35" s="13"/>
      <c r="F35" s="13" t="e">
        <f t="shared" si="0"/>
        <v>#DIV/0!</v>
      </c>
      <c r="G35" s="13"/>
      <c r="H35" s="23"/>
    </row>
    <row r="36" spans="1:8" x14ac:dyDescent="0.25">
      <c r="A36" s="18"/>
      <c r="B36" s="13"/>
      <c r="C36" s="13"/>
      <c r="D36" s="13"/>
      <c r="E36" s="13"/>
      <c r="F36" s="13" t="e">
        <f t="shared" si="0"/>
        <v>#DIV/0!</v>
      </c>
      <c r="G36" s="13"/>
      <c r="H36" s="23"/>
    </row>
    <row r="37" spans="1:8" x14ac:dyDescent="0.25">
      <c r="A37" s="18"/>
      <c r="B37" s="13"/>
      <c r="C37" s="13"/>
      <c r="D37" s="13"/>
      <c r="E37" s="13"/>
      <c r="F37" s="13" t="e">
        <f t="shared" si="0"/>
        <v>#DIV/0!</v>
      </c>
      <c r="G37" s="13"/>
      <c r="H37" s="23"/>
    </row>
    <row r="38" spans="1:8" x14ac:dyDescent="0.25">
      <c r="A38" s="18"/>
      <c r="B38" s="13"/>
      <c r="C38" s="13"/>
      <c r="D38" s="13"/>
      <c r="E38" s="13"/>
      <c r="F38" s="13" t="e">
        <f t="shared" si="0"/>
        <v>#DIV/0!</v>
      </c>
      <c r="G38" s="13"/>
      <c r="H38" s="23"/>
    </row>
    <row r="39" spans="1:8" ht="19.5" thickBot="1" x14ac:dyDescent="0.35">
      <c r="A39" s="19"/>
      <c r="B39" s="27"/>
      <c r="C39" s="27"/>
      <c r="D39" s="27"/>
      <c r="E39" s="27"/>
      <c r="F39" s="13" t="e">
        <f t="shared" si="0"/>
        <v>#DIV/0!</v>
      </c>
      <c r="G39" s="13"/>
      <c r="H39" s="23"/>
    </row>
    <row r="40" spans="1:8" ht="19.5" thickBot="1" x14ac:dyDescent="0.35">
      <c r="A40" s="26" t="s">
        <v>107</v>
      </c>
      <c r="B40" s="28">
        <f>SUM(B2:B39)</f>
        <v>192</v>
      </c>
      <c r="C40" s="20">
        <f>SUM(C2:C39)</f>
        <v>139</v>
      </c>
      <c r="D40" s="20">
        <f t="shared" ref="D40:E40" si="2">SUM(D2:D39)</f>
        <v>16</v>
      </c>
      <c r="E40" s="20">
        <f t="shared" si="2"/>
        <v>37</v>
      </c>
      <c r="F40" s="13">
        <f t="shared" si="0"/>
        <v>19.270833333333336</v>
      </c>
      <c r="G40" s="13" t="str">
        <f t="shared" si="1"/>
        <v>WARNING</v>
      </c>
      <c r="H40" s="23"/>
    </row>
    <row r="45" spans="1:8" x14ac:dyDescent="0.25">
      <c r="G45" t="s">
        <v>128</v>
      </c>
    </row>
  </sheetData>
  <customSheetViews>
    <customSheetView guid="{9EC2FED4-EF55-4064-9979-F9B6C2B04BE7}" hiddenColumns="1">
      <selection activeCell="A10" sqref="A10:XFD10"/>
      <pageMargins left="0.7" right="0.7" top="0.75" bottom="0.75" header="0.3" footer="0.3"/>
      <pageSetup orientation="portrait" horizontalDpi="300" verticalDpi="300" r:id="rId1"/>
    </customSheetView>
    <customSheetView guid="{9750D5B6-D70D-4F18-8727-3774CAEBC2EE}" hiddenColumns="1">
      <selection activeCell="A29" sqref="A29"/>
      <pageMargins left="0.7" right="0.7" top="0.75" bottom="0.75" header="0.3" footer="0.3"/>
      <pageSetup orientation="portrait" horizontalDpi="300" verticalDpi="300" r:id="rId2"/>
    </customSheetView>
  </customSheetViews>
  <conditionalFormatting sqref="A2:A40">
    <cfRule type="expression" dxfId="2" priority="3">
      <formula>$F2&gt;10</formula>
    </cfRule>
  </conditionalFormatting>
  <conditionalFormatting sqref="G2:G40">
    <cfRule type="expression" dxfId="1" priority="2">
      <formula>G2="WARNING"</formula>
    </cfRule>
  </conditionalFormatting>
  <conditionalFormatting sqref="G2:G40">
    <cfRule type="expression" dxfId="0" priority="1">
      <formula>G2="OK"</formula>
    </cfRule>
  </conditionalFormatting>
  <pageMargins left="0.7" right="0.7" top="0.75" bottom="0.75" header="0.3" footer="0.3"/>
  <pageSetup orientation="portrait" horizontalDpi="300" verticalDpi="300"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Scenarios</vt:lpstr>
      <vt:lpstr>Outstanding Defects</vt:lpstr>
      <vt:lpstr>Testing Status</vt:lpstr>
      <vt:lpstr>Modules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Narasinga Rao</dc:creator>
  <cp:lastModifiedBy>sandeep</cp:lastModifiedBy>
  <dcterms:created xsi:type="dcterms:W3CDTF">2016-03-14T09:01:06Z</dcterms:created>
  <dcterms:modified xsi:type="dcterms:W3CDTF">2017-07-20T06:20:36Z</dcterms:modified>
</cp:coreProperties>
</file>