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OTTOPro\trunk\03_Testing\QA_Testing\"/>
    </mc:Choice>
  </mc:AlternateContent>
  <bookViews>
    <workbookView xWindow="0" yWindow="0" windowWidth="28800" windowHeight="12435"/>
  </bookViews>
  <sheets>
    <sheet name="Scenarios" sheetId="1" r:id="rId1"/>
    <sheet name="Outstanding Defects" sheetId="2" state="hidden" r:id="rId2"/>
    <sheet name="Testing Status" sheetId="3" r:id="rId3"/>
  </sheets>
  <definedNames>
    <definedName name="_xlnm._FilterDatabase" localSheetId="0" hidden="1">Scenarios!$A$1:$J$194</definedName>
    <definedName name="Modules">Scenarios!$F$91:$F$1048576</definedName>
    <definedName name="Z_101CD35C_07A4_4DB0_B2FE_90223991A101_.wvu.FilterData" localSheetId="0" hidden="1">Scenarios!$A$1:$L$174</definedName>
    <definedName name="Z_1570CBAB_0792_4034_9245_B05406530E16_.wvu.FilterData" localSheetId="0" hidden="1">Scenarios!$A$1:$L$174</definedName>
    <definedName name="Z_1BC70CC8_FCE9_4ADC_8E4D_2EA08DC7A292_.wvu.FilterData" localSheetId="0" hidden="1">Scenarios!$A$1:$L$189</definedName>
    <definedName name="Z_4C83853E_2DC4_48B3_8130_88D8B68C671C_.wvu.FilterData" localSheetId="0" hidden="1">Scenarios!$A$1:$L$174</definedName>
    <definedName name="Z_53E27FA5_3DE0_4724_B58B_5827C10F16B5_.wvu.FilterData" localSheetId="0" hidden="1">Scenarios!$A$1:$L$189</definedName>
    <definedName name="Z_5C5EE0F0_200E_4E9E_99F5_867FB27C71D4_.wvu.FilterData" localSheetId="0" hidden="1">Scenarios!$A$1:$L$189</definedName>
    <definedName name="Z_68BAE923_5D6D_4182_A1DE_A7C851693032_.wvu.FilterData" localSheetId="0" hidden="1">Scenarios!$A$1:$L$174</definedName>
    <definedName name="Z_6F4F9BB0_D17E_4A70_A2DF_CB6923D21699_.wvu.FilterData" localSheetId="0" hidden="1">Scenarios!$A$1:$L$174</definedName>
    <definedName name="Z_7DBDEC32_B053_4022_9A5C_02F2B37F7AAB_.wvu.FilterData" localSheetId="0" hidden="1">Scenarios!$A$1:$L$189</definedName>
    <definedName name="Z_85043E6E_CF18_41B7_844E_C89A403D5B49_.wvu.FilterData" localSheetId="0" hidden="1">Scenarios!$A$1:$L$189</definedName>
    <definedName name="Z_8739DE32_3FC5_4D41_BEF6_70FDBDD8CFFD_.wvu.FilterData" localSheetId="0" hidden="1">Scenarios!$A$1:$L$189</definedName>
    <definedName name="Z_9750D5B6_D70D_4F18_8727_3774CAEBC2EE_.wvu.Cols" localSheetId="2" hidden="1">'Testing Status'!$F:$F,'Testing Status'!$H:$H</definedName>
    <definedName name="Z_9750D5B6_D70D_4F18_8727_3774CAEBC2EE_.wvu.FilterData" localSheetId="0" hidden="1">Scenarios!$A$1:$L$189</definedName>
    <definedName name="Z_9987CEA0_2659_48F5_A6C1_63FA97144D75_.wvu.FilterData" localSheetId="0" hidden="1">Scenarios!$A$1:$L$174</definedName>
    <definedName name="Z_9EC2FED4_EF55_4064_9979_F9B6C2B04BE7_.wvu.Cols" localSheetId="2" hidden="1">'Testing Status'!$F:$F,'Testing Status'!$H:$H</definedName>
    <definedName name="Z_9EC2FED4_EF55_4064_9979_F9B6C2B04BE7_.wvu.FilterData" localSheetId="0" hidden="1">Scenarios!$A$1:$L$174</definedName>
    <definedName name="Z_B29F7D7C_4C8E_4F4C_B96D_561B025B61E9_.wvu.FilterData" localSheetId="0" hidden="1">Scenarios!$A$1:$L$174</definedName>
    <definedName name="Z_C5FE7188_3890_41D1_A076_03B0F5CBB32C_.wvu.FilterData" localSheetId="0" hidden="1">Scenarios!$A$1:$L$189</definedName>
    <definedName name="Z_C6838EF3_5686_41E0_8EA0_0A78C6F4E0A2_.wvu.FilterData" localSheetId="0" hidden="1">Scenarios!$A$1:$L$189</definedName>
    <definedName name="Z_CD57B42C_4800_4576_91C4_5C1B9D77DF1D_.wvu.FilterData" localSheetId="0" hidden="1">Scenarios!$A$1:$L$174</definedName>
    <definedName name="Z_D0DDAA2A_B681_4939_8FF0_1D047F0F4791_.wvu.FilterData" localSheetId="0" hidden="1">Scenarios!$A$1:$L$189</definedName>
    <definedName name="Z_E30A8905_2B28_4BD2_9BAF_B93EE050ACC4_.wvu.FilterData" localSheetId="0" hidden="1">Scenarios!$A$1:$L$189</definedName>
    <definedName name="Z_E890EB7A_B99F_4AA6_95E2_89DC742A5A72_.wvu.FilterData" localSheetId="0" hidden="1">Scenarios!$A$1:$L$174</definedName>
  </definedNames>
  <calcPr calcId="152511" calcMode="manual"/>
  <customWorkbookViews>
    <customWorkbookView name="Sandeep Kumar - Personal View" guid="{9750D5B6-D70D-4F18-8727-3774CAEBC2EE}"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B10" i="3" l="1"/>
  <c r="C10" i="3"/>
  <c r="E10" i="3"/>
  <c r="D10" i="3"/>
  <c r="F10" i="3" l="1"/>
  <c r="G10" i="3" s="1"/>
  <c r="E8" i="3"/>
  <c r="D8" i="3"/>
  <c r="C8" i="3"/>
  <c r="E9" i="3"/>
  <c r="D9" i="3"/>
  <c r="C9" i="3"/>
  <c r="B9" i="3"/>
  <c r="B8" i="3"/>
  <c r="F9" i="3" l="1"/>
  <c r="G9" i="3" s="1"/>
  <c r="C5" i="3"/>
  <c r="B5" i="3"/>
  <c r="E7" i="3"/>
  <c r="D7" i="3"/>
  <c r="C7" i="3"/>
  <c r="B7" i="3"/>
  <c r="E6" i="3"/>
  <c r="D6" i="3"/>
  <c r="C6" i="3"/>
  <c r="B6" i="3"/>
  <c r="E5" i="3"/>
  <c r="D5" i="3"/>
  <c r="E4" i="3"/>
  <c r="D4" i="3"/>
  <c r="C4" i="3"/>
  <c r="B4" i="3"/>
  <c r="E3" i="3"/>
  <c r="D3" i="3"/>
  <c r="C3" i="3"/>
  <c r="B3" i="3"/>
  <c r="E2" i="3"/>
  <c r="D2" i="3"/>
  <c r="C2" i="3"/>
  <c r="B2" i="3"/>
  <c r="D40" i="3" l="1"/>
  <c r="E40" i="3"/>
  <c r="C40" i="3"/>
  <c r="B40" i="3"/>
  <c r="F7" i="3"/>
  <c r="G7" i="3" s="1"/>
  <c r="F40" i="3" l="1"/>
  <c r="F8" i="3"/>
  <c r="G8" i="3" s="1"/>
  <c r="F6" i="3"/>
  <c r="G6" i="3" s="1"/>
  <c r="F5" i="3"/>
  <c r="G5" i="3" s="1"/>
  <c r="F4" i="3"/>
  <c r="G4" i="3" s="1"/>
  <c r="F3" i="3"/>
  <c r="G3" i="3" s="1"/>
  <c r="F2" i="3"/>
  <c r="G2" i="3" s="1"/>
  <c r="G40" i="3" l="1"/>
</calcChain>
</file>

<file path=xl/sharedStrings.xml><?xml version="1.0" encoding="utf-8"?>
<sst xmlns="http://schemas.openxmlformats.org/spreadsheetml/2006/main" count="999" uniqueCount="363">
  <si>
    <t>Scenario No</t>
  </si>
  <si>
    <t>Scenario</t>
  </si>
  <si>
    <t>Remarks</t>
  </si>
  <si>
    <t xml:space="preserve">Screen </t>
  </si>
  <si>
    <r>
      <t xml:space="preserve">Click on New project icon on main screen and validate that </t>
    </r>
    <r>
      <rPr>
        <b/>
        <sz val="11"/>
        <color theme="1"/>
        <rFont val="Calibri"/>
        <family val="2"/>
        <scheme val="minor"/>
      </rPr>
      <t>Project window</t>
    </r>
    <r>
      <rPr>
        <sz val="11"/>
        <color theme="1"/>
        <rFont val="Calibri"/>
        <family val="2"/>
        <scheme val="minor"/>
      </rPr>
      <t xml:space="preserve"> is opened.</t>
    </r>
  </si>
  <si>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</si>
  <si>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</si>
  <si>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</si>
  <si>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</si>
  <si>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</si>
  <si>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</si>
  <si>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</si>
  <si>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User is allowed to open n number of new project window at a time and work in parallel in all windows simultaneously</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</si>
  <si>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</si>
  <si>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</si>
  <si>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1"/>
        <color theme="1"/>
        <rFont val="Calibri"/>
        <family val="2"/>
        <scheme val="minor"/>
      </rPr>
      <t>- Project Details</t>
    </r>
    <r>
      <rPr>
        <sz val="11"/>
        <color theme="1"/>
        <rFont val="Calibri"/>
        <family val="2"/>
        <scheme val="minor"/>
      </rPr>
      <t xml:space="preserve">
Project Nr -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xml:space="preserve">
- Remarks</t>
    </r>
    <r>
      <rPr>
        <sz val="11"/>
        <color theme="1"/>
        <rFont val="Calibri"/>
        <family val="2"/>
        <scheme val="minor"/>
      </rPr>
      <t xml:space="preserve">
</t>
    </r>
  </si>
  <si>
    <r>
      <t xml:space="preserve">Validate following fields on the Project Details screens under different sections - 
</t>
    </r>
    <r>
      <rPr>
        <b/>
        <sz val="11"/>
        <color theme="1"/>
        <rFont val="Calibri"/>
        <family val="2"/>
        <scheme val="minor"/>
      </rPr>
      <t>- Project Details</t>
    </r>
    <r>
      <rPr>
        <sz val="11"/>
        <color theme="1"/>
        <rFont val="Calibri"/>
        <family val="2"/>
        <scheme val="minor"/>
      </rPr>
      <t xml:space="preserve">
Project Nr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Remarks</t>
    </r>
  </si>
  <si>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</si>
  <si>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</si>
  <si>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</si>
  <si>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</si>
  <si>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</si>
  <si>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</si>
  <si>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</si>
  <si>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</si>
  <si>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</si>
  <si>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</si>
  <si>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</si>
  <si>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</si>
  <si>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Edit Project</t>
  </si>
  <si>
    <t xml:space="preserve">Validate that user can not update following two fields for an existing project -
1. Project Nr
2. Kommission Nr 
</t>
  </si>
  <si>
    <t>Search for a project from search screen</t>
  </si>
  <si>
    <t>Validate that User can update any field value from existing project and save it. Close the project and verify the changes after reloading it from search screen (Load Project button)</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</si>
  <si>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</si>
  <si>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</si>
  <si>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</si>
  <si>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</si>
  <si>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</si>
  <si>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</si>
  <si>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</si>
  <si>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</si>
  <si>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</si>
  <si>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</si>
  <si>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 xml:space="preserve"> Validate its saves successfully.</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</si>
  <si>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</si>
  <si>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</si>
  <si>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</si>
  <si>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</si>
  <si>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</si>
  <si>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</si>
  <si>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</si>
  <si>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</si>
  <si>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</si>
  <si>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</si>
  <si>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</si>
  <si>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</si>
  <si>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Kommission Nr is spelled incorrectly in search project result grid.</t>
  </si>
  <si>
    <t>Validate that search result displayed on right side of screen gets refined based on our input in Kunde Name So if we add more than three characters in Kunde Nr search field the project list displayed in grid will get updated based on our search input</t>
  </si>
  <si>
    <t>Double click is not working from Project List grid.</t>
  </si>
  <si>
    <t>Validate that Project Nr and Kommission Nr (if there) is non editable field after one submission.</t>
  </si>
  <si>
    <t>Validate that when user reload the same project and tries to edit or delete the Kommission no, he is not allowed to, as the field is non editable now.</t>
  </si>
  <si>
    <r>
      <t xml:space="preserve">Validate we have following acceptance criteria for value provided for all fields (labels) 
</t>
    </r>
    <r>
      <rPr>
        <b/>
        <sz val="11"/>
        <color theme="1"/>
        <rFont val="Calibri"/>
        <family val="2"/>
        <scheme val="minor"/>
      </rPr>
      <t xml:space="preserve">- Project Details
</t>
    </r>
    <r>
      <rPr>
        <sz val="11"/>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1"/>
        <color theme="1"/>
        <rFont val="Calibri"/>
        <family val="2"/>
        <scheme val="minor"/>
      </rPr>
      <t>Verrechnungssaetze</t>
    </r>
    <r>
      <rPr>
        <sz val="11"/>
        <color theme="1"/>
        <rFont val="Calibri"/>
        <family val="2"/>
        <scheme val="minor"/>
      </rPr>
      <t xml:space="preserve">
Intern Lueftung (X) - Numeric with 2 decimals
Intern Fremd(S) - Numeric with 2 decimals
- </t>
    </r>
    <r>
      <rPr>
        <b/>
        <sz val="11"/>
        <color theme="1"/>
        <rFont val="Calibri"/>
        <family val="2"/>
        <scheme val="minor"/>
      </rPr>
      <t xml:space="preserve">Project Submission </t>
    </r>
    <r>
      <rPr>
        <sz val="11"/>
        <color theme="1"/>
        <rFont val="Calibri"/>
        <family val="2"/>
        <scheme val="minor"/>
      </rPr>
      <t xml:space="preserve">
Submit Location - Any Character (Numeric, Alphabet, Special, A Space) 
Submit Date/Time -Date time selected from Calendar
- </t>
    </r>
    <r>
      <rPr>
        <b/>
        <sz val="11"/>
        <color theme="1"/>
        <rFont val="Calibri"/>
        <family val="2"/>
        <scheme val="minor"/>
      </rPr>
      <t>Others</t>
    </r>
    <r>
      <rPr>
        <sz val="11"/>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1"/>
        <color theme="1"/>
        <rFont val="Calibri"/>
        <family val="2"/>
        <scheme val="minor"/>
      </rPr>
      <t xml:space="preserve"> Remarks </t>
    </r>
    <r>
      <rPr>
        <sz val="11"/>
        <color theme="1"/>
        <rFont val="Calibri"/>
        <family val="2"/>
        <scheme val="minor"/>
      </rPr>
      <t xml:space="preserve">-Any Character (Numeric, Alphabet, Special, A Space) 
</t>
    </r>
  </si>
  <si>
    <t>1. Project Nr is accepting characters other than numbers
2. MWST% is accepting Numbers more than two places of decimals.
3. It is accepting 0 as sprunge values.
4. Following fields are accepting numeric value upto n decimals
Intern Lueftung (X) - Numeric with more than 2 places of decimals
Intern Fremd(S) -Numeric with more than 2 places of decimals. 
5. Actual LVs accepting input other than numbers
6.  Geplante Ausführungszeit is accepting past date as start as well as end day of project even for a new project.</t>
  </si>
  <si>
    <t>After clicking on save button after providing Kommission Nr, the message should be as Project converted to Kommisssion, but its currently showing as details saved successfully.</t>
  </si>
  <si>
    <t>Passed</t>
  </si>
  <si>
    <t>Validate that as user will provide 3 characters for Kunde Name and all the Project having Kunde Name starting with this 3 characters will be displayed on right pane of search screen.</t>
  </si>
  <si>
    <t>Bug ID</t>
  </si>
  <si>
    <t>Component</t>
  </si>
  <si>
    <t>Summary</t>
  </si>
  <si>
    <t>Severity</t>
  </si>
  <si>
    <t>CONFIRMED</t>
  </si>
  <si>
    <t>Load Project window issue when New Project window closed</t>
  </si>
  <si>
    <t>major</t>
  </si>
  <si>
    <t>Project Nr is accepting characters other than numbers</t>
  </si>
  <si>
    <t>normal</t>
  </si>
  <si>
    <t>Geplante AusfÃ¼hrungszeit and Estimated LVs should not be mandatory field</t>
  </si>
  <si>
    <t>Geplante AusfÃ¼hrungszeit is accepting past date as start as well as end day of project even for a new project.</t>
  </si>
  <si>
    <t>It allow user to save the Project multiple times</t>
  </si>
  <si>
    <t>MWST% is accepting Numbers more than two places of decimals.</t>
  </si>
  <si>
    <t>minor</t>
  </si>
  <si>
    <t>Zero(0) is  accepted as LV sprunge.</t>
  </si>
  <si>
    <t>Intern Lueftung (X) Intern Fremd(S) is accepting upto more than 2 places of decimals</t>
  </si>
  <si>
    <t>Saving a new project not displaying correct confirmation message</t>
  </si>
  <si>
    <t>Actual LVs accepting input other than numbers</t>
  </si>
  <si>
    <t>Warning message is not provided if user closing the project window without saving changes</t>
  </si>
  <si>
    <t>Without making any changes in a project if we click on the save button message is displaying as changes saved.</t>
  </si>
  <si>
    <t>if user copied a project adds a project nr to it and close it without saving</t>
  </si>
  <si>
    <t>Convert Project into Kommission confirmation dialogue box need to be edited</t>
  </si>
  <si>
    <t>Need to add Planner and Kommission Nr as search parameters</t>
  </si>
  <si>
    <t>enhancement</t>
  </si>
  <si>
    <t>After clicking on save button after providing Kommission Nr</t>
  </si>
  <si>
    <t>Need to add Refresh button on search parameters screen</t>
  </si>
  <si>
    <t>Need to add Kunde Name on project list grid</t>
  </si>
  <si>
    <t>On Project list grid on Load Project screen multiple selection should be restricted.</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</si>
  <si>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</si>
  <si>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</si>
  <si>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</si>
  <si>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</si>
  <si>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</si>
  <si>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</si>
  <si>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Cost details for standardized construction material</t>
  </si>
  <si>
    <t>Copy LV positions between 2 projects</t>
  </si>
  <si>
    <t>Various LV Positions</t>
  </si>
  <si>
    <t>Data Management</t>
  </si>
  <si>
    <t>Bulk Adjustments of LV positions</t>
  </si>
  <si>
    <t>Edit project</t>
  </si>
  <si>
    <t>Modules</t>
  </si>
  <si>
    <t>Total</t>
  </si>
  <si>
    <t>No Run</t>
  </si>
  <si>
    <t>Failed</t>
  </si>
  <si>
    <t>Defect</t>
  </si>
  <si>
    <t>Price Calculation</t>
  </si>
  <si>
    <t>Special Costs</t>
  </si>
  <si>
    <t>Multi 6</t>
  </si>
  <si>
    <t>Additions</t>
  </si>
  <si>
    <t>Proposals</t>
  </si>
  <si>
    <t>Delivery Note</t>
  </si>
  <si>
    <t>Invoices</t>
  </si>
  <si>
    <t>Reporting</t>
  </si>
  <si>
    <t>Interfaces</t>
  </si>
  <si>
    <t>Meta Data</t>
  </si>
  <si>
    <t>Text Modules</t>
  </si>
  <si>
    <t>Access Management</t>
  </si>
  <si>
    <t>Data Migration</t>
  </si>
  <si>
    <t>Total Scenarios</t>
  </si>
  <si>
    <t>Failed %</t>
  </si>
  <si>
    <t>Hurdle</t>
  </si>
  <si>
    <t>Module status (If failed % is more than 10%)</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</si>
  <si>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</si>
  <si>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</si>
  <si>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</si>
  <si>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</si>
  <si>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</si>
  <si>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</si>
  <si>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Initial Proposal</t>
  </si>
  <si>
    <r>
      <t>Geplante Ausführungszeit  should be in From____ To____ format but its there in _____Months format (No of months) -</t>
    </r>
    <r>
      <rPr>
        <sz val="11"/>
        <color rgb="FF00B050"/>
        <rFont val="Calibri"/>
        <family val="2"/>
        <scheme val="minor"/>
      </rPr>
      <t xml:space="preserve"> Resolved</t>
    </r>
  </si>
  <si>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</si>
  <si>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</si>
  <si>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</si>
  <si>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Tab button is not flowing sequentially</t>
  </si>
  <si>
    <t>Default page opened is LV details</t>
  </si>
  <si>
    <t>LV details link on left pane is not working for new project screen</t>
  </si>
  <si>
    <t>After saving a new project validation message should displayed as New Project "***123" is created.</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</si>
  <si>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</si>
  <si>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</si>
  <si>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</si>
  <si>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</si>
  <si>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</si>
  <si>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</si>
  <si>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Edit Proj</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</si>
  <si>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</si>
  <si>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</si>
  <si>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</si>
  <si>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</si>
  <si>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</si>
  <si>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</si>
  <si>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</si>
  <si>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EP (Listing price) is getting populated based on the values on "WG", "WA" and  "WI"</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</si>
  <si>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</si>
  <si>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</si>
  <si>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</si>
  <si>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</si>
  <si>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</si>
  <si>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</si>
  <si>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</si>
  <si>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</si>
  <si>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</si>
  <si>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</si>
  <si>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</si>
  <si>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</si>
  <si>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</si>
  <si>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</si>
  <si>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</si>
  <si>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</si>
  <si>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</si>
  <si>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</si>
  <si>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</si>
  <si>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</si>
  <si>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</si>
  <si>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</si>
  <si>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</si>
  <si>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</si>
  <si>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</si>
  <si>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</si>
  <si>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</si>
  <si>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</si>
  <si>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</si>
  <si>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</si>
  <si>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</si>
  <si>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RESOLVED</t>
  </si>
  <si>
    <t>Geplante AusfÃ¼hrungszeit field need to be reformatted</t>
  </si>
  <si>
    <t>The user current search criteria is wiped out and fresh Load Project screen is opened when clicked on Load screen</t>
  </si>
  <si>
    <t>Lock LV hierarchy is not ticked by default.</t>
  </si>
  <si>
    <t>Opening the minimized the screen is causing the titles to get disappeared for both project and LV details</t>
  </si>
  <si>
    <t>Initially after app is launched New Project button is not responding</t>
  </si>
  <si>
    <t>Saving of position kz from "S" to "N" is causing unhandled exception error</t>
  </si>
  <si>
    <t>Aktuelle LV-Position should be non-editable field for all position kz</t>
  </si>
  <si>
    <t>Aktuelle LV-Position is empty for LV position with position kz "Z" on the hierarchical view</t>
  </si>
  <si>
    <t>Changing of the position kz to Sum "S" is causing unhandled exception error for a new project</t>
  </si>
  <si>
    <t>"New" button for adding new LV item</t>
  </si>
  <si>
    <t>Stufe description fields become non-editable as soon as we click on edit button</t>
  </si>
  <si>
    <t>Should not allow user to add an Sum position LV with null values passed in From To fields</t>
  </si>
  <si>
    <t>ZZZ option from Position KZ ropdown to be removed</t>
  </si>
  <si>
    <t>When selected S as Position KZ From To field is written as Surcharge from and Surcharge To</t>
  </si>
  <si>
    <t>Change Position drop down as N from S the Ohne Stufe remains ZZZ.Z..</t>
  </si>
  <si>
    <t>User should not be allowed to add Sum LV position without providing From and To values.</t>
  </si>
  <si>
    <t>Application is considering 1.1.2 as 1.1.20</t>
  </si>
  <si>
    <t>Position kz of a LV item after a title or subtitle is not getting saved as "N" by default</t>
  </si>
  <si>
    <t>Need to have "Cancel" button on LV section page along with "New" and "Save" button.</t>
  </si>
  <si>
    <t>Should not allow user to edit the LV-raster and LV-Sprunge fields for existing projects</t>
  </si>
  <si>
    <t>For a position kz "S"</t>
  </si>
  <si>
    <t>Entering LV position before it's parent and subtitle is causing incorrect tree view</t>
  </si>
  <si>
    <t>Only one sum position is allowed to add within one sub-title level</t>
  </si>
  <si>
    <t>Stufe number should be an integer</t>
  </si>
  <si>
    <t>Editting of position kz from "ZZZ" to "S" is causing un handled exception error</t>
  </si>
  <si>
    <t>Changing Detail KZ and saving same title is possible?</t>
  </si>
  <si>
    <t>Trying to edit a LV row Title(ZZZ) to N and N to title(ZZZ) and it behaves inconsistent</t>
  </si>
  <si>
    <t>For LV raster 99.99.99.99.1111.9</t>
  </si>
  <si>
    <t>Project number should be unique</t>
  </si>
  <si>
    <t>Comission number should be unique</t>
  </si>
  <si>
    <t>Saving LV details without title</t>
  </si>
  <si>
    <t>Sorting is not happening when we are saving the LV Details without data and then editting and saving with a title</t>
  </si>
  <si>
    <t>Release 1 changes</t>
  </si>
  <si>
    <t>Release 1 Changes</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</si>
  <si>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</si>
  <si>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</si>
  <si>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</si>
  <si>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</si>
  <si>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</si>
  <si>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</si>
  <si>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</si>
  <si>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</si>
  <si>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</si>
  <si>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</si>
  <si>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docuware link button is working</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</si>
  <si>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</si>
  <si>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</si>
  <si>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</si>
  <si>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</si>
  <si>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</si>
  <si>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</si>
  <si>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</si>
  <si>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</si>
  <si>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</si>
  <si>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</si>
  <si>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</si>
  <si>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</si>
  <si>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</si>
  <si>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</si>
  <si>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</si>
  <si>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</si>
  <si>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</si>
  <si>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</si>
  <si>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</si>
  <si>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</si>
  <si>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</si>
  <si>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</si>
  <si>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</si>
  <si>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</si>
  <si>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</si>
  <si>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</si>
  <si>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</si>
  <si>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No Refresh button now</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</si>
  <si>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</si>
  <si>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</si>
  <si>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</si>
  <si>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</si>
  <si>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</si>
  <si>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user is able to Load a project by selecting a project from list grid and click on Load Project button on search screen.</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</si>
  <si>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</si>
  <si>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</si>
  <si>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</si>
  <si>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</si>
  <si>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</si>
  <si>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</si>
  <si>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</si>
  <si>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</si>
  <si>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</si>
  <si>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</si>
  <si>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</si>
  <si>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</si>
  <si>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</si>
  <si>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</si>
  <si>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Validate that saving of the project details is possible using Alt+F9</t>
  </si>
  <si>
    <t>passed</t>
  </si>
  <si>
    <t>Validate that saving of the LV details is possible using Alt+F9</t>
  </si>
  <si>
    <t>Scenario changed</t>
  </si>
  <si>
    <t>Validate that on LV grid, hierarchical view, we have Edit column displayed (This functionality removed)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</si>
  <si>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</si>
  <si>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</si>
  <si>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</si>
  <si>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</si>
  <si>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</si>
  <si>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</si>
  <si>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</si>
  <si>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failed</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</si>
  <si>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</si>
  <si>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</si>
  <si>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</si>
  <si>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</si>
  <si>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</si>
  <si>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</si>
  <si>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grand multis are not getting updated accordingly</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</si>
  <si>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</si>
  <si>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</si>
  <si>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</si>
  <si>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</si>
  <si>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</si>
  <si>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</si>
  <si>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</si>
  <si>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</si>
  <si>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</si>
  <si>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r>
      <t xml:space="preserve">Validate the following fields present on LV screen for a new project -
</t>
    </r>
    <r>
      <rPr>
        <b/>
        <sz val="11"/>
        <color theme="1"/>
        <rFont val="Calibri"/>
        <family val="2"/>
        <scheme val="minor"/>
      </rPr>
      <t>LV Details</t>
    </r>
    <r>
      <rPr>
        <sz val="11"/>
        <color theme="1"/>
        <rFont val="Calibri"/>
        <family val="2"/>
        <scheme val="minor"/>
      </rPr>
      <t xml:space="preserve"> Section
- Stufe 1
- Stufe 2
- Stufe 3
- Stufe 4
- Ohne Stufe
- Aktuelle LV-Position
- WG
- WA
- WI
- Menge
- ME
- Position KZ
- Detail KZ
- Fabrikat
- Type 
- LV Section 
- LV Status
</t>
    </r>
    <r>
      <rPr>
        <b/>
        <sz val="11"/>
        <color theme="1"/>
        <rFont val="Calibri"/>
        <family val="2"/>
        <scheme val="minor"/>
      </rPr>
      <t xml:space="preserve">LV Description </t>
    </r>
    <r>
      <rPr>
        <sz val="11"/>
        <color theme="1"/>
        <rFont val="Calibri"/>
        <family val="2"/>
        <scheme val="minor"/>
      </rPr>
      <t xml:space="preserve"> section
- Short Description
- Long Description</t>
    </r>
  </si>
  <si>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</si>
  <si>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</si>
  <si>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</si>
  <si>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</si>
  <si>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</si>
  <si>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tabular view option is not available in LV grid section.</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</si>
  <si>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</si>
  <si>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</si>
  <si>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</si>
  <si>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</si>
  <si>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</si>
  <si>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</si>
  <si>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</si>
  <si>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</si>
  <si>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</si>
  <si>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</si>
  <si>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</si>
  <si>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</si>
  <si>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</si>
  <si>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</si>
  <si>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</si>
  <si>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Check what will happen if we are clicking on the save button twice for LV</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</si>
  <si>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</si>
  <si>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</si>
  <si>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</si>
  <si>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</si>
  <si>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</si>
  <si>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</si>
  <si>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</si>
  <si>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</si>
  <si>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355, 348</t>
  </si>
  <si>
    <t>362, 243</t>
  </si>
  <si>
    <t>Validate that Fields in the cost details part should be empty before entering the LV items.</t>
  </si>
  <si>
    <t>Validate that user is not allowed to enter zero as Stufe 1 , stufe 2 , stufe 3, stufe 4 or ohne stufe.</t>
  </si>
  <si>
    <t xml:space="preserve">Validate the message when user is closing the application or project. </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</si>
  <si>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</si>
  <si>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</si>
  <si>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</si>
  <si>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</si>
  <si>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</si>
  <si>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</si>
  <si>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</si>
  <si>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No button is not clearing the komission number field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</si>
  <si>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</si>
  <si>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</si>
  <si>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</si>
  <si>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</si>
  <si>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</si>
  <si>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416, 386</t>
  </si>
  <si>
    <t>Validate that editting of normal to sum position and giving wrong values over the from and to field is having error 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</si>
</sst>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Arial"/>
      <family val="2"/>
    </font>
    <font>
      <sz val="11"/>
      <color rgb="FF00B050"/>
      <name val="Calibri"/>
      <family val="2"/>
      <scheme val="minor"/>
    </font>
    <font>
      <sz val="11"/>
      <name val="Calibri"/>
      <family val="2"/>
      <scheme val="minor"/>
    </font>
    <font>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6" fillId="0" borderId="0"/>
  </cellStyleXfs>
  <cellXfs count="67">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3"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0" fillId="0" borderId="1" xfId="0" applyBorder="1" applyAlignment="1">
      <alignment vertical="center" wrapText="1"/>
    </xf>
    <xf numFmtId="0" fontId="0" fillId="0" borderId="1" xfId="0" applyBorder="1"/>
    <xf numFmtId="0" fontId="5" fillId="3" borderId="1" xfId="0" applyFont="1" applyFill="1" applyBorder="1"/>
    <xf numFmtId="0" fontId="5" fillId="4" borderId="1" xfId="0" applyFont="1" applyFill="1" applyBorder="1"/>
    <xf numFmtId="0" fontId="5" fillId="7" borderId="1" xfId="0" applyFont="1" applyFill="1" applyBorder="1"/>
    <xf numFmtId="0" fontId="5" fillId="6" borderId="1" xfId="0" applyFont="1" applyFill="1" applyBorder="1" applyAlignment="1">
      <alignment wrapText="1"/>
    </xf>
    <xf numFmtId="0" fontId="0" fillId="0" borderId="1" xfId="0" applyBorder="1" applyAlignment="1">
      <alignment wrapText="1"/>
    </xf>
    <xf numFmtId="0" fontId="5" fillId="0" borderId="3" xfId="0" applyFont="1" applyBorder="1" applyAlignment="1">
      <alignment wrapText="1"/>
    </xf>
    <xf numFmtId="0" fontId="0" fillId="0" borderId="7" xfId="0" applyBorder="1"/>
    <xf numFmtId="0" fontId="5" fillId="5" borderId="3" xfId="0" applyFont="1" applyFill="1" applyBorder="1"/>
    <xf numFmtId="0" fontId="5" fillId="9" borderId="3" xfId="0" applyFont="1" applyFill="1" applyBorder="1" applyAlignment="1">
      <alignment wrapText="1"/>
    </xf>
    <xf numFmtId="0" fontId="0" fillId="0" borderId="0" xfId="0" applyBorder="1"/>
    <xf numFmtId="0" fontId="5" fillId="8" borderId="0" xfId="0" applyFont="1" applyFill="1" applyBorder="1" applyAlignment="1">
      <alignment wrapText="1"/>
    </xf>
    <xf numFmtId="0" fontId="0" fillId="0" borderId="5" xfId="0" applyFill="1" applyBorder="1"/>
    <xf numFmtId="0" fontId="5" fillId="0" borderId="8" xfId="0" applyFont="1" applyBorder="1"/>
    <xf numFmtId="0" fontId="0" fillId="0" borderId="3" xfId="0" applyBorder="1"/>
    <xf numFmtId="0" fontId="0" fillId="0" borderId="6" xfId="0" applyBorder="1"/>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1" xfId="0" applyFont="1" applyBorder="1" applyAlignment="1">
      <alignment horizontal="center" vertical="top" wrapText="1"/>
    </xf>
    <xf numFmtId="0" fontId="0" fillId="0" borderId="1" xfId="0" applyBorder="1" applyAlignment="1">
      <alignment vertical="top" wrapText="1"/>
    </xf>
    <xf numFmtId="0" fontId="7" fillId="0" borderId="1" xfId="0" applyFont="1" applyBorder="1" applyAlignment="1">
      <alignment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9" fillId="0" borderId="1" xfId="0" applyFont="1" applyBorder="1" applyAlignment="1">
      <alignment horizontal="center" vertical="center" wrapText="1"/>
    </xf>
    <xf numFmtId="0" fontId="3" fillId="0" borderId="5" xfId="0" applyFont="1" applyBorder="1" applyAlignment="1">
      <alignment horizontal="center" vertical="top" wrapText="1"/>
    </xf>
    <xf numFmtId="0" fontId="0" fillId="0" borderId="3" xfId="0" applyBorder="1" applyAlignment="1">
      <alignment horizontal="center" vertical="center" wrapText="1"/>
    </xf>
    <xf numFmtId="0" fontId="1" fillId="10" borderId="1" xfId="0" applyFont="1" applyFill="1" applyBorder="1"/>
    <xf numFmtId="0" fontId="1" fillId="10" borderId="1" xfId="0" applyFont="1" applyFill="1" applyBorder="1" applyAlignment="1">
      <alignment wrapText="1"/>
    </xf>
    <xf numFmtId="0" fontId="0" fillId="0" borderId="0" xfId="0" applyAlignment="1">
      <alignment wrapText="1"/>
    </xf>
    <xf numFmtId="0" fontId="0" fillId="0" borderId="2" xfId="0"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xf numFmtId="0" fontId="3" fillId="0" borderId="5" xfId="0" applyFont="1" applyBorder="1" applyAlignment="1">
      <alignment horizontal="center" vertical="top" wrapText="1"/>
    </xf>
    <xf numFmtId="0" fontId="2"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0" xfId="0" applyAlignment="1">
      <alignment horizontal="right" vertical="center" wrapText="1"/>
    </xf>
    <xf numFmtId="0" fontId="10" fillId="0" borderId="1" xfId="0" applyFont="1" applyBorder="1" applyAlignment="1">
      <alignment horizontal="center" vertical="center"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Status'!$B$2:$B$39</c:f>
              <c:numCache>
                <c:formatCode>General</c:formatCode>
                <c:ptCount val="38"/>
                <c:pt idx="0">
                  <c:v>27</c:v>
                </c:pt>
                <c:pt idx="1">
                  <c:v>27</c:v>
                </c:pt>
                <c:pt idx="2">
                  <c:v>7</c:v>
                </c:pt>
                <c:pt idx="3">
                  <c:v>4</c:v>
                </c:pt>
                <c:pt idx="4">
                  <c:v>9</c:v>
                </c:pt>
                <c:pt idx="5">
                  <c:v>70</c:v>
                </c:pt>
                <c:pt idx="6">
                  <c:v>14</c:v>
                </c:pt>
                <c:pt idx="7">
                  <c:v>18</c:v>
                </c:pt>
                <c:pt idx="8">
                  <c:v>16</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Status'!$C$2:$C$39</c:f>
              <c:numCache>
                <c:formatCode>General</c:formatCode>
                <c:ptCount val="38"/>
                <c:pt idx="0">
                  <c:v>20</c:v>
                </c:pt>
                <c:pt idx="1">
                  <c:v>26</c:v>
                </c:pt>
                <c:pt idx="2">
                  <c:v>4</c:v>
                </c:pt>
                <c:pt idx="3">
                  <c:v>4</c:v>
                </c:pt>
                <c:pt idx="4">
                  <c:v>4</c:v>
                </c:pt>
                <c:pt idx="5">
                  <c:v>54</c:v>
                </c:pt>
                <c:pt idx="6">
                  <c:v>8</c:v>
                </c:pt>
                <c:pt idx="7">
                  <c:v>12</c:v>
                </c:pt>
                <c:pt idx="8">
                  <c:v>7</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Status'!$D$2:$D$39</c:f>
              <c:numCache>
                <c:formatCode>General</c:formatCode>
                <c:ptCount val="38"/>
                <c:pt idx="0">
                  <c:v>4</c:v>
                </c:pt>
                <c:pt idx="1">
                  <c:v>0</c:v>
                </c:pt>
                <c:pt idx="2">
                  <c:v>0</c:v>
                </c:pt>
                <c:pt idx="3">
                  <c:v>0</c:v>
                </c:pt>
                <c:pt idx="4">
                  <c:v>4</c:v>
                </c:pt>
                <c:pt idx="5">
                  <c:v>4</c:v>
                </c:pt>
                <c:pt idx="6">
                  <c:v>1</c:v>
                </c:pt>
                <c:pt idx="7">
                  <c:v>0</c:v>
                </c:pt>
                <c:pt idx="8">
                  <c:v>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Status'!$E$2:$E$39</c:f>
              <c:numCache>
                <c:formatCode>General</c:formatCode>
                <c:ptCount val="38"/>
                <c:pt idx="0">
                  <c:v>3</c:v>
                </c:pt>
                <c:pt idx="1">
                  <c:v>1</c:v>
                </c:pt>
                <c:pt idx="2">
                  <c:v>3</c:v>
                </c:pt>
                <c:pt idx="3">
                  <c:v>0</c:v>
                </c:pt>
                <c:pt idx="4">
                  <c:v>1</c:v>
                </c:pt>
                <c:pt idx="5">
                  <c:v>12</c:v>
                </c:pt>
                <c:pt idx="6">
                  <c:v>5</c:v>
                </c:pt>
                <c:pt idx="7">
                  <c:v>6</c:v>
                </c:pt>
                <c:pt idx="8">
                  <c:v>6</c:v>
                </c:pt>
              </c:numCache>
            </c:numRef>
          </c:val>
        </c:ser>
        <c:dLbls>
          <c:showLegendKey val="0"/>
          <c:showVal val="0"/>
          <c:showCatName val="0"/>
          <c:showSerName val="0"/>
          <c:showPercent val="0"/>
          <c:showBubbleSize val="0"/>
        </c:dLbls>
        <c:gapWidth val="219"/>
        <c:overlap val="-27"/>
        <c:axId val="759515560"/>
        <c:axId val="759515952"/>
      </c:barChart>
      <c:catAx>
        <c:axId val="759515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15952"/>
        <c:crosses val="autoZero"/>
        <c:auto val="1"/>
        <c:lblAlgn val="ctr"/>
        <c:lblOffset val="100"/>
        <c:noMultiLvlLbl val="0"/>
      </c:catAx>
      <c:valAx>
        <c:axId val="7595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1556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81"/>
  <sheetViews>
    <sheetView tabSelected="1" topLeftCell="A181" workbookViewId="0">
      <selection activeCell="F195" sqref="F195"/>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8" customWidth="1"/>
    <col min="6" max="6" width="9.85546875" style="3" customWidth="1"/>
    <col min="7" max="7" width="109.5703125" style="1" customWidth="1"/>
    <col min="8" max="8" width="28.28515625" style="11" customWidth="1"/>
    <col min="9" max="9" width="13.140625" style="2" customWidth="1"/>
    <col min="10" max="10" width="39.5703125" style="56" customWidth="1"/>
    <col min="11" max="16384" width="9.140625" style="2"/>
  </cols>
  <sheetData>
    <row r="1" spans="1:10" s="6" customFormat="1" ht="31.5" x14ac:dyDescent="0.25">
      <c r="A1" s="7" t="s">
        <v>53</v>
      </c>
      <c r="B1" s="8" t="s">
        <v>106</v>
      </c>
      <c r="C1" s="7" t="s">
        <v>3</v>
      </c>
      <c r="D1" s="7" t="s">
        <v>5</v>
      </c>
      <c r="E1" s="7" t="s">
        <v>146</v>
      </c>
      <c r="F1" s="7" t="s">
        <v>0</v>
      </c>
      <c r="G1" s="7" t="s">
        <v>1</v>
      </c>
      <c r="H1" s="7" t="s">
        <v>2</v>
      </c>
      <c r="I1" s="7" t="s">
        <v>49</v>
      </c>
      <c r="J1" s="53" t="s">
        <v>110</v>
      </c>
    </row>
    <row r="2" spans="1:10" ht="60" customHeight="1" x14ac:dyDescent="0.25">
      <c r="A2" s="58">
        <v>1</v>
      </c>
      <c r="B2" s="58" t="s">
        <v>18</v>
      </c>
      <c r="C2" s="58" t="s">
        <v>4</v>
      </c>
      <c r="D2" s="58" t="s">
        <v>8</v>
      </c>
      <c r="E2" s="33" t="s">
        <v>150</v>
      </c>
      <c r="F2" s="4">
        <v>1</v>
      </c>
      <c r="G2" s="5" t="s">
        <v>6</v>
      </c>
      <c r="H2" s="9"/>
      <c r="I2" s="12" t="s">
        <v>64</v>
      </c>
      <c r="J2" s="54"/>
    </row>
    <row r="3" spans="1:10" ht="15.75" x14ac:dyDescent="0.25">
      <c r="A3" s="59"/>
      <c r="B3" s="59"/>
      <c r="C3" s="59"/>
      <c r="D3" s="59"/>
      <c r="E3" s="33" t="s">
        <v>150</v>
      </c>
      <c r="F3" s="4">
        <v>2</v>
      </c>
      <c r="G3" s="5" t="s">
        <v>7</v>
      </c>
      <c r="H3" s="9"/>
      <c r="I3" s="12" t="s">
        <v>64</v>
      </c>
      <c r="J3" s="54"/>
    </row>
    <row r="4" spans="1:10" ht="105" x14ac:dyDescent="0.25">
      <c r="A4" s="59"/>
      <c r="B4" s="59"/>
      <c r="C4" s="59"/>
      <c r="D4" s="59"/>
      <c r="E4" s="33" t="s">
        <v>150</v>
      </c>
      <c r="F4" s="4">
        <v>3</v>
      </c>
      <c r="G4" s="5" t="s">
        <v>9</v>
      </c>
      <c r="H4" s="9"/>
      <c r="I4" s="12" t="s">
        <v>64</v>
      </c>
      <c r="J4" s="54"/>
    </row>
    <row r="5" spans="1:10" ht="409.5" x14ac:dyDescent="0.25">
      <c r="A5" s="59"/>
      <c r="B5" s="59"/>
      <c r="C5" s="59"/>
      <c r="D5" s="59"/>
      <c r="E5" s="33" t="s">
        <v>150</v>
      </c>
      <c r="F5" s="4">
        <v>4</v>
      </c>
      <c r="G5" s="5" t="s">
        <v>16</v>
      </c>
      <c r="H5" s="9"/>
      <c r="I5" s="12" t="s">
        <v>64</v>
      </c>
      <c r="J5" s="54" t="s">
        <v>135</v>
      </c>
    </row>
    <row r="6" spans="1:10" ht="15.75" x14ac:dyDescent="0.25">
      <c r="A6" s="59"/>
      <c r="B6" s="59"/>
      <c r="C6" s="59"/>
      <c r="D6" s="59"/>
      <c r="E6" s="33" t="s">
        <v>150</v>
      </c>
      <c r="F6" s="4">
        <v>5</v>
      </c>
      <c r="G6" s="5" t="s">
        <v>50</v>
      </c>
      <c r="H6" s="9"/>
      <c r="I6" s="12" t="s">
        <v>64</v>
      </c>
      <c r="J6" s="54"/>
    </row>
    <row r="7" spans="1:10" ht="45" x14ac:dyDescent="0.25">
      <c r="A7" s="59"/>
      <c r="B7" s="59"/>
      <c r="C7" s="59"/>
      <c r="D7" s="59"/>
      <c r="E7" s="33" t="s">
        <v>150</v>
      </c>
      <c r="F7" s="4">
        <v>6</v>
      </c>
      <c r="G7" s="5" t="s">
        <v>51</v>
      </c>
      <c r="H7" s="9"/>
      <c r="I7" s="12" t="s">
        <v>64</v>
      </c>
      <c r="J7" s="54"/>
    </row>
    <row r="8" spans="1:10" ht="15.75" x14ac:dyDescent="0.25">
      <c r="A8" s="59"/>
      <c r="B8" s="59"/>
      <c r="C8" s="59"/>
      <c r="D8" s="59"/>
      <c r="E8" s="33" t="s">
        <v>150</v>
      </c>
      <c r="F8" s="4">
        <v>7</v>
      </c>
      <c r="G8" s="5" t="s">
        <v>309</v>
      </c>
      <c r="H8" s="9"/>
      <c r="I8" s="12" t="s">
        <v>64</v>
      </c>
      <c r="J8" s="54"/>
    </row>
    <row r="9" spans="1:10" ht="409.5" customHeight="1" x14ac:dyDescent="0.25">
      <c r="A9" s="59"/>
      <c r="B9" s="59"/>
      <c r="C9" s="59"/>
      <c r="D9" s="59"/>
      <c r="E9" s="33" t="s">
        <v>150</v>
      </c>
      <c r="F9" s="4">
        <v>8</v>
      </c>
      <c r="G9" s="34" t="s">
        <v>61</v>
      </c>
      <c r="H9" s="9"/>
      <c r="I9" s="12" t="s">
        <v>64</v>
      </c>
      <c r="J9" s="54" t="s">
        <v>62</v>
      </c>
    </row>
    <row r="10" spans="1:10" ht="45" x14ac:dyDescent="0.25">
      <c r="A10" s="59"/>
      <c r="B10" s="59"/>
      <c r="C10" s="59"/>
      <c r="D10" s="59"/>
      <c r="E10" s="33" t="s">
        <v>150</v>
      </c>
      <c r="F10" s="4">
        <v>9</v>
      </c>
      <c r="G10" s="5" t="s">
        <v>52</v>
      </c>
      <c r="H10" s="9"/>
      <c r="I10" s="12" t="s">
        <v>64</v>
      </c>
      <c r="J10" s="54" t="s">
        <v>142</v>
      </c>
    </row>
    <row r="11" spans="1:10" ht="45" x14ac:dyDescent="0.25">
      <c r="A11" s="59"/>
      <c r="B11" s="59"/>
      <c r="C11" s="59"/>
      <c r="D11" s="59"/>
      <c r="E11" s="33" t="s">
        <v>150</v>
      </c>
      <c r="F11" s="4">
        <v>10</v>
      </c>
      <c r="G11" s="5" t="s">
        <v>10</v>
      </c>
      <c r="H11" s="9"/>
      <c r="I11" s="12" t="s">
        <v>64</v>
      </c>
      <c r="J11" s="54"/>
    </row>
    <row r="12" spans="1:10" ht="15.75" x14ac:dyDescent="0.25">
      <c r="A12" s="59"/>
      <c r="B12" s="59"/>
      <c r="C12" s="59"/>
      <c r="D12" s="59"/>
      <c r="E12" s="33" t="s">
        <v>150</v>
      </c>
      <c r="F12" s="4">
        <v>11</v>
      </c>
      <c r="G12" s="5" t="s">
        <v>11</v>
      </c>
      <c r="H12" s="9"/>
      <c r="I12" s="12" t="s">
        <v>64</v>
      </c>
      <c r="J12" s="54"/>
    </row>
    <row r="13" spans="1:10" ht="15.75" x14ac:dyDescent="0.25">
      <c r="A13" s="59"/>
      <c r="B13" s="59"/>
      <c r="C13" s="59"/>
      <c r="D13" s="59"/>
      <c r="E13" s="33" t="s">
        <v>150</v>
      </c>
      <c r="F13" s="4">
        <v>12</v>
      </c>
      <c r="G13" s="5" t="s">
        <v>12</v>
      </c>
      <c r="H13" s="9"/>
      <c r="I13" s="12" t="s">
        <v>64</v>
      </c>
      <c r="J13" s="54"/>
    </row>
    <row r="14" spans="1:10" ht="30" x14ac:dyDescent="0.25">
      <c r="A14" s="59"/>
      <c r="B14" s="59"/>
      <c r="C14" s="59"/>
      <c r="D14" s="59"/>
      <c r="E14" s="33" t="s">
        <v>150</v>
      </c>
      <c r="F14" s="4">
        <v>13</v>
      </c>
      <c r="G14" s="5" t="s">
        <v>13</v>
      </c>
      <c r="H14" s="9"/>
      <c r="I14" s="12" t="s">
        <v>64</v>
      </c>
      <c r="J14" s="54"/>
    </row>
    <row r="15" spans="1:10" ht="15.75" x14ac:dyDescent="0.25">
      <c r="A15" s="59"/>
      <c r="B15" s="59"/>
      <c r="C15" s="59"/>
      <c r="D15" s="59"/>
      <c r="E15" s="33" t="s">
        <v>150</v>
      </c>
      <c r="F15" s="4">
        <v>14</v>
      </c>
      <c r="G15" s="5" t="s">
        <v>14</v>
      </c>
      <c r="H15" s="9"/>
      <c r="I15" s="12" t="s">
        <v>64</v>
      </c>
      <c r="J15" s="54"/>
    </row>
    <row r="16" spans="1:10" ht="60" x14ac:dyDescent="0.25">
      <c r="A16" s="59"/>
      <c r="B16" s="59"/>
      <c r="C16" s="59"/>
      <c r="D16" s="59"/>
      <c r="E16" s="33" t="s">
        <v>150</v>
      </c>
      <c r="F16" s="4">
        <v>15</v>
      </c>
      <c r="G16" s="5" t="s">
        <v>39</v>
      </c>
      <c r="H16" s="9"/>
      <c r="I16" s="12" t="s">
        <v>64</v>
      </c>
      <c r="J16" s="54"/>
    </row>
    <row r="17" spans="1:10" ht="15.75" x14ac:dyDescent="0.25">
      <c r="A17" s="59"/>
      <c r="B17" s="59"/>
      <c r="C17" s="59"/>
      <c r="D17" s="59"/>
      <c r="E17" s="33" t="s">
        <v>150</v>
      </c>
      <c r="F17" s="4">
        <v>16</v>
      </c>
      <c r="G17" s="5" t="s">
        <v>143</v>
      </c>
      <c r="H17" s="9"/>
      <c r="I17" s="12" t="s">
        <v>64</v>
      </c>
      <c r="J17" s="54"/>
    </row>
    <row r="18" spans="1:10" ht="15.75" x14ac:dyDescent="0.25">
      <c r="A18" s="59"/>
      <c r="B18" s="59"/>
      <c r="C18" s="59"/>
      <c r="D18" s="59"/>
      <c r="E18" s="33" t="s">
        <v>150</v>
      </c>
      <c r="F18" s="4">
        <v>17</v>
      </c>
      <c r="G18" s="5" t="s">
        <v>310</v>
      </c>
      <c r="H18" s="9"/>
      <c r="I18" s="12" t="s">
        <v>108</v>
      </c>
      <c r="J18" s="54"/>
    </row>
    <row r="19" spans="1:10" ht="30" x14ac:dyDescent="0.25">
      <c r="A19" s="59"/>
      <c r="B19" s="59"/>
      <c r="C19" s="59"/>
      <c r="D19" s="59"/>
      <c r="E19" s="33" t="s">
        <v>150</v>
      </c>
      <c r="F19" s="4">
        <v>18</v>
      </c>
      <c r="G19" s="5" t="s">
        <v>144</v>
      </c>
      <c r="H19" s="9"/>
      <c r="I19" s="12" t="s">
        <v>108</v>
      </c>
      <c r="J19" s="54"/>
    </row>
    <row r="20" spans="1:10" ht="30" x14ac:dyDescent="0.25">
      <c r="A20" s="59"/>
      <c r="B20" s="59"/>
      <c r="C20" s="59"/>
      <c r="D20" s="59"/>
      <c r="E20" s="33" t="s">
        <v>150</v>
      </c>
      <c r="F20" s="4">
        <v>19</v>
      </c>
      <c r="G20" s="5" t="s">
        <v>145</v>
      </c>
      <c r="H20" s="9"/>
      <c r="I20" s="12" t="s">
        <v>108</v>
      </c>
      <c r="J20" s="54"/>
    </row>
    <row r="21" spans="1:10" ht="15.75" x14ac:dyDescent="0.25">
      <c r="A21" s="59"/>
      <c r="B21" s="59"/>
      <c r="C21" s="59"/>
      <c r="D21" s="59"/>
      <c r="E21" s="33" t="s">
        <v>150</v>
      </c>
      <c r="F21" s="4">
        <v>20</v>
      </c>
      <c r="G21" s="5" t="s">
        <v>257</v>
      </c>
      <c r="H21" s="9"/>
      <c r="I21" s="12" t="s">
        <v>64</v>
      </c>
      <c r="J21" s="54"/>
    </row>
    <row r="22" spans="1:10" ht="409.5" x14ac:dyDescent="0.25">
      <c r="A22" s="59"/>
      <c r="B22" s="59"/>
      <c r="C22" s="59"/>
      <c r="D22" s="59"/>
      <c r="E22" s="33" t="s">
        <v>150</v>
      </c>
      <c r="F22" s="4">
        <v>21</v>
      </c>
      <c r="G22" s="5" t="s">
        <v>15</v>
      </c>
      <c r="H22" s="9"/>
      <c r="I22" s="12" t="s">
        <v>64</v>
      </c>
      <c r="J22" s="54"/>
    </row>
    <row r="23" spans="1:10" ht="150" x14ac:dyDescent="0.25">
      <c r="A23" s="60"/>
      <c r="B23" s="60"/>
      <c r="C23" s="60"/>
      <c r="D23" s="60"/>
      <c r="E23" s="33" t="s">
        <v>150</v>
      </c>
      <c r="F23" s="4">
        <v>22</v>
      </c>
      <c r="G23" s="5" t="s">
        <v>40</v>
      </c>
      <c r="H23" s="9" t="s">
        <v>21</v>
      </c>
      <c r="I23" s="12" t="s">
        <v>108</v>
      </c>
      <c r="J23" s="54"/>
    </row>
    <row r="24" spans="1:10" ht="15.75" x14ac:dyDescent="0.25">
      <c r="A24" s="52"/>
      <c r="B24" s="52"/>
      <c r="C24" s="52"/>
      <c r="D24" s="52"/>
      <c r="E24" s="33" t="s">
        <v>150</v>
      </c>
      <c r="F24" s="4">
        <v>23</v>
      </c>
      <c r="G24" s="5" t="s">
        <v>358</v>
      </c>
      <c r="H24" s="9"/>
      <c r="I24" s="12" t="s">
        <v>109</v>
      </c>
      <c r="J24" s="54">
        <v>390</v>
      </c>
    </row>
    <row r="25" spans="1:10" ht="15.75" x14ac:dyDescent="0.25">
      <c r="A25" s="40"/>
      <c r="B25" s="40"/>
      <c r="C25" s="40"/>
      <c r="D25" s="40"/>
      <c r="E25" s="33" t="s">
        <v>150</v>
      </c>
      <c r="F25" s="4">
        <v>24</v>
      </c>
      <c r="G25" s="5" t="s">
        <v>258</v>
      </c>
      <c r="H25" s="9"/>
      <c r="I25" s="12" t="s">
        <v>64</v>
      </c>
      <c r="J25" s="54"/>
    </row>
    <row r="26" spans="1:10" ht="15.75" x14ac:dyDescent="0.25">
      <c r="A26" s="52"/>
      <c r="B26" s="52"/>
      <c r="C26" s="52"/>
      <c r="D26" s="52"/>
      <c r="E26" s="33" t="s">
        <v>150</v>
      </c>
      <c r="F26" s="4">
        <v>25</v>
      </c>
      <c r="G26" s="5" t="s">
        <v>342</v>
      </c>
      <c r="H26" s="9"/>
      <c r="I26" s="12" t="s">
        <v>109</v>
      </c>
      <c r="J26" s="54" t="s">
        <v>343</v>
      </c>
    </row>
    <row r="27" spans="1:10" ht="15.75" x14ac:dyDescent="0.25">
      <c r="A27" s="52"/>
      <c r="B27" s="52"/>
      <c r="C27" s="52"/>
      <c r="D27" s="52"/>
      <c r="E27" s="33" t="s">
        <v>150</v>
      </c>
      <c r="F27" s="4">
        <v>26</v>
      </c>
      <c r="G27" s="5" t="s">
        <v>338</v>
      </c>
      <c r="H27" s="9"/>
      <c r="I27" s="12" t="s">
        <v>109</v>
      </c>
      <c r="J27" s="54">
        <v>351</v>
      </c>
    </row>
    <row r="28" spans="1:10" ht="15.75" x14ac:dyDescent="0.25">
      <c r="A28" s="40"/>
      <c r="B28" s="40"/>
      <c r="C28" s="40"/>
      <c r="D28" s="40"/>
      <c r="E28" s="33" t="s">
        <v>150</v>
      </c>
      <c r="F28" s="4">
        <v>27</v>
      </c>
      <c r="G28" s="5" t="s">
        <v>259</v>
      </c>
      <c r="H28" s="9"/>
      <c r="I28" s="12" t="s">
        <v>64</v>
      </c>
      <c r="J28" s="54"/>
    </row>
    <row r="29" spans="1:10" ht="15.75" x14ac:dyDescent="0.25">
      <c r="A29" s="58">
        <v>2</v>
      </c>
      <c r="B29" s="58" t="s">
        <v>17</v>
      </c>
      <c r="C29" s="58" t="s">
        <v>19</v>
      </c>
      <c r="D29" s="58" t="s">
        <v>20</v>
      </c>
      <c r="E29" s="33" t="s">
        <v>147</v>
      </c>
      <c r="F29" s="4">
        <v>28</v>
      </c>
      <c r="G29" s="5" t="s">
        <v>55</v>
      </c>
      <c r="H29" s="9"/>
      <c r="I29" s="12" t="s">
        <v>64</v>
      </c>
      <c r="J29" s="54"/>
    </row>
    <row r="30" spans="1:10" ht="75" x14ac:dyDescent="0.25">
      <c r="A30" s="59"/>
      <c r="B30" s="59"/>
      <c r="C30" s="59"/>
      <c r="D30" s="59"/>
      <c r="E30" s="33" t="s">
        <v>147</v>
      </c>
      <c r="F30" s="4">
        <v>29</v>
      </c>
      <c r="G30" s="5" t="s">
        <v>264</v>
      </c>
      <c r="H30" s="9" t="s">
        <v>339</v>
      </c>
      <c r="I30" s="12" t="s">
        <v>64</v>
      </c>
      <c r="J30" s="54"/>
    </row>
    <row r="31" spans="1:10" ht="45" x14ac:dyDescent="0.25">
      <c r="A31" s="59"/>
      <c r="B31" s="59"/>
      <c r="C31" s="59"/>
      <c r="D31" s="59"/>
      <c r="E31" s="33" t="s">
        <v>147</v>
      </c>
      <c r="F31" s="4">
        <v>30</v>
      </c>
      <c r="G31" s="5" t="s">
        <v>265</v>
      </c>
      <c r="H31" s="9" t="s">
        <v>339</v>
      </c>
      <c r="I31" s="12" t="s">
        <v>64</v>
      </c>
      <c r="J31" s="54"/>
    </row>
    <row r="32" spans="1:10" ht="15.75" x14ac:dyDescent="0.25">
      <c r="A32" s="59"/>
      <c r="B32" s="59"/>
      <c r="C32" s="59"/>
      <c r="D32" s="59"/>
      <c r="E32" s="33" t="s">
        <v>147</v>
      </c>
      <c r="F32" s="4">
        <v>31</v>
      </c>
      <c r="G32" s="5" t="s">
        <v>22</v>
      </c>
      <c r="H32" s="9" t="s">
        <v>339</v>
      </c>
      <c r="I32" s="12" t="s">
        <v>64</v>
      </c>
      <c r="J32" s="54"/>
    </row>
    <row r="33" spans="1:10" ht="30" x14ac:dyDescent="0.25">
      <c r="A33" s="59"/>
      <c r="B33" s="59"/>
      <c r="C33" s="59"/>
      <c r="D33" s="59"/>
      <c r="E33" s="33" t="s">
        <v>147</v>
      </c>
      <c r="F33" s="4">
        <v>32</v>
      </c>
      <c r="G33" s="5" t="s">
        <v>45</v>
      </c>
      <c r="H33" s="9" t="s">
        <v>339</v>
      </c>
      <c r="I33" s="12" t="s">
        <v>64</v>
      </c>
      <c r="J33" s="54"/>
    </row>
    <row r="34" spans="1:10" ht="30" x14ac:dyDescent="0.25">
      <c r="A34" s="59"/>
      <c r="B34" s="59"/>
      <c r="C34" s="59"/>
      <c r="D34" s="59"/>
      <c r="E34" s="33" t="s">
        <v>147</v>
      </c>
      <c r="F34" s="4">
        <v>33</v>
      </c>
      <c r="G34" s="5" t="s">
        <v>46</v>
      </c>
      <c r="H34" s="9" t="s">
        <v>339</v>
      </c>
      <c r="I34" s="12" t="s">
        <v>64</v>
      </c>
      <c r="J34" s="54"/>
    </row>
    <row r="35" spans="1:10" ht="30" x14ac:dyDescent="0.25">
      <c r="A35" s="59"/>
      <c r="B35" s="59"/>
      <c r="C35" s="59"/>
      <c r="D35" s="59"/>
      <c r="E35" s="33" t="s">
        <v>147</v>
      </c>
      <c r="F35" s="4">
        <v>34</v>
      </c>
      <c r="G35" s="5" t="s">
        <v>47</v>
      </c>
      <c r="H35" s="9" t="s">
        <v>339</v>
      </c>
      <c r="I35" s="12" t="s">
        <v>64</v>
      </c>
      <c r="J35" s="54"/>
    </row>
    <row r="36" spans="1:10" ht="45" x14ac:dyDescent="0.25">
      <c r="A36" s="59"/>
      <c r="B36" s="59"/>
      <c r="C36" s="59"/>
      <c r="D36" s="59"/>
      <c r="E36" s="33" t="s">
        <v>147</v>
      </c>
      <c r="F36" s="4">
        <v>35</v>
      </c>
      <c r="G36" s="5" t="s">
        <v>24</v>
      </c>
      <c r="H36" s="9" t="s">
        <v>339</v>
      </c>
      <c r="I36" s="12" t="s">
        <v>64</v>
      </c>
      <c r="J36" s="54"/>
    </row>
    <row r="37" spans="1:10" ht="45" x14ac:dyDescent="0.25">
      <c r="A37" s="59"/>
      <c r="B37" s="59"/>
      <c r="C37" s="59"/>
      <c r="D37" s="59"/>
      <c r="E37" s="33" t="s">
        <v>147</v>
      </c>
      <c r="F37" s="4">
        <v>36</v>
      </c>
      <c r="G37" s="5" t="s">
        <v>260</v>
      </c>
      <c r="H37" s="9" t="s">
        <v>339</v>
      </c>
      <c r="I37" s="12" t="s">
        <v>64</v>
      </c>
      <c r="J37" s="54"/>
    </row>
    <row r="38" spans="1:10" ht="15.75" x14ac:dyDescent="0.25">
      <c r="A38" s="59"/>
      <c r="B38" s="59"/>
      <c r="C38" s="59"/>
      <c r="D38" s="59"/>
      <c r="E38" s="33" t="s">
        <v>147</v>
      </c>
      <c r="F38" s="4">
        <v>37</v>
      </c>
      <c r="G38" s="5" t="s">
        <v>261</v>
      </c>
      <c r="H38" s="9" t="s">
        <v>339</v>
      </c>
      <c r="I38" s="12" t="s">
        <v>64</v>
      </c>
      <c r="J38" s="54"/>
    </row>
    <row r="39" spans="1:10" ht="45" x14ac:dyDescent="0.25">
      <c r="A39" s="59"/>
      <c r="B39" s="59"/>
      <c r="C39" s="59"/>
      <c r="D39" s="59"/>
      <c r="E39" s="33" t="s">
        <v>147</v>
      </c>
      <c r="F39" s="4">
        <v>38</v>
      </c>
      <c r="G39" s="5" t="s">
        <v>260</v>
      </c>
      <c r="H39" s="9" t="s">
        <v>339</v>
      </c>
      <c r="I39" s="12" t="s">
        <v>64</v>
      </c>
      <c r="J39" s="54"/>
    </row>
    <row r="40" spans="1:10" ht="30" x14ac:dyDescent="0.25">
      <c r="A40" s="59"/>
      <c r="B40" s="59"/>
      <c r="C40" s="59"/>
      <c r="D40" s="59"/>
      <c r="E40" s="33" t="s">
        <v>147</v>
      </c>
      <c r="F40" s="4">
        <v>39</v>
      </c>
      <c r="G40" s="5" t="s">
        <v>65</v>
      </c>
      <c r="H40" s="9" t="s">
        <v>339</v>
      </c>
      <c r="I40" s="12" t="s">
        <v>64</v>
      </c>
      <c r="J40" s="54"/>
    </row>
    <row r="41" spans="1:10" ht="30" x14ac:dyDescent="0.25">
      <c r="A41" s="59"/>
      <c r="B41" s="59"/>
      <c r="C41" s="59"/>
      <c r="D41" s="59"/>
      <c r="E41" s="33" t="s">
        <v>147</v>
      </c>
      <c r="F41" s="4">
        <v>40</v>
      </c>
      <c r="G41" s="5" t="s">
        <v>23</v>
      </c>
      <c r="H41" s="9" t="s">
        <v>339</v>
      </c>
      <c r="I41" s="12" t="s">
        <v>64</v>
      </c>
      <c r="J41" s="54"/>
    </row>
    <row r="42" spans="1:10" ht="45" x14ac:dyDescent="0.25">
      <c r="A42" s="59"/>
      <c r="B42" s="59"/>
      <c r="C42" s="59"/>
      <c r="D42" s="59"/>
      <c r="E42" s="33" t="s">
        <v>147</v>
      </c>
      <c r="F42" s="4">
        <v>41</v>
      </c>
      <c r="G42" s="5" t="s">
        <v>57</v>
      </c>
      <c r="H42" s="9" t="s">
        <v>339</v>
      </c>
      <c r="I42" s="12" t="s">
        <v>64</v>
      </c>
      <c r="J42" s="54"/>
    </row>
    <row r="43" spans="1:10" ht="45" x14ac:dyDescent="0.25">
      <c r="A43" s="59"/>
      <c r="B43" s="59"/>
      <c r="C43" s="59"/>
      <c r="D43" s="59"/>
      <c r="E43" s="33" t="s">
        <v>147</v>
      </c>
      <c r="F43" s="4">
        <v>42</v>
      </c>
      <c r="G43" s="5" t="s">
        <v>260</v>
      </c>
      <c r="H43" s="9" t="s">
        <v>339</v>
      </c>
      <c r="I43" s="12" t="s">
        <v>64</v>
      </c>
      <c r="J43" s="54"/>
    </row>
    <row r="44" spans="1:10" ht="15.75" x14ac:dyDescent="0.25">
      <c r="A44" s="59"/>
      <c r="B44" s="59"/>
      <c r="C44" s="59"/>
      <c r="D44" s="59"/>
      <c r="E44" s="33" t="s">
        <v>147</v>
      </c>
      <c r="F44" s="4">
        <v>43</v>
      </c>
      <c r="G44" s="5" t="s">
        <v>261</v>
      </c>
      <c r="H44" s="9"/>
      <c r="I44" s="12" t="s">
        <v>64</v>
      </c>
      <c r="J44" s="54"/>
    </row>
    <row r="45" spans="1:10" ht="45" x14ac:dyDescent="0.25">
      <c r="A45" s="59"/>
      <c r="B45" s="59"/>
      <c r="C45" s="59"/>
      <c r="D45" s="59"/>
      <c r="E45" s="33" t="s">
        <v>147</v>
      </c>
      <c r="F45" s="4">
        <v>44</v>
      </c>
      <c r="G45" s="5" t="s">
        <v>260</v>
      </c>
      <c r="H45" s="9"/>
      <c r="I45" s="12" t="s">
        <v>64</v>
      </c>
      <c r="J45" s="54"/>
    </row>
    <row r="46" spans="1:10" ht="60" x14ac:dyDescent="0.25">
      <c r="A46" s="59"/>
      <c r="B46" s="59"/>
      <c r="C46" s="59"/>
      <c r="D46" s="59"/>
      <c r="E46" s="33" t="s">
        <v>147</v>
      </c>
      <c r="F46" s="4">
        <v>45</v>
      </c>
      <c r="G46" s="5" t="s">
        <v>41</v>
      </c>
      <c r="H46" s="9" t="s">
        <v>339</v>
      </c>
      <c r="I46" s="12" t="s">
        <v>64</v>
      </c>
      <c r="J46" s="54"/>
    </row>
    <row r="47" spans="1:10" ht="15.75" x14ac:dyDescent="0.25">
      <c r="A47" s="59"/>
      <c r="B47" s="59"/>
      <c r="C47" s="59"/>
      <c r="D47" s="59"/>
      <c r="E47" s="33" t="s">
        <v>147</v>
      </c>
      <c r="F47" s="4">
        <v>46</v>
      </c>
      <c r="G47" s="5" t="s">
        <v>262</v>
      </c>
      <c r="H47" s="9" t="s">
        <v>339</v>
      </c>
      <c r="I47" s="12" t="s">
        <v>64</v>
      </c>
      <c r="J47" s="54"/>
    </row>
    <row r="48" spans="1:10" ht="30" x14ac:dyDescent="0.25">
      <c r="A48" s="59"/>
      <c r="B48" s="59"/>
      <c r="C48" s="59"/>
      <c r="D48" s="59"/>
      <c r="E48" s="33" t="s">
        <v>147</v>
      </c>
      <c r="F48" s="4">
        <v>47</v>
      </c>
      <c r="G48" s="5" t="s">
        <v>341</v>
      </c>
      <c r="H48" s="9"/>
      <c r="I48" s="12" t="s">
        <v>109</v>
      </c>
      <c r="J48" s="54">
        <v>353</v>
      </c>
    </row>
    <row r="49" spans="1:10" ht="90" x14ac:dyDescent="0.25">
      <c r="A49" s="59"/>
      <c r="B49" s="59"/>
      <c r="C49" s="59"/>
      <c r="D49" s="59"/>
      <c r="E49" s="33" t="s">
        <v>147</v>
      </c>
      <c r="F49" s="4">
        <v>48</v>
      </c>
      <c r="G49" s="5" t="s">
        <v>263</v>
      </c>
      <c r="H49" s="9" t="s">
        <v>339</v>
      </c>
      <c r="I49" s="12" t="s">
        <v>64</v>
      </c>
      <c r="J49" s="54"/>
    </row>
    <row r="50" spans="1:10" ht="30" x14ac:dyDescent="0.25">
      <c r="A50" s="59"/>
      <c r="B50" s="59"/>
      <c r="C50" s="59"/>
      <c r="D50" s="59"/>
      <c r="E50" s="33" t="s">
        <v>147</v>
      </c>
      <c r="F50" s="4">
        <v>49</v>
      </c>
      <c r="G50" s="5" t="s">
        <v>266</v>
      </c>
      <c r="H50" s="9"/>
      <c r="I50" s="12" t="s">
        <v>64</v>
      </c>
      <c r="J50" s="54"/>
    </row>
    <row r="51" spans="1:10" ht="30" x14ac:dyDescent="0.25">
      <c r="A51" s="59"/>
      <c r="B51" s="59"/>
      <c r="C51" s="59"/>
      <c r="D51" s="59"/>
      <c r="E51" s="33" t="s">
        <v>147</v>
      </c>
      <c r="F51" s="4">
        <v>50</v>
      </c>
      <c r="G51" s="5" t="s">
        <v>25</v>
      </c>
      <c r="H51" s="9"/>
      <c r="I51" s="12" t="s">
        <v>64</v>
      </c>
      <c r="J51" s="54"/>
    </row>
    <row r="52" spans="1:10" ht="30" x14ac:dyDescent="0.25">
      <c r="A52" s="59"/>
      <c r="B52" s="59"/>
      <c r="C52" s="59"/>
      <c r="D52" s="59"/>
      <c r="E52" s="33" t="s">
        <v>147</v>
      </c>
      <c r="F52" s="4">
        <v>51</v>
      </c>
      <c r="G52" s="5" t="s">
        <v>27</v>
      </c>
      <c r="H52" s="9"/>
      <c r="I52" s="12" t="s">
        <v>64</v>
      </c>
      <c r="J52" s="54"/>
    </row>
    <row r="53" spans="1:10" ht="30" x14ac:dyDescent="0.25">
      <c r="A53" s="59"/>
      <c r="B53" s="59"/>
      <c r="C53" s="59"/>
      <c r="D53" s="59"/>
      <c r="E53" s="33" t="s">
        <v>147</v>
      </c>
      <c r="F53" s="4">
        <v>52</v>
      </c>
      <c r="G53" s="5" t="s">
        <v>28</v>
      </c>
      <c r="H53" s="9"/>
      <c r="I53" s="12" t="s">
        <v>64</v>
      </c>
      <c r="J53" s="54"/>
    </row>
    <row r="54" spans="1:10" ht="45" x14ac:dyDescent="0.25">
      <c r="A54" s="59"/>
      <c r="B54" s="59"/>
      <c r="C54" s="59"/>
      <c r="D54" s="59"/>
      <c r="E54" s="33" t="s">
        <v>147</v>
      </c>
      <c r="F54" s="4">
        <v>53</v>
      </c>
      <c r="G54" s="5" t="s">
        <v>42</v>
      </c>
      <c r="H54" s="9"/>
      <c r="I54" s="12" t="s">
        <v>64</v>
      </c>
      <c r="J54" s="54"/>
    </row>
    <row r="55" spans="1:10" ht="30" x14ac:dyDescent="0.25">
      <c r="A55" s="60"/>
      <c r="B55" s="60"/>
      <c r="C55" s="60"/>
      <c r="D55" s="60"/>
      <c r="E55" s="33" t="s">
        <v>147</v>
      </c>
      <c r="F55" s="4">
        <v>54</v>
      </c>
      <c r="G55" s="5" t="s">
        <v>267</v>
      </c>
      <c r="H55" s="9"/>
      <c r="I55" s="12" t="s">
        <v>64</v>
      </c>
      <c r="J55" s="54"/>
    </row>
    <row r="56" spans="1:10" ht="45" customHeight="1" x14ac:dyDescent="0.25">
      <c r="A56" s="58">
        <v>3</v>
      </c>
      <c r="B56" s="58" t="s">
        <v>29</v>
      </c>
      <c r="C56" s="58" t="s">
        <v>19</v>
      </c>
      <c r="D56" s="58" t="s">
        <v>31</v>
      </c>
      <c r="E56" s="33" t="s">
        <v>149</v>
      </c>
      <c r="F56" s="4">
        <v>55</v>
      </c>
      <c r="G56" s="5" t="s">
        <v>268</v>
      </c>
      <c r="H56" s="9"/>
      <c r="I56" s="12" t="s">
        <v>64</v>
      </c>
      <c r="J56" s="54"/>
    </row>
    <row r="57" spans="1:10" ht="30" x14ac:dyDescent="0.25">
      <c r="A57" s="59"/>
      <c r="B57" s="59"/>
      <c r="C57" s="59"/>
      <c r="D57" s="59"/>
      <c r="E57" s="33" t="s">
        <v>149</v>
      </c>
      <c r="F57" s="4">
        <v>56</v>
      </c>
      <c r="G57" s="5" t="s">
        <v>32</v>
      </c>
      <c r="H57" s="9"/>
      <c r="I57" s="12" t="s">
        <v>64</v>
      </c>
      <c r="J57" s="54"/>
    </row>
    <row r="58" spans="1:10" ht="75" x14ac:dyDescent="0.25">
      <c r="A58" s="59"/>
      <c r="B58" s="59"/>
      <c r="C58" s="59"/>
      <c r="D58" s="59"/>
      <c r="E58" s="33" t="s">
        <v>149</v>
      </c>
      <c r="F58" s="4">
        <v>57</v>
      </c>
      <c r="G58" s="5" t="s">
        <v>30</v>
      </c>
      <c r="H58" s="9"/>
      <c r="I58" s="12" t="s">
        <v>64</v>
      </c>
      <c r="J58" s="54"/>
    </row>
    <row r="59" spans="1:10" ht="60" x14ac:dyDescent="0.25">
      <c r="A59" s="59"/>
      <c r="B59" s="59"/>
      <c r="C59" s="59"/>
      <c r="D59" s="59"/>
      <c r="E59" s="33" t="s">
        <v>149</v>
      </c>
      <c r="F59" s="4">
        <v>58</v>
      </c>
      <c r="G59" s="5" t="s">
        <v>273</v>
      </c>
      <c r="H59" s="9" t="s">
        <v>355</v>
      </c>
      <c r="I59" s="12" t="s">
        <v>109</v>
      </c>
      <c r="J59" s="54">
        <v>469</v>
      </c>
    </row>
    <row r="60" spans="1:10" ht="15.75" x14ac:dyDescent="0.25">
      <c r="A60" s="59"/>
      <c r="B60" s="59"/>
      <c r="C60" s="59"/>
      <c r="D60" s="59"/>
      <c r="E60" s="33" t="s">
        <v>149</v>
      </c>
      <c r="F60" s="4">
        <v>59</v>
      </c>
      <c r="G60" s="5" t="s">
        <v>54</v>
      </c>
      <c r="H60" s="9"/>
      <c r="I60" s="12" t="s">
        <v>109</v>
      </c>
      <c r="J60" s="54" t="s">
        <v>344</v>
      </c>
    </row>
    <row r="61" spans="1:10" ht="15.75" x14ac:dyDescent="0.25">
      <c r="A61" s="59"/>
      <c r="B61" s="59"/>
      <c r="C61" s="59"/>
      <c r="D61" s="59"/>
      <c r="E61" s="33" t="s">
        <v>149</v>
      </c>
      <c r="F61" s="4">
        <v>60</v>
      </c>
      <c r="G61" s="5" t="s">
        <v>347</v>
      </c>
      <c r="H61" s="9"/>
      <c r="I61" s="12" t="s">
        <v>109</v>
      </c>
      <c r="J61" s="54">
        <v>366</v>
      </c>
    </row>
    <row r="62" spans="1:10" ht="15.75" customHeight="1" x14ac:dyDescent="0.25">
      <c r="A62" s="60"/>
      <c r="B62" s="60"/>
      <c r="C62" s="60"/>
      <c r="D62" s="60"/>
      <c r="E62" s="33" t="s">
        <v>149</v>
      </c>
      <c r="F62" s="4">
        <v>61</v>
      </c>
      <c r="G62" s="5" t="s">
        <v>59</v>
      </c>
      <c r="H62" s="9"/>
      <c r="I62" s="12" t="s">
        <v>64</v>
      </c>
      <c r="J62" s="54"/>
    </row>
    <row r="63" spans="1:10" ht="47.25" customHeight="1" x14ac:dyDescent="0.25">
      <c r="A63" s="61">
        <v>4</v>
      </c>
      <c r="B63" s="61" t="s">
        <v>33</v>
      </c>
      <c r="C63" s="58" t="s">
        <v>19</v>
      </c>
      <c r="D63" s="61" t="s">
        <v>34</v>
      </c>
      <c r="E63" s="36" t="s">
        <v>33</v>
      </c>
      <c r="F63" s="4">
        <v>62</v>
      </c>
      <c r="G63" s="5" t="s">
        <v>26</v>
      </c>
      <c r="H63" s="9"/>
      <c r="I63" s="12" t="s">
        <v>64</v>
      </c>
      <c r="J63" s="54"/>
    </row>
    <row r="64" spans="1:10" ht="15.75" customHeight="1" x14ac:dyDescent="0.25">
      <c r="A64" s="62"/>
      <c r="B64" s="62"/>
      <c r="C64" s="59"/>
      <c r="D64" s="62"/>
      <c r="E64" s="36" t="s">
        <v>33</v>
      </c>
      <c r="F64" s="4">
        <v>63</v>
      </c>
      <c r="G64" s="12" t="s">
        <v>35</v>
      </c>
      <c r="H64" s="9"/>
      <c r="I64" s="12" t="s">
        <v>64</v>
      </c>
      <c r="J64" s="54"/>
    </row>
    <row r="65" spans="1:10" x14ac:dyDescent="0.25">
      <c r="A65" s="62"/>
      <c r="B65" s="62"/>
      <c r="C65" s="59"/>
      <c r="D65" s="62"/>
      <c r="E65" s="36" t="s">
        <v>33</v>
      </c>
      <c r="F65" s="4">
        <v>64</v>
      </c>
      <c r="G65" s="12" t="s">
        <v>269</v>
      </c>
      <c r="H65" s="9"/>
      <c r="I65" s="12" t="s">
        <v>64</v>
      </c>
      <c r="J65" s="54"/>
    </row>
    <row r="66" spans="1:10" ht="30" x14ac:dyDescent="0.25">
      <c r="A66" s="63"/>
      <c r="B66" s="63"/>
      <c r="C66" s="60"/>
      <c r="D66" s="63"/>
      <c r="E66" s="36" t="s">
        <v>33</v>
      </c>
      <c r="F66" s="4">
        <v>65</v>
      </c>
      <c r="G66" s="5" t="s">
        <v>311</v>
      </c>
      <c r="H66" s="9"/>
      <c r="I66" s="12" t="s">
        <v>64</v>
      </c>
      <c r="J66" s="54"/>
    </row>
    <row r="67" spans="1:10" ht="30" x14ac:dyDescent="0.25">
      <c r="A67" s="61">
        <v>5</v>
      </c>
      <c r="B67" s="61" t="s">
        <v>36</v>
      </c>
      <c r="C67" s="58" t="s">
        <v>37</v>
      </c>
      <c r="D67" s="61" t="s">
        <v>48</v>
      </c>
      <c r="E67" s="36" t="s">
        <v>148</v>
      </c>
      <c r="F67" s="4">
        <v>66</v>
      </c>
      <c r="G67" s="5" t="s">
        <v>44</v>
      </c>
      <c r="H67" s="9"/>
      <c r="I67" s="12" t="s">
        <v>109</v>
      </c>
      <c r="J67" s="54">
        <v>251</v>
      </c>
    </row>
    <row r="68" spans="1:10" x14ac:dyDescent="0.25">
      <c r="A68" s="62"/>
      <c r="B68" s="62"/>
      <c r="C68" s="59"/>
      <c r="D68" s="62"/>
      <c r="E68" s="36" t="s">
        <v>148</v>
      </c>
      <c r="F68" s="4">
        <v>67</v>
      </c>
      <c r="G68" s="5" t="s">
        <v>43</v>
      </c>
      <c r="H68" s="9"/>
      <c r="I68" s="12" t="s">
        <v>64</v>
      </c>
      <c r="J68" s="54"/>
    </row>
    <row r="69" spans="1:10" ht="30" x14ac:dyDescent="0.25">
      <c r="A69" s="62"/>
      <c r="B69" s="62"/>
      <c r="C69" s="59"/>
      <c r="D69" s="62"/>
      <c r="E69" s="36" t="s">
        <v>148</v>
      </c>
      <c r="F69" s="4">
        <v>68</v>
      </c>
      <c r="G69" s="5" t="s">
        <v>38</v>
      </c>
      <c r="H69" s="9"/>
      <c r="I69" s="12" t="s">
        <v>64</v>
      </c>
      <c r="J69" s="54"/>
    </row>
    <row r="70" spans="1:10" ht="30" x14ac:dyDescent="0.25">
      <c r="A70" s="62"/>
      <c r="B70" s="62"/>
      <c r="C70" s="59"/>
      <c r="D70" s="62"/>
      <c r="E70" s="36" t="s">
        <v>148</v>
      </c>
      <c r="F70" s="4">
        <v>69</v>
      </c>
      <c r="G70" s="5" t="s">
        <v>129</v>
      </c>
      <c r="H70" s="9"/>
      <c r="I70" s="12" t="s">
        <v>64</v>
      </c>
      <c r="J70" s="54"/>
    </row>
    <row r="71" spans="1:10" ht="28.5" x14ac:dyDescent="0.2">
      <c r="A71" s="62"/>
      <c r="B71" s="62"/>
      <c r="C71" s="59"/>
      <c r="D71" s="62"/>
      <c r="E71" s="36" t="s">
        <v>148</v>
      </c>
      <c r="F71" s="4">
        <v>70</v>
      </c>
      <c r="G71" s="35" t="s">
        <v>130</v>
      </c>
      <c r="H71" s="9"/>
      <c r="I71" s="12" t="s">
        <v>108</v>
      </c>
      <c r="J71" s="54"/>
    </row>
    <row r="72" spans="1:10" ht="28.5" x14ac:dyDescent="0.2">
      <c r="A72" s="62"/>
      <c r="B72" s="62"/>
      <c r="C72" s="59"/>
      <c r="D72" s="62"/>
      <c r="E72" s="36" t="s">
        <v>148</v>
      </c>
      <c r="F72" s="4">
        <v>71</v>
      </c>
      <c r="G72" s="35" t="s">
        <v>132</v>
      </c>
      <c r="H72" s="9"/>
      <c r="I72" s="12" t="s">
        <v>108</v>
      </c>
      <c r="J72" s="54"/>
    </row>
    <row r="73" spans="1:10" ht="30" x14ac:dyDescent="0.25">
      <c r="A73" s="62"/>
      <c r="B73" s="62"/>
      <c r="C73" s="59"/>
      <c r="D73" s="62"/>
      <c r="E73" s="36" t="s">
        <v>148</v>
      </c>
      <c r="F73" s="4">
        <v>72</v>
      </c>
      <c r="G73" s="5" t="s">
        <v>131</v>
      </c>
      <c r="H73" s="9"/>
      <c r="I73" s="12" t="s">
        <v>108</v>
      </c>
      <c r="J73" s="54"/>
    </row>
    <row r="74" spans="1:10" ht="30" x14ac:dyDescent="0.25">
      <c r="A74" s="62"/>
      <c r="B74" s="62"/>
      <c r="C74" s="59"/>
      <c r="D74" s="62"/>
      <c r="E74" s="36" t="s">
        <v>148</v>
      </c>
      <c r="F74" s="4">
        <v>73</v>
      </c>
      <c r="G74" s="5" t="s">
        <v>133</v>
      </c>
      <c r="H74" s="9"/>
      <c r="I74" s="12" t="s">
        <v>108</v>
      </c>
      <c r="J74" s="54"/>
    </row>
    <row r="75" spans="1:10" ht="75" x14ac:dyDescent="0.25">
      <c r="A75" s="63"/>
      <c r="B75" s="63"/>
      <c r="C75" s="60"/>
      <c r="D75" s="63"/>
      <c r="E75" s="36" t="s">
        <v>148</v>
      </c>
      <c r="F75" s="4">
        <v>74</v>
      </c>
      <c r="G75" s="5" t="s">
        <v>60</v>
      </c>
      <c r="H75" s="9"/>
      <c r="I75" s="12" t="s">
        <v>64</v>
      </c>
      <c r="J75" s="54" t="s">
        <v>63</v>
      </c>
    </row>
    <row r="76" spans="1:10" ht="60" customHeight="1" x14ac:dyDescent="0.25">
      <c r="A76" s="4">
        <v>6</v>
      </c>
      <c r="B76" s="4" t="s">
        <v>94</v>
      </c>
      <c r="C76" s="64" t="s">
        <v>95</v>
      </c>
      <c r="D76" s="64" t="s">
        <v>160</v>
      </c>
      <c r="E76" s="37" t="s">
        <v>151</v>
      </c>
      <c r="F76" s="4">
        <v>75</v>
      </c>
      <c r="G76" s="5" t="s">
        <v>96</v>
      </c>
      <c r="H76" s="9"/>
      <c r="I76" s="12" t="s">
        <v>64</v>
      </c>
      <c r="J76" s="54"/>
    </row>
    <row r="77" spans="1:10" x14ac:dyDescent="0.25">
      <c r="A77" s="4"/>
      <c r="B77" s="4"/>
      <c r="C77" s="65"/>
      <c r="D77" s="65"/>
      <c r="E77" s="37" t="s">
        <v>151</v>
      </c>
      <c r="F77" s="4">
        <v>76</v>
      </c>
      <c r="G77" s="5" t="s">
        <v>97</v>
      </c>
      <c r="H77" s="9"/>
      <c r="I77" s="12" t="s">
        <v>64</v>
      </c>
      <c r="J77" s="54"/>
    </row>
    <row r="78" spans="1:10" ht="360" x14ac:dyDescent="0.25">
      <c r="A78" s="4"/>
      <c r="B78" s="4"/>
      <c r="C78" s="65"/>
      <c r="D78" s="66"/>
      <c r="E78" s="37" t="s">
        <v>151</v>
      </c>
      <c r="F78" s="4">
        <v>77</v>
      </c>
      <c r="G78" s="5" t="s">
        <v>312</v>
      </c>
      <c r="H78" s="9"/>
      <c r="I78" s="12" t="s">
        <v>64</v>
      </c>
      <c r="J78" s="54"/>
    </row>
    <row r="79" spans="1:10" ht="390" x14ac:dyDescent="0.25">
      <c r="A79" s="4"/>
      <c r="B79" s="4"/>
      <c r="C79" s="65"/>
      <c r="D79" s="64" t="s">
        <v>160</v>
      </c>
      <c r="E79" s="37" t="s">
        <v>151</v>
      </c>
      <c r="F79" s="4">
        <v>78</v>
      </c>
      <c r="G79" s="5" t="s">
        <v>313</v>
      </c>
      <c r="H79" s="9"/>
      <c r="I79" s="12" t="s">
        <v>64</v>
      </c>
      <c r="J79" s="54"/>
    </row>
    <row r="80" spans="1:10" x14ac:dyDescent="0.25">
      <c r="A80" s="4"/>
      <c r="B80" s="4"/>
      <c r="C80" s="65"/>
      <c r="D80" s="65"/>
      <c r="E80" s="37" t="s">
        <v>151</v>
      </c>
      <c r="F80" s="4">
        <v>79</v>
      </c>
      <c r="G80" s="5" t="s">
        <v>136</v>
      </c>
      <c r="H80" s="10"/>
      <c r="I80" s="12" t="s">
        <v>109</v>
      </c>
      <c r="J80" s="54">
        <v>263</v>
      </c>
    </row>
    <row r="81" spans="1:10" x14ac:dyDescent="0.25">
      <c r="A81" s="4"/>
      <c r="B81" s="4"/>
      <c r="C81" s="65"/>
      <c r="D81" s="65"/>
      <c r="E81" s="37" t="s">
        <v>151</v>
      </c>
      <c r="F81" s="4">
        <v>80</v>
      </c>
      <c r="G81" s="5" t="s">
        <v>137</v>
      </c>
      <c r="H81" s="10"/>
      <c r="I81" s="12" t="s">
        <v>64</v>
      </c>
      <c r="J81" s="54"/>
    </row>
    <row r="82" spans="1:10" x14ac:dyDescent="0.25">
      <c r="A82" s="4"/>
      <c r="B82" s="4"/>
      <c r="C82" s="65"/>
      <c r="D82" s="65"/>
      <c r="E82" s="37" t="s">
        <v>151</v>
      </c>
      <c r="F82" s="4">
        <v>81</v>
      </c>
      <c r="G82" s="5" t="s">
        <v>138</v>
      </c>
      <c r="H82" s="10"/>
      <c r="I82" s="12" t="s">
        <v>64</v>
      </c>
      <c r="J82" s="54"/>
    </row>
    <row r="83" spans="1:10" ht="75" x14ac:dyDescent="0.25">
      <c r="A83" s="4"/>
      <c r="B83" s="4"/>
      <c r="C83" s="65"/>
      <c r="D83" s="65"/>
      <c r="E83" s="37" t="s">
        <v>151</v>
      </c>
      <c r="F83" s="4">
        <v>82</v>
      </c>
      <c r="G83" s="5" t="s">
        <v>155</v>
      </c>
      <c r="H83" s="10" t="s">
        <v>154</v>
      </c>
      <c r="I83" s="12" t="s">
        <v>64</v>
      </c>
      <c r="J83" s="54"/>
    </row>
    <row r="84" spans="1:10" ht="30" x14ac:dyDescent="0.25">
      <c r="A84" s="4"/>
      <c r="B84" s="4"/>
      <c r="C84" s="65"/>
      <c r="D84" s="65"/>
      <c r="E84" s="37" t="s">
        <v>151</v>
      </c>
      <c r="F84" s="4">
        <v>83</v>
      </c>
      <c r="G84" s="5" t="s">
        <v>314</v>
      </c>
      <c r="H84" s="10"/>
      <c r="I84" s="12" t="s">
        <v>64</v>
      </c>
      <c r="J84" s="54"/>
    </row>
    <row r="85" spans="1:10" ht="75" x14ac:dyDescent="0.25">
      <c r="A85" s="4"/>
      <c r="B85" s="4"/>
      <c r="C85" s="65"/>
      <c r="D85" s="65"/>
      <c r="E85" s="37" t="s">
        <v>151</v>
      </c>
      <c r="F85" s="4">
        <v>84</v>
      </c>
      <c r="G85" s="5" t="s">
        <v>315</v>
      </c>
      <c r="H85" s="10" t="s">
        <v>154</v>
      </c>
      <c r="I85" s="12" t="s">
        <v>64</v>
      </c>
      <c r="J85" s="54"/>
    </row>
    <row r="86" spans="1:10" ht="45" x14ac:dyDescent="0.25">
      <c r="A86" s="4"/>
      <c r="B86" s="4"/>
      <c r="C86" s="65"/>
      <c r="D86" s="65"/>
      <c r="E86" s="37" t="s">
        <v>151</v>
      </c>
      <c r="F86" s="4">
        <v>85</v>
      </c>
      <c r="G86" s="5" t="s">
        <v>152</v>
      </c>
      <c r="H86" s="10" t="s">
        <v>153</v>
      </c>
      <c r="I86" s="12" t="s">
        <v>108</v>
      </c>
      <c r="J86" s="54"/>
    </row>
    <row r="87" spans="1:10" x14ac:dyDescent="0.25">
      <c r="A87" s="4"/>
      <c r="B87" s="4"/>
      <c r="C87" s="65"/>
      <c r="D87" s="65"/>
      <c r="E87" s="37" t="s">
        <v>151</v>
      </c>
      <c r="F87" s="4">
        <v>86</v>
      </c>
      <c r="G87" s="5" t="s">
        <v>270</v>
      </c>
      <c r="H87" s="10"/>
      <c r="I87" s="12" t="s">
        <v>64</v>
      </c>
      <c r="J87" s="54"/>
    </row>
    <row r="88" spans="1:10" x14ac:dyDescent="0.25">
      <c r="A88" s="4"/>
      <c r="B88" s="4"/>
      <c r="C88" s="65"/>
      <c r="D88" s="65"/>
      <c r="E88" s="37" t="s">
        <v>151</v>
      </c>
      <c r="F88" s="4">
        <v>87</v>
      </c>
      <c r="G88" s="5" t="s">
        <v>271</v>
      </c>
      <c r="H88" s="10"/>
      <c r="I88" s="12" t="s">
        <v>64</v>
      </c>
      <c r="J88" s="54"/>
    </row>
    <row r="89" spans="1:10" x14ac:dyDescent="0.25">
      <c r="A89" s="4"/>
      <c r="B89" s="4"/>
      <c r="C89" s="65"/>
      <c r="D89" s="65"/>
      <c r="E89" s="37" t="s">
        <v>151</v>
      </c>
      <c r="F89" s="4">
        <v>88</v>
      </c>
      <c r="G89" s="5" t="s">
        <v>156</v>
      </c>
      <c r="H89" s="10"/>
      <c r="I89" s="12" t="s">
        <v>64</v>
      </c>
      <c r="J89" s="54"/>
    </row>
    <row r="90" spans="1:10" x14ac:dyDescent="0.25">
      <c r="A90" s="4"/>
      <c r="B90" s="4"/>
      <c r="C90" s="65"/>
      <c r="D90" s="65"/>
      <c r="E90" s="37" t="s">
        <v>151</v>
      </c>
      <c r="F90" s="4">
        <v>89</v>
      </c>
      <c r="G90" s="5" t="s">
        <v>316</v>
      </c>
      <c r="H90" s="10"/>
      <c r="I90" s="12" t="s">
        <v>64</v>
      </c>
      <c r="J90" s="54"/>
    </row>
    <row r="91" spans="1:10" x14ac:dyDescent="0.25">
      <c r="A91" s="4"/>
      <c r="B91" s="4"/>
      <c r="C91" s="65"/>
      <c r="D91" s="65"/>
      <c r="E91" s="37" t="s">
        <v>151</v>
      </c>
      <c r="F91" s="4">
        <v>90</v>
      </c>
      <c r="G91" s="5" t="s">
        <v>157</v>
      </c>
      <c r="H91" s="10"/>
      <c r="I91" s="12" t="s">
        <v>64</v>
      </c>
      <c r="J91" s="54"/>
    </row>
    <row r="92" spans="1:10" x14ac:dyDescent="0.25">
      <c r="A92" s="4"/>
      <c r="B92" s="4"/>
      <c r="C92" s="65"/>
      <c r="D92" s="65"/>
      <c r="E92" s="37" t="s">
        <v>151</v>
      </c>
      <c r="F92" s="4">
        <v>91</v>
      </c>
      <c r="G92" s="5" t="s">
        <v>158</v>
      </c>
      <c r="H92" s="10"/>
      <c r="I92" s="12" t="s">
        <v>64</v>
      </c>
      <c r="J92" s="54"/>
    </row>
    <row r="93" spans="1:10" x14ac:dyDescent="0.25">
      <c r="A93" s="4"/>
      <c r="B93" s="4"/>
      <c r="C93" s="65"/>
      <c r="D93" s="65"/>
      <c r="E93" s="37"/>
      <c r="F93" s="4">
        <v>92</v>
      </c>
      <c r="G93" s="5" t="s">
        <v>159</v>
      </c>
      <c r="H93" s="10"/>
      <c r="I93" s="12" t="s">
        <v>64</v>
      </c>
      <c r="J93" s="54"/>
    </row>
    <row r="94" spans="1:10" x14ac:dyDescent="0.25">
      <c r="A94" s="4"/>
      <c r="B94" s="4"/>
      <c r="C94" s="65"/>
      <c r="D94" s="65"/>
      <c r="E94" s="37" t="s">
        <v>151</v>
      </c>
      <c r="F94" s="4">
        <v>93</v>
      </c>
      <c r="G94" s="5" t="s">
        <v>272</v>
      </c>
      <c r="H94" s="10"/>
      <c r="I94" s="12" t="s">
        <v>64</v>
      </c>
      <c r="J94" s="54"/>
    </row>
    <row r="95" spans="1:10" x14ac:dyDescent="0.25">
      <c r="A95" s="4"/>
      <c r="B95" s="4"/>
      <c r="C95" s="65"/>
      <c r="D95" s="65"/>
      <c r="E95" s="37" t="s">
        <v>151</v>
      </c>
      <c r="F95" s="4">
        <v>94</v>
      </c>
      <c r="G95" s="5" t="s">
        <v>317</v>
      </c>
      <c r="H95" s="10"/>
      <c r="I95" s="12" t="s">
        <v>108</v>
      </c>
      <c r="J95" s="54"/>
    </row>
    <row r="96" spans="1:10" x14ac:dyDescent="0.25">
      <c r="A96" s="4"/>
      <c r="B96" s="4"/>
      <c r="C96" s="65"/>
      <c r="D96" s="65"/>
      <c r="E96" s="37" t="s">
        <v>151</v>
      </c>
      <c r="F96" s="4">
        <v>95</v>
      </c>
      <c r="G96" s="5" t="s">
        <v>318</v>
      </c>
      <c r="H96" s="10"/>
      <c r="I96" s="12" t="s">
        <v>64</v>
      </c>
      <c r="J96" s="54"/>
    </row>
    <row r="97" spans="1:10" ht="30" x14ac:dyDescent="0.25">
      <c r="A97" s="4"/>
      <c r="B97" s="4"/>
      <c r="C97" s="65"/>
      <c r="D97" s="65"/>
      <c r="E97" s="37" t="s">
        <v>151</v>
      </c>
      <c r="F97" s="4">
        <v>96</v>
      </c>
      <c r="G97" s="5" t="s">
        <v>275</v>
      </c>
      <c r="H97" s="10"/>
      <c r="I97" s="12" t="s">
        <v>64</v>
      </c>
      <c r="J97" s="54"/>
    </row>
    <row r="98" spans="1:10" x14ac:dyDescent="0.25">
      <c r="A98" s="4"/>
      <c r="B98" s="4"/>
      <c r="C98" s="65"/>
      <c r="D98" s="65"/>
      <c r="E98" s="37" t="s">
        <v>151</v>
      </c>
      <c r="F98" s="4">
        <v>97</v>
      </c>
      <c r="G98" s="5" t="s">
        <v>276</v>
      </c>
      <c r="H98" s="10"/>
      <c r="I98" s="12" t="s">
        <v>64</v>
      </c>
      <c r="J98" s="54"/>
    </row>
    <row r="99" spans="1:10" x14ac:dyDescent="0.25">
      <c r="A99" s="4"/>
      <c r="B99" s="4"/>
      <c r="C99" s="65"/>
      <c r="D99" s="65"/>
      <c r="E99" s="37" t="s">
        <v>151</v>
      </c>
      <c r="F99" s="4">
        <v>98</v>
      </c>
      <c r="G99" s="5" t="s">
        <v>360</v>
      </c>
      <c r="H99" s="10"/>
      <c r="I99" s="12" t="s">
        <v>109</v>
      </c>
      <c r="J99" s="54">
        <v>383</v>
      </c>
    </row>
    <row r="100" spans="1:10" x14ac:dyDescent="0.25">
      <c r="A100" s="4"/>
      <c r="B100" s="4"/>
      <c r="C100" s="65"/>
      <c r="D100" s="65"/>
      <c r="E100" s="37" t="s">
        <v>151</v>
      </c>
      <c r="F100" s="4">
        <v>99</v>
      </c>
      <c r="G100" s="5" t="s">
        <v>277</v>
      </c>
      <c r="H100" s="10"/>
      <c r="I100" s="12" t="s">
        <v>64</v>
      </c>
      <c r="J100" s="54"/>
    </row>
    <row r="101" spans="1:10" x14ac:dyDescent="0.25">
      <c r="A101" s="4"/>
      <c r="B101" s="4"/>
      <c r="C101" s="65"/>
      <c r="D101" s="65"/>
      <c r="E101" s="37" t="s">
        <v>151</v>
      </c>
      <c r="F101" s="4">
        <v>100</v>
      </c>
      <c r="G101" s="5" t="s">
        <v>319</v>
      </c>
      <c r="H101" s="10"/>
      <c r="I101" s="12" t="s">
        <v>64</v>
      </c>
      <c r="J101" s="54"/>
    </row>
    <row r="102" spans="1:10" x14ac:dyDescent="0.25">
      <c r="A102" s="4"/>
      <c r="B102" s="4"/>
      <c r="C102" s="65"/>
      <c r="D102" s="65"/>
      <c r="E102" s="37" t="s">
        <v>151</v>
      </c>
      <c r="F102" s="4">
        <v>101</v>
      </c>
      <c r="G102" s="5" t="s">
        <v>161</v>
      </c>
      <c r="H102" s="10"/>
      <c r="I102" s="12" t="s">
        <v>108</v>
      </c>
      <c r="J102" s="54"/>
    </row>
    <row r="103" spans="1:10" x14ac:dyDescent="0.25">
      <c r="A103" s="4"/>
      <c r="B103" s="4"/>
      <c r="C103" s="65"/>
      <c r="D103" s="66"/>
      <c r="E103" s="37" t="s">
        <v>151</v>
      </c>
      <c r="F103" s="4">
        <v>102</v>
      </c>
      <c r="G103" s="5" t="s">
        <v>320</v>
      </c>
      <c r="H103" s="10"/>
      <c r="I103" s="12" t="s">
        <v>108</v>
      </c>
      <c r="J103" s="54"/>
    </row>
    <row r="104" spans="1:10" ht="30" x14ac:dyDescent="0.25">
      <c r="A104" s="4"/>
      <c r="B104" s="4"/>
      <c r="C104" s="65"/>
      <c r="D104" s="51" t="s">
        <v>160</v>
      </c>
      <c r="E104" s="37" t="s">
        <v>151</v>
      </c>
      <c r="F104" s="4">
        <v>103</v>
      </c>
      <c r="G104" s="5" t="s">
        <v>279</v>
      </c>
      <c r="H104" s="10"/>
      <c r="I104" s="12" t="s">
        <v>64</v>
      </c>
      <c r="J104" s="54"/>
    </row>
    <row r="105" spans="1:10" ht="30" x14ac:dyDescent="0.25">
      <c r="A105" s="4"/>
      <c r="B105" s="4"/>
      <c r="C105" s="65"/>
      <c r="D105" s="51" t="s">
        <v>160</v>
      </c>
      <c r="E105" s="37" t="s">
        <v>151</v>
      </c>
      <c r="F105" s="4">
        <v>104</v>
      </c>
      <c r="G105" s="5" t="s">
        <v>165</v>
      </c>
      <c r="H105" s="10"/>
      <c r="I105" s="12" t="s">
        <v>64</v>
      </c>
      <c r="J105" s="54"/>
    </row>
    <row r="106" spans="1:10" ht="30" x14ac:dyDescent="0.25">
      <c r="A106" s="4"/>
      <c r="B106" s="4"/>
      <c r="C106" s="65"/>
      <c r="D106" s="51" t="s">
        <v>160</v>
      </c>
      <c r="E106" s="37" t="s">
        <v>151</v>
      </c>
      <c r="F106" s="4">
        <v>105</v>
      </c>
      <c r="G106" s="5" t="s">
        <v>180</v>
      </c>
      <c r="H106" s="10"/>
      <c r="I106" s="12" t="s">
        <v>109</v>
      </c>
      <c r="J106" s="54" t="s">
        <v>356</v>
      </c>
    </row>
    <row r="107" spans="1:10" ht="30" x14ac:dyDescent="0.25">
      <c r="A107" s="4"/>
      <c r="B107" s="4"/>
      <c r="C107" s="65"/>
      <c r="D107" s="51" t="s">
        <v>160</v>
      </c>
      <c r="E107" s="37" t="s">
        <v>151</v>
      </c>
      <c r="F107" s="4">
        <v>106</v>
      </c>
      <c r="G107" s="5" t="s">
        <v>346</v>
      </c>
      <c r="H107" s="10"/>
      <c r="I107" s="12" t="s">
        <v>109</v>
      </c>
      <c r="J107" s="54">
        <v>364</v>
      </c>
    </row>
    <row r="108" spans="1:10" ht="30" x14ac:dyDescent="0.25">
      <c r="A108" s="4"/>
      <c r="B108" s="4"/>
      <c r="C108" s="65"/>
      <c r="D108" s="51" t="s">
        <v>160</v>
      </c>
      <c r="E108" s="37" t="s">
        <v>151</v>
      </c>
      <c r="F108" s="4">
        <v>107</v>
      </c>
      <c r="G108" s="5" t="s">
        <v>280</v>
      </c>
      <c r="H108" s="10"/>
      <c r="I108" s="12" t="s">
        <v>109</v>
      </c>
      <c r="J108" s="54">
        <v>433</v>
      </c>
    </row>
    <row r="109" spans="1:10" ht="75" x14ac:dyDescent="0.25">
      <c r="A109" s="4"/>
      <c r="B109" s="4"/>
      <c r="C109" s="65"/>
      <c r="D109" s="51" t="s">
        <v>160</v>
      </c>
      <c r="E109" s="37" t="s">
        <v>151</v>
      </c>
      <c r="F109" s="4">
        <v>108</v>
      </c>
      <c r="G109" s="5" t="s">
        <v>349</v>
      </c>
      <c r="H109" s="10"/>
      <c r="I109" s="12" t="s">
        <v>109</v>
      </c>
      <c r="J109" s="54">
        <v>378</v>
      </c>
    </row>
    <row r="110" spans="1:10" ht="30" x14ac:dyDescent="0.25">
      <c r="A110" s="4"/>
      <c r="B110" s="4"/>
      <c r="C110" s="65"/>
      <c r="D110" s="51" t="s">
        <v>160</v>
      </c>
      <c r="E110" s="37" t="s">
        <v>151</v>
      </c>
      <c r="F110" s="4">
        <v>109</v>
      </c>
      <c r="G110" s="5" t="s">
        <v>354</v>
      </c>
      <c r="H110" s="10"/>
      <c r="I110" s="12" t="s">
        <v>109</v>
      </c>
      <c r="J110" s="54">
        <v>382</v>
      </c>
    </row>
    <row r="111" spans="1:10" ht="30" x14ac:dyDescent="0.25">
      <c r="A111" s="4"/>
      <c r="B111" s="4"/>
      <c r="C111" s="65"/>
      <c r="D111" s="51" t="s">
        <v>160</v>
      </c>
      <c r="E111" s="37" t="s">
        <v>151</v>
      </c>
      <c r="F111" s="4">
        <v>110</v>
      </c>
      <c r="G111" s="5" t="s">
        <v>181</v>
      </c>
      <c r="H111" s="10"/>
      <c r="I111" s="12" t="s">
        <v>64</v>
      </c>
      <c r="J111" s="54"/>
    </row>
    <row r="112" spans="1:10" x14ac:dyDescent="0.25">
      <c r="A112" s="4"/>
      <c r="B112" s="4"/>
      <c r="C112" s="65"/>
      <c r="D112" s="4" t="s">
        <v>162</v>
      </c>
      <c r="E112" s="37" t="s">
        <v>151</v>
      </c>
      <c r="F112" s="4">
        <v>111</v>
      </c>
      <c r="G112" s="5" t="s">
        <v>163</v>
      </c>
      <c r="H112" s="10"/>
      <c r="I112" s="12" t="s">
        <v>109</v>
      </c>
      <c r="J112" s="54">
        <v>463</v>
      </c>
    </row>
    <row r="113" spans="1:10" x14ac:dyDescent="0.25">
      <c r="A113" s="4"/>
      <c r="B113" s="4"/>
      <c r="C113" s="65"/>
      <c r="D113" s="39" t="s">
        <v>164</v>
      </c>
      <c r="E113" s="37" t="s">
        <v>151</v>
      </c>
      <c r="F113" s="4">
        <v>112</v>
      </c>
      <c r="G113" s="5" t="s">
        <v>287</v>
      </c>
      <c r="H113" s="10" t="s">
        <v>286</v>
      </c>
      <c r="I113" s="12" t="s">
        <v>64</v>
      </c>
      <c r="J113" s="54"/>
    </row>
    <row r="114" spans="1:10" x14ac:dyDescent="0.25">
      <c r="A114" s="4"/>
      <c r="B114" s="4"/>
      <c r="C114" s="65"/>
      <c r="D114" s="39" t="s">
        <v>164</v>
      </c>
      <c r="E114" s="37" t="s">
        <v>151</v>
      </c>
      <c r="F114" s="4">
        <v>113</v>
      </c>
      <c r="G114" s="5" t="s">
        <v>288</v>
      </c>
      <c r="H114" s="10" t="s">
        <v>286</v>
      </c>
      <c r="I114" s="12" t="s">
        <v>64</v>
      </c>
      <c r="J114" s="54"/>
    </row>
    <row r="115" spans="1:10" ht="30" x14ac:dyDescent="0.25">
      <c r="A115" s="4"/>
      <c r="B115" s="4"/>
      <c r="C115" s="65"/>
      <c r="D115" s="39" t="s">
        <v>164</v>
      </c>
      <c r="E115" s="37" t="s">
        <v>151</v>
      </c>
      <c r="F115" s="4">
        <v>114</v>
      </c>
      <c r="G115" s="5" t="s">
        <v>289</v>
      </c>
      <c r="H115" s="10"/>
      <c r="I115" s="12" t="s">
        <v>64</v>
      </c>
      <c r="J115" s="54"/>
    </row>
    <row r="116" spans="1:10" ht="60" x14ac:dyDescent="0.25">
      <c r="A116" s="4"/>
      <c r="B116" s="4"/>
      <c r="C116" s="65"/>
      <c r="D116" s="39" t="s">
        <v>164</v>
      </c>
      <c r="E116" s="37" t="s">
        <v>151</v>
      </c>
      <c r="F116" s="4">
        <v>115</v>
      </c>
      <c r="G116" s="5" t="s">
        <v>290</v>
      </c>
      <c r="H116" s="10" t="s">
        <v>286</v>
      </c>
      <c r="I116" s="12" t="s">
        <v>64</v>
      </c>
      <c r="J116" s="54"/>
    </row>
    <row r="117" spans="1:10" x14ac:dyDescent="0.25">
      <c r="A117" s="4"/>
      <c r="B117" s="4"/>
      <c r="C117" s="65"/>
      <c r="D117" s="39" t="s">
        <v>164</v>
      </c>
      <c r="E117" s="37" t="s">
        <v>151</v>
      </c>
      <c r="F117" s="4">
        <v>116</v>
      </c>
      <c r="G117" s="5" t="s">
        <v>321</v>
      </c>
      <c r="H117" s="10"/>
      <c r="I117" s="12" t="s">
        <v>64</v>
      </c>
      <c r="J117" s="54"/>
    </row>
    <row r="118" spans="1:10" ht="45" x14ac:dyDescent="0.25">
      <c r="A118" s="4"/>
      <c r="B118" s="4"/>
      <c r="C118" s="65"/>
      <c r="D118" s="39" t="s">
        <v>164</v>
      </c>
      <c r="E118" s="37" t="s">
        <v>151</v>
      </c>
      <c r="F118" s="4">
        <v>117</v>
      </c>
      <c r="G118" s="5" t="s">
        <v>291</v>
      </c>
      <c r="H118" s="10" t="s">
        <v>286</v>
      </c>
      <c r="I118" s="12" t="s">
        <v>64</v>
      </c>
      <c r="J118" s="54"/>
    </row>
    <row r="119" spans="1:10" ht="30" x14ac:dyDescent="0.25">
      <c r="A119" s="4"/>
      <c r="B119" s="4"/>
      <c r="C119" s="65"/>
      <c r="D119" s="39" t="s">
        <v>164</v>
      </c>
      <c r="E119" s="37" t="s">
        <v>151</v>
      </c>
      <c r="F119" s="4">
        <v>118</v>
      </c>
      <c r="G119" s="5" t="s">
        <v>292</v>
      </c>
      <c r="H119" s="10" t="s">
        <v>286</v>
      </c>
      <c r="I119" s="12" t="s">
        <v>64</v>
      </c>
      <c r="J119" s="54"/>
    </row>
    <row r="120" spans="1:10" x14ac:dyDescent="0.25">
      <c r="A120" s="4"/>
      <c r="B120" s="4"/>
      <c r="C120" s="65"/>
      <c r="D120" s="39" t="s">
        <v>164</v>
      </c>
      <c r="E120" s="37" t="s">
        <v>151</v>
      </c>
      <c r="F120" s="4">
        <v>119</v>
      </c>
      <c r="G120" s="5" t="s">
        <v>348</v>
      </c>
      <c r="H120" s="10"/>
      <c r="I120" s="12" t="s">
        <v>109</v>
      </c>
      <c r="J120" s="54">
        <v>441</v>
      </c>
    </row>
    <row r="121" spans="1:10" x14ac:dyDescent="0.25">
      <c r="A121" s="4"/>
      <c r="B121" s="4"/>
      <c r="C121" s="65"/>
      <c r="D121" s="39" t="s">
        <v>164</v>
      </c>
      <c r="E121" s="37" t="s">
        <v>151</v>
      </c>
      <c r="F121" s="4">
        <v>120</v>
      </c>
      <c r="G121" s="5" t="s">
        <v>359</v>
      </c>
      <c r="H121" s="10"/>
      <c r="I121" s="12" t="s">
        <v>295</v>
      </c>
      <c r="J121" s="54">
        <v>388</v>
      </c>
    </row>
    <row r="122" spans="1:10" x14ac:dyDescent="0.25">
      <c r="A122" s="4"/>
      <c r="B122" s="4"/>
      <c r="C122" s="65"/>
      <c r="D122" s="39" t="s">
        <v>164</v>
      </c>
      <c r="E122" s="37" t="s">
        <v>151</v>
      </c>
      <c r="F122" s="4">
        <v>121</v>
      </c>
      <c r="G122" s="5" t="s">
        <v>322</v>
      </c>
      <c r="H122" s="10" t="s">
        <v>293</v>
      </c>
      <c r="I122" s="12" t="s">
        <v>64</v>
      </c>
      <c r="J122" s="54"/>
    </row>
    <row r="123" spans="1:10" ht="30" x14ac:dyDescent="0.25">
      <c r="A123" s="4"/>
      <c r="B123" s="4"/>
      <c r="C123" s="65"/>
      <c r="D123" s="39" t="s">
        <v>164</v>
      </c>
      <c r="E123" s="37" t="s">
        <v>151</v>
      </c>
      <c r="F123" s="4">
        <v>122</v>
      </c>
      <c r="G123" s="5" t="s">
        <v>362</v>
      </c>
      <c r="H123" s="10"/>
      <c r="I123" s="12" t="s">
        <v>109</v>
      </c>
      <c r="J123" s="54">
        <v>384</v>
      </c>
    </row>
    <row r="124" spans="1:10" x14ac:dyDescent="0.25">
      <c r="A124" s="4"/>
      <c r="B124" s="4"/>
      <c r="C124" s="65"/>
      <c r="D124" s="4" t="s">
        <v>167</v>
      </c>
      <c r="E124" s="37" t="s">
        <v>151</v>
      </c>
      <c r="F124" s="4">
        <v>123</v>
      </c>
      <c r="G124" s="5" t="s">
        <v>166</v>
      </c>
      <c r="H124" s="10"/>
      <c r="I124" s="12" t="s">
        <v>64</v>
      </c>
      <c r="J124" s="54"/>
    </row>
    <row r="125" spans="1:10" x14ac:dyDescent="0.25">
      <c r="A125" s="4"/>
      <c r="B125" s="4"/>
      <c r="C125" s="65"/>
      <c r="D125" s="4" t="s">
        <v>167</v>
      </c>
      <c r="E125" s="37" t="s">
        <v>151</v>
      </c>
      <c r="F125" s="4">
        <v>124</v>
      </c>
      <c r="G125" s="5" t="s">
        <v>168</v>
      </c>
      <c r="H125" s="10"/>
      <c r="I125" s="12" t="s">
        <v>64</v>
      </c>
      <c r="J125" s="54"/>
    </row>
    <row r="126" spans="1:10" x14ac:dyDescent="0.25">
      <c r="A126" s="4"/>
      <c r="B126" s="4"/>
      <c r="C126" s="65"/>
      <c r="D126" s="4" t="s">
        <v>167</v>
      </c>
      <c r="E126" s="37" t="s">
        <v>151</v>
      </c>
      <c r="F126" s="4">
        <v>125</v>
      </c>
      <c r="G126" s="5" t="s">
        <v>294</v>
      </c>
      <c r="H126" s="10"/>
      <c r="I126" s="12" t="s">
        <v>64</v>
      </c>
      <c r="J126" s="54"/>
    </row>
    <row r="127" spans="1:10" x14ac:dyDescent="0.25">
      <c r="A127" s="4"/>
      <c r="B127" s="4"/>
      <c r="C127" s="65"/>
      <c r="D127" s="4" t="s">
        <v>167</v>
      </c>
      <c r="E127" s="37" t="s">
        <v>151</v>
      </c>
      <c r="F127" s="4">
        <v>126</v>
      </c>
      <c r="G127" s="5" t="s">
        <v>188</v>
      </c>
      <c r="H127" s="10"/>
      <c r="I127" s="12" t="s">
        <v>64</v>
      </c>
      <c r="J127" s="54"/>
    </row>
    <row r="128" spans="1:10" ht="30" x14ac:dyDescent="0.25">
      <c r="A128" s="4"/>
      <c r="B128" s="4"/>
      <c r="C128" s="65"/>
      <c r="D128" s="4" t="s">
        <v>167</v>
      </c>
      <c r="E128" s="37" t="s">
        <v>151</v>
      </c>
      <c r="F128" s="4">
        <v>127</v>
      </c>
      <c r="G128" s="5" t="s">
        <v>323</v>
      </c>
      <c r="H128" s="10"/>
      <c r="I128" s="12" t="s">
        <v>64</v>
      </c>
      <c r="J128" s="54"/>
    </row>
    <row r="129" spans="1:10" x14ac:dyDescent="0.25">
      <c r="A129" s="4"/>
      <c r="B129" s="4"/>
      <c r="C129" s="65"/>
      <c r="D129" s="4" t="s">
        <v>169</v>
      </c>
      <c r="E129" s="37" t="s">
        <v>151</v>
      </c>
      <c r="F129" s="4">
        <v>128</v>
      </c>
      <c r="G129" s="5" t="s">
        <v>170</v>
      </c>
      <c r="H129" s="10"/>
      <c r="I129" s="12" t="s">
        <v>64</v>
      </c>
      <c r="J129" s="54"/>
    </row>
    <row r="130" spans="1:10" x14ac:dyDescent="0.25">
      <c r="A130" s="4"/>
      <c r="B130" s="4"/>
      <c r="C130" s="65"/>
      <c r="D130" s="4" t="s">
        <v>169</v>
      </c>
      <c r="E130" s="37" t="s">
        <v>151</v>
      </c>
      <c r="F130" s="4">
        <v>129</v>
      </c>
      <c r="G130" s="5" t="s">
        <v>171</v>
      </c>
      <c r="H130" s="10"/>
      <c r="I130" s="12" t="s">
        <v>64</v>
      </c>
      <c r="J130" s="54"/>
    </row>
    <row r="131" spans="1:10" x14ac:dyDescent="0.25">
      <c r="A131" s="4"/>
      <c r="B131" s="4"/>
      <c r="C131" s="65"/>
      <c r="D131" s="4" t="s">
        <v>169</v>
      </c>
      <c r="E131" s="37" t="s">
        <v>151</v>
      </c>
      <c r="F131" s="4">
        <v>130</v>
      </c>
      <c r="G131" s="5" t="s">
        <v>324</v>
      </c>
      <c r="H131" s="10"/>
      <c r="I131" s="12" t="s">
        <v>64</v>
      </c>
      <c r="J131" s="54"/>
    </row>
    <row r="132" spans="1:10" ht="60" x14ac:dyDescent="0.25">
      <c r="A132" s="4"/>
      <c r="B132" s="4"/>
      <c r="C132" s="65"/>
      <c r="D132" s="4" t="s">
        <v>169</v>
      </c>
      <c r="E132" s="37" t="s">
        <v>151</v>
      </c>
      <c r="F132" s="4">
        <v>131</v>
      </c>
      <c r="G132" s="12" t="s">
        <v>325</v>
      </c>
      <c r="H132" s="10"/>
      <c r="I132" s="12" t="s">
        <v>64</v>
      </c>
      <c r="J132" s="54"/>
    </row>
    <row r="133" spans="1:10" ht="60" x14ac:dyDescent="0.25">
      <c r="A133" s="4"/>
      <c r="B133" s="4"/>
      <c r="C133" s="65"/>
      <c r="D133" s="4" t="s">
        <v>169</v>
      </c>
      <c r="E133" s="37" t="s">
        <v>151</v>
      </c>
      <c r="F133" s="4">
        <v>132</v>
      </c>
      <c r="G133" s="5" t="s">
        <v>172</v>
      </c>
      <c r="H133" s="10"/>
      <c r="I133" s="12" t="s">
        <v>64</v>
      </c>
      <c r="J133" s="54"/>
    </row>
    <row r="134" spans="1:10" x14ac:dyDescent="0.25">
      <c r="A134" s="4"/>
      <c r="B134" s="4"/>
      <c r="C134" s="65"/>
      <c r="D134" s="4" t="s">
        <v>169</v>
      </c>
      <c r="E134" s="37" t="s">
        <v>151</v>
      </c>
      <c r="F134" s="4">
        <v>133</v>
      </c>
      <c r="G134" s="5" t="s">
        <v>173</v>
      </c>
      <c r="H134" s="10"/>
      <c r="I134" s="12" t="s">
        <v>109</v>
      </c>
      <c r="J134" s="54">
        <v>424</v>
      </c>
    </row>
    <row r="135" spans="1:10" ht="30" x14ac:dyDescent="0.25">
      <c r="A135" s="4"/>
      <c r="B135" s="4"/>
      <c r="C135" s="65"/>
      <c r="D135" s="4" t="s">
        <v>169</v>
      </c>
      <c r="E135" s="37" t="s">
        <v>151</v>
      </c>
      <c r="F135" s="4">
        <v>134</v>
      </c>
      <c r="G135" s="5" t="s">
        <v>174</v>
      </c>
      <c r="H135" s="10"/>
      <c r="I135" s="12" t="s">
        <v>64</v>
      </c>
      <c r="J135" s="54"/>
    </row>
    <row r="136" spans="1:10" x14ac:dyDescent="0.25">
      <c r="A136" s="4"/>
      <c r="B136" s="4"/>
      <c r="C136" s="65"/>
      <c r="D136" s="4" t="s">
        <v>169</v>
      </c>
      <c r="E136" s="37" t="s">
        <v>151</v>
      </c>
      <c r="F136" s="4">
        <v>135</v>
      </c>
      <c r="G136" s="5" t="s">
        <v>175</v>
      </c>
      <c r="H136" s="10"/>
      <c r="I136" s="12" t="s">
        <v>64</v>
      </c>
      <c r="J136" s="54"/>
    </row>
    <row r="137" spans="1:10" x14ac:dyDescent="0.25">
      <c r="A137" s="4"/>
      <c r="B137" s="4"/>
      <c r="C137" s="65"/>
      <c r="D137" s="4" t="s">
        <v>176</v>
      </c>
      <c r="E137" s="37" t="s">
        <v>151</v>
      </c>
      <c r="F137" s="4">
        <v>136</v>
      </c>
      <c r="G137" s="5" t="s">
        <v>298</v>
      </c>
      <c r="H137" s="10"/>
      <c r="I137" s="12" t="s">
        <v>64</v>
      </c>
      <c r="J137" s="54"/>
    </row>
    <row r="138" spans="1:10" x14ac:dyDescent="0.25">
      <c r="A138" s="4"/>
      <c r="B138" s="4"/>
      <c r="C138" s="65"/>
      <c r="D138" s="4" t="s">
        <v>176</v>
      </c>
      <c r="E138" s="37" t="s">
        <v>151</v>
      </c>
      <c r="F138" s="4">
        <v>137</v>
      </c>
      <c r="G138" s="5" t="s">
        <v>179</v>
      </c>
      <c r="H138" s="10"/>
      <c r="I138" s="12" t="s">
        <v>64</v>
      </c>
      <c r="J138" s="54"/>
    </row>
    <row r="139" spans="1:10" x14ac:dyDescent="0.25">
      <c r="A139" s="4"/>
      <c r="B139" s="4"/>
      <c r="C139" s="65"/>
      <c r="D139" s="4" t="s">
        <v>176</v>
      </c>
      <c r="E139" s="37" t="s">
        <v>151</v>
      </c>
      <c r="F139" s="4">
        <v>138</v>
      </c>
      <c r="G139" s="5" t="s">
        <v>178</v>
      </c>
      <c r="H139" s="10"/>
      <c r="I139" s="12" t="s">
        <v>64</v>
      </c>
      <c r="J139" s="54"/>
    </row>
    <row r="140" spans="1:10" x14ac:dyDescent="0.25">
      <c r="A140" s="4"/>
      <c r="B140" s="4"/>
      <c r="C140" s="65"/>
      <c r="D140" s="4" t="s">
        <v>176</v>
      </c>
      <c r="E140" s="37" t="s">
        <v>151</v>
      </c>
      <c r="F140" s="4">
        <v>139</v>
      </c>
      <c r="G140" s="5" t="s">
        <v>177</v>
      </c>
      <c r="H140" s="10"/>
      <c r="I140" s="12" t="s">
        <v>64</v>
      </c>
      <c r="J140" s="54"/>
    </row>
    <row r="141" spans="1:10" x14ac:dyDescent="0.25">
      <c r="A141" s="4"/>
      <c r="B141" s="4"/>
      <c r="C141" s="65"/>
      <c r="D141" s="4" t="s">
        <v>182</v>
      </c>
      <c r="E141" s="37" t="s">
        <v>151</v>
      </c>
      <c r="F141" s="4">
        <v>140</v>
      </c>
      <c r="G141" s="5" t="s">
        <v>183</v>
      </c>
      <c r="H141" s="10"/>
      <c r="I141" s="12" t="s">
        <v>64</v>
      </c>
      <c r="J141" s="54"/>
    </row>
    <row r="142" spans="1:10" x14ac:dyDescent="0.25">
      <c r="A142" s="4"/>
      <c r="B142" s="4"/>
      <c r="C142" s="65"/>
      <c r="D142" s="4" t="s">
        <v>182</v>
      </c>
      <c r="E142" s="37" t="s">
        <v>151</v>
      </c>
      <c r="F142" s="4">
        <v>141</v>
      </c>
      <c r="G142" s="5" t="s">
        <v>184</v>
      </c>
      <c r="H142" s="10"/>
      <c r="I142" s="12" t="s">
        <v>64</v>
      </c>
      <c r="J142" s="54"/>
    </row>
    <row r="143" spans="1:10" x14ac:dyDescent="0.25">
      <c r="A143" s="4"/>
      <c r="B143" s="4"/>
      <c r="C143" s="65"/>
      <c r="D143" s="4" t="s">
        <v>182</v>
      </c>
      <c r="E143" s="37" t="s">
        <v>151</v>
      </c>
      <c r="F143" s="4">
        <v>142</v>
      </c>
      <c r="G143" s="5" t="s">
        <v>185</v>
      </c>
      <c r="H143" s="10"/>
      <c r="I143" s="12" t="s">
        <v>64</v>
      </c>
      <c r="J143" s="54"/>
    </row>
    <row r="144" spans="1:10" ht="75" x14ac:dyDescent="0.25">
      <c r="A144" s="4"/>
      <c r="B144" s="4"/>
      <c r="C144" s="65"/>
      <c r="D144" s="4" t="s">
        <v>182</v>
      </c>
      <c r="E144" s="37" t="s">
        <v>151</v>
      </c>
      <c r="F144" s="4">
        <v>143</v>
      </c>
      <c r="G144" s="5" t="s">
        <v>326</v>
      </c>
      <c r="H144" s="10"/>
      <c r="I144" s="12" t="s">
        <v>64</v>
      </c>
      <c r="J144" s="54"/>
    </row>
    <row r="145" spans="1:10" ht="30" x14ac:dyDescent="0.25">
      <c r="A145" s="4"/>
      <c r="B145" s="4"/>
      <c r="C145" s="65"/>
      <c r="D145" s="4" t="s">
        <v>182</v>
      </c>
      <c r="E145" s="37" t="s">
        <v>151</v>
      </c>
      <c r="F145" s="4">
        <v>144</v>
      </c>
      <c r="G145" s="5" t="s">
        <v>186</v>
      </c>
      <c r="H145" s="10"/>
      <c r="I145" s="12" t="s">
        <v>64</v>
      </c>
      <c r="J145" s="54"/>
    </row>
    <row r="146" spans="1:10" ht="30" x14ac:dyDescent="0.25">
      <c r="A146" s="4"/>
      <c r="B146" s="4"/>
      <c r="C146" s="66"/>
      <c r="D146" s="4" t="s">
        <v>182</v>
      </c>
      <c r="E146" s="37" t="s">
        <v>151</v>
      </c>
      <c r="F146" s="4">
        <v>145</v>
      </c>
      <c r="G146" s="5" t="s">
        <v>187</v>
      </c>
      <c r="H146" s="10"/>
      <c r="I146" s="12" t="s">
        <v>64</v>
      </c>
      <c r="J146" s="54"/>
    </row>
    <row r="147" spans="1:10" ht="45" x14ac:dyDescent="0.25">
      <c r="A147" s="4"/>
      <c r="B147" s="4"/>
      <c r="C147" s="50"/>
      <c r="D147" s="4" t="s">
        <v>224</v>
      </c>
      <c r="E147" s="4" t="s">
        <v>224</v>
      </c>
      <c r="F147" s="4">
        <v>146</v>
      </c>
      <c r="G147" s="5" t="s">
        <v>232</v>
      </c>
      <c r="H147" s="10"/>
      <c r="I147" s="12" t="s">
        <v>64</v>
      </c>
      <c r="J147" s="54"/>
    </row>
    <row r="148" spans="1:10" ht="45" x14ac:dyDescent="0.25">
      <c r="A148" s="4"/>
      <c r="B148" s="4"/>
      <c r="C148" s="51"/>
      <c r="D148" s="4" t="s">
        <v>224</v>
      </c>
      <c r="E148" s="4" t="s">
        <v>224</v>
      </c>
      <c r="F148" s="4">
        <v>147</v>
      </c>
      <c r="G148" s="5" t="s">
        <v>335</v>
      </c>
      <c r="H148" s="10"/>
      <c r="I148" s="12" t="s">
        <v>109</v>
      </c>
      <c r="J148" s="54">
        <v>467</v>
      </c>
    </row>
    <row r="149" spans="1:10" x14ac:dyDescent="0.25">
      <c r="A149" s="4"/>
      <c r="B149" s="4"/>
      <c r="C149" s="51"/>
      <c r="D149" s="4" t="s">
        <v>224</v>
      </c>
      <c r="E149" s="4" t="s">
        <v>224</v>
      </c>
      <c r="F149" s="4">
        <v>148</v>
      </c>
      <c r="G149" s="5" t="s">
        <v>345</v>
      </c>
      <c r="H149" s="10"/>
      <c r="I149" s="12" t="s">
        <v>109</v>
      </c>
      <c r="J149" s="54">
        <v>363</v>
      </c>
    </row>
    <row r="150" spans="1:10" x14ac:dyDescent="0.25">
      <c r="A150" s="4"/>
      <c r="B150" s="4"/>
      <c r="C150" s="51"/>
      <c r="D150" s="4" t="s">
        <v>224</v>
      </c>
      <c r="E150" s="4" t="s">
        <v>224</v>
      </c>
      <c r="F150" s="4">
        <v>149</v>
      </c>
      <c r="G150" s="5" t="s">
        <v>350</v>
      </c>
      <c r="H150" s="10"/>
      <c r="I150" s="12" t="s">
        <v>109</v>
      </c>
      <c r="J150" s="54">
        <v>380</v>
      </c>
    </row>
    <row r="151" spans="1:10" x14ac:dyDescent="0.25">
      <c r="A151" s="4"/>
      <c r="B151" s="4"/>
      <c r="C151" s="4"/>
      <c r="D151" s="4" t="s">
        <v>224</v>
      </c>
      <c r="E151" s="4" t="s">
        <v>224</v>
      </c>
      <c r="F151" s="4">
        <v>150</v>
      </c>
      <c r="G151" s="5" t="s">
        <v>225</v>
      </c>
      <c r="H151" s="10"/>
      <c r="I151" s="12" t="s">
        <v>109</v>
      </c>
      <c r="J151" s="54">
        <v>455</v>
      </c>
    </row>
    <row r="152" spans="1:10" x14ac:dyDescent="0.25">
      <c r="A152" s="4"/>
      <c r="B152" s="4"/>
      <c r="C152" s="4"/>
      <c r="D152" s="4" t="s">
        <v>224</v>
      </c>
      <c r="E152" s="4" t="s">
        <v>224</v>
      </c>
      <c r="F152" s="4">
        <v>151</v>
      </c>
      <c r="G152" s="5" t="s">
        <v>226</v>
      </c>
      <c r="H152" s="10"/>
      <c r="I152" s="12" t="s">
        <v>108</v>
      </c>
      <c r="J152" s="54"/>
    </row>
    <row r="153" spans="1:10" x14ac:dyDescent="0.25">
      <c r="A153" s="4"/>
      <c r="B153" s="4"/>
      <c r="C153" s="4"/>
      <c r="D153" s="4" t="s">
        <v>224</v>
      </c>
      <c r="E153" s="4" t="s">
        <v>224</v>
      </c>
      <c r="F153" s="4">
        <v>152</v>
      </c>
      <c r="G153" s="5" t="s">
        <v>227</v>
      </c>
      <c r="H153" s="10"/>
      <c r="I153" s="12" t="s">
        <v>64</v>
      </c>
      <c r="J153" s="54"/>
    </row>
    <row r="154" spans="1:10" x14ac:dyDescent="0.25">
      <c r="A154" s="4"/>
      <c r="B154" s="4"/>
      <c r="C154" s="4"/>
      <c r="D154" s="4" t="s">
        <v>224</v>
      </c>
      <c r="E154" s="4" t="s">
        <v>224</v>
      </c>
      <c r="F154" s="4">
        <v>153</v>
      </c>
      <c r="G154" s="5" t="s">
        <v>228</v>
      </c>
      <c r="H154" s="10"/>
      <c r="I154" s="12" t="s">
        <v>64</v>
      </c>
      <c r="J154" s="54"/>
    </row>
    <row r="155" spans="1:10" ht="30" x14ac:dyDescent="0.25">
      <c r="A155" s="4"/>
      <c r="B155" s="4"/>
      <c r="C155" s="4"/>
      <c r="D155" s="4" t="s">
        <v>224</v>
      </c>
      <c r="E155" s="4" t="s">
        <v>224</v>
      </c>
      <c r="F155" s="4">
        <v>154</v>
      </c>
      <c r="G155" s="5" t="s">
        <v>229</v>
      </c>
      <c r="H155" s="10" t="s">
        <v>302</v>
      </c>
      <c r="I155" s="12" t="s">
        <v>109</v>
      </c>
      <c r="J155" s="54">
        <v>381</v>
      </c>
    </row>
    <row r="156" spans="1:10" ht="30" x14ac:dyDescent="0.25">
      <c r="A156" s="4"/>
      <c r="B156" s="4"/>
      <c r="C156" s="4"/>
      <c r="D156" s="4" t="s">
        <v>224</v>
      </c>
      <c r="E156" s="4" t="s">
        <v>224</v>
      </c>
      <c r="F156" s="4">
        <v>155</v>
      </c>
      <c r="G156" s="5" t="s">
        <v>230</v>
      </c>
      <c r="H156" s="10"/>
      <c r="I156" s="12" t="s">
        <v>64</v>
      </c>
      <c r="J156" s="54"/>
    </row>
    <row r="157" spans="1:10" ht="30" x14ac:dyDescent="0.25">
      <c r="A157" s="4"/>
      <c r="B157" s="4"/>
      <c r="C157" s="4"/>
      <c r="D157" s="4" t="s">
        <v>224</v>
      </c>
      <c r="E157" s="4" t="s">
        <v>224</v>
      </c>
      <c r="F157" s="4">
        <v>156</v>
      </c>
      <c r="G157" s="5" t="s">
        <v>231</v>
      </c>
      <c r="H157" s="10"/>
      <c r="I157" s="12" t="s">
        <v>64</v>
      </c>
      <c r="J157" s="54"/>
    </row>
    <row r="158" spans="1:10" x14ac:dyDescent="0.25">
      <c r="A158" s="4"/>
      <c r="B158" s="4"/>
      <c r="C158" s="4"/>
      <c r="D158" s="4" t="s">
        <v>224</v>
      </c>
      <c r="E158" s="4" t="s">
        <v>224</v>
      </c>
      <c r="F158" s="4">
        <v>157</v>
      </c>
      <c r="G158" s="5" t="s">
        <v>233</v>
      </c>
      <c r="H158" s="10"/>
      <c r="I158" s="12" t="s">
        <v>64</v>
      </c>
      <c r="J158" s="54"/>
    </row>
    <row r="159" spans="1:10" x14ac:dyDescent="0.25">
      <c r="A159" s="4"/>
      <c r="B159" s="45"/>
      <c r="C159" s="4"/>
      <c r="D159" s="4" t="s">
        <v>224</v>
      </c>
      <c r="E159" s="4" t="s">
        <v>224</v>
      </c>
      <c r="F159" s="4">
        <v>158</v>
      </c>
      <c r="G159" s="5" t="s">
        <v>234</v>
      </c>
      <c r="H159" s="10"/>
      <c r="I159" s="12" t="s">
        <v>64</v>
      </c>
      <c r="J159" s="54"/>
    </row>
    <row r="160" spans="1:10" x14ac:dyDescent="0.25">
      <c r="A160" s="4"/>
      <c r="B160" s="45"/>
      <c r="C160" s="4"/>
      <c r="D160" s="4" t="s">
        <v>224</v>
      </c>
      <c r="E160" s="4" t="s">
        <v>224</v>
      </c>
      <c r="F160" s="4">
        <v>159</v>
      </c>
      <c r="G160" s="5" t="s">
        <v>327</v>
      </c>
      <c r="H160" s="10"/>
      <c r="I160" s="12" t="s">
        <v>64</v>
      </c>
      <c r="J160" s="54"/>
    </row>
    <row r="161" spans="1:10" x14ac:dyDescent="0.25">
      <c r="A161" s="4"/>
      <c r="B161" s="45"/>
      <c r="C161" s="4"/>
      <c r="D161" s="4" t="s">
        <v>169</v>
      </c>
      <c r="E161" s="37" t="s">
        <v>223</v>
      </c>
      <c r="F161" s="4">
        <v>160</v>
      </c>
      <c r="G161" s="5" t="s">
        <v>235</v>
      </c>
      <c r="H161" s="10"/>
      <c r="I161" s="12" t="s">
        <v>64</v>
      </c>
      <c r="J161" s="54"/>
    </row>
    <row r="162" spans="1:10" x14ac:dyDescent="0.25">
      <c r="A162" s="4"/>
      <c r="B162" s="45"/>
      <c r="C162" s="4"/>
      <c r="D162" s="4" t="s">
        <v>169</v>
      </c>
      <c r="E162" s="37" t="s">
        <v>223</v>
      </c>
      <c r="F162" s="4">
        <v>161</v>
      </c>
      <c r="G162" s="5" t="s">
        <v>236</v>
      </c>
      <c r="H162" s="10"/>
      <c r="I162" s="12" t="s">
        <v>64</v>
      </c>
      <c r="J162" s="54"/>
    </row>
    <row r="163" spans="1:10" x14ac:dyDescent="0.25">
      <c r="A163" s="4"/>
      <c r="B163" s="45"/>
      <c r="C163" s="4"/>
      <c r="D163" s="4" t="s">
        <v>169</v>
      </c>
      <c r="E163" s="37" t="s">
        <v>223</v>
      </c>
      <c r="F163" s="4">
        <v>162</v>
      </c>
      <c r="G163" s="5" t="s">
        <v>237</v>
      </c>
      <c r="H163" s="10"/>
      <c r="I163" s="12" t="s">
        <v>64</v>
      </c>
      <c r="J163" s="54"/>
    </row>
    <row r="164" spans="1:10" x14ac:dyDescent="0.25">
      <c r="A164" s="4"/>
      <c r="B164" s="45"/>
      <c r="C164" s="4"/>
      <c r="D164" s="4" t="s">
        <v>238</v>
      </c>
      <c r="E164" s="37" t="s">
        <v>223</v>
      </c>
      <c r="F164" s="4">
        <v>163</v>
      </c>
      <c r="G164" s="5" t="s">
        <v>239</v>
      </c>
      <c r="H164" s="10"/>
      <c r="I164" s="12" t="s">
        <v>64</v>
      </c>
      <c r="J164" s="54"/>
    </row>
    <row r="165" spans="1:10" x14ac:dyDescent="0.25">
      <c r="A165" s="29"/>
      <c r="B165" s="30"/>
      <c r="C165" s="4"/>
      <c r="D165" s="4" t="s">
        <v>240</v>
      </c>
      <c r="E165" s="37" t="s">
        <v>223</v>
      </c>
      <c r="F165" s="4">
        <v>164</v>
      </c>
      <c r="G165" s="5" t="s">
        <v>241</v>
      </c>
      <c r="H165" s="10"/>
      <c r="I165" s="12" t="s">
        <v>109</v>
      </c>
      <c r="J165" s="54">
        <v>462</v>
      </c>
    </row>
    <row r="166" spans="1:10" x14ac:dyDescent="0.25">
      <c r="A166" s="29"/>
      <c r="B166" s="30"/>
      <c r="C166" s="4"/>
      <c r="D166" s="4" t="s">
        <v>242</v>
      </c>
      <c r="E166" s="37" t="s">
        <v>223</v>
      </c>
      <c r="F166" s="4">
        <v>165</v>
      </c>
      <c r="G166" s="5" t="s">
        <v>243</v>
      </c>
      <c r="H166" s="10"/>
      <c r="I166" s="12" t="s">
        <v>64</v>
      </c>
      <c r="J166" s="54"/>
    </row>
    <row r="167" spans="1:10" x14ac:dyDescent="0.25">
      <c r="A167" s="31"/>
      <c r="B167" s="32"/>
      <c r="C167" s="4"/>
      <c r="D167" s="4" t="s">
        <v>244</v>
      </c>
      <c r="E167" s="37" t="s">
        <v>223</v>
      </c>
      <c r="F167" s="4">
        <v>166</v>
      </c>
      <c r="G167" s="5" t="s">
        <v>245</v>
      </c>
      <c r="H167" s="10"/>
      <c r="I167" s="12" t="s">
        <v>64</v>
      </c>
      <c r="J167" s="54"/>
    </row>
    <row r="168" spans="1:10" x14ac:dyDescent="0.25">
      <c r="C168" s="4"/>
      <c r="D168" s="4" t="s">
        <v>244</v>
      </c>
      <c r="E168" s="37" t="s">
        <v>223</v>
      </c>
      <c r="F168" s="4">
        <v>167</v>
      </c>
      <c r="G168" s="5" t="s">
        <v>246</v>
      </c>
      <c r="H168" s="10"/>
      <c r="I168" s="12" t="s">
        <v>109</v>
      </c>
      <c r="J168" s="54">
        <v>387</v>
      </c>
    </row>
    <row r="169" spans="1:10" x14ac:dyDescent="0.25">
      <c r="C169" s="4"/>
      <c r="D169" s="4" t="s">
        <v>247</v>
      </c>
      <c r="E169" s="37" t="s">
        <v>223</v>
      </c>
      <c r="F169" s="4">
        <v>168</v>
      </c>
      <c r="G169" s="5" t="s">
        <v>328</v>
      </c>
      <c r="H169" s="10"/>
      <c r="I169" s="12" t="s">
        <v>64</v>
      </c>
      <c r="J169" s="54"/>
    </row>
    <row r="170" spans="1:10" ht="30" x14ac:dyDescent="0.25">
      <c r="C170" s="4"/>
      <c r="D170" s="4" t="s">
        <v>248</v>
      </c>
      <c r="E170" s="37" t="s">
        <v>223</v>
      </c>
      <c r="F170" s="4">
        <v>169</v>
      </c>
      <c r="G170" s="5" t="s">
        <v>249</v>
      </c>
      <c r="H170" s="10" t="s">
        <v>250</v>
      </c>
      <c r="I170" s="12" t="s">
        <v>64</v>
      </c>
      <c r="J170" s="54"/>
    </row>
    <row r="171" spans="1:10" x14ac:dyDescent="0.25">
      <c r="C171" s="4"/>
      <c r="D171" s="4" t="s">
        <v>251</v>
      </c>
      <c r="E171" s="37" t="s">
        <v>223</v>
      </c>
      <c r="F171" s="4">
        <v>170</v>
      </c>
      <c r="G171" s="5" t="s">
        <v>252</v>
      </c>
      <c r="H171" s="10"/>
      <c r="I171" s="12" t="s">
        <v>64</v>
      </c>
      <c r="J171" s="54"/>
    </row>
    <row r="172" spans="1:10" ht="30" x14ac:dyDescent="0.25">
      <c r="C172" s="4"/>
      <c r="D172" s="4" t="s">
        <v>251</v>
      </c>
      <c r="E172" s="37" t="s">
        <v>223</v>
      </c>
      <c r="F172" s="4">
        <v>171</v>
      </c>
      <c r="G172" s="5" t="s">
        <v>253</v>
      </c>
      <c r="H172" s="10"/>
      <c r="I172" s="12" t="s">
        <v>64</v>
      </c>
      <c r="J172" s="54"/>
    </row>
    <row r="173" spans="1:10" x14ac:dyDescent="0.25">
      <c r="C173" s="4"/>
      <c r="D173" s="4" t="s">
        <v>251</v>
      </c>
      <c r="E173" s="37" t="s">
        <v>223</v>
      </c>
      <c r="F173" s="4">
        <v>172</v>
      </c>
      <c r="G173" s="5" t="s">
        <v>254</v>
      </c>
      <c r="H173" s="10"/>
      <c r="I173" s="12" t="s">
        <v>64</v>
      </c>
      <c r="J173" s="54"/>
    </row>
    <row r="174" spans="1:10" ht="30" x14ac:dyDescent="0.25">
      <c r="C174" s="4"/>
      <c r="D174" s="4" t="s">
        <v>255</v>
      </c>
      <c r="E174" s="37" t="s">
        <v>223</v>
      </c>
      <c r="F174" s="4">
        <v>173</v>
      </c>
      <c r="G174" s="5" t="s">
        <v>256</v>
      </c>
      <c r="H174" s="10"/>
      <c r="I174" s="12" t="s">
        <v>64</v>
      </c>
      <c r="J174" s="54"/>
    </row>
    <row r="175" spans="1:10" ht="60" x14ac:dyDescent="0.25">
      <c r="C175" s="4"/>
      <c r="D175" s="4" t="s">
        <v>247</v>
      </c>
      <c r="E175" s="37" t="s">
        <v>274</v>
      </c>
      <c r="F175" s="4">
        <v>174</v>
      </c>
      <c r="G175" s="5" t="s">
        <v>278</v>
      </c>
      <c r="H175" s="10"/>
      <c r="I175" s="12" t="s">
        <v>64</v>
      </c>
      <c r="J175" s="54"/>
    </row>
    <row r="176" spans="1:10" ht="60" x14ac:dyDescent="0.25">
      <c r="C176" s="4"/>
      <c r="D176" s="4" t="s">
        <v>247</v>
      </c>
      <c r="E176" s="37" t="s">
        <v>274</v>
      </c>
      <c r="F176" s="4">
        <v>175</v>
      </c>
      <c r="G176" s="5" t="s">
        <v>281</v>
      </c>
      <c r="H176" s="10"/>
      <c r="I176" s="12" t="s">
        <v>108</v>
      </c>
      <c r="J176" s="54"/>
    </row>
    <row r="177" spans="3:10" x14ac:dyDescent="0.25">
      <c r="C177" s="4"/>
      <c r="D177" s="4" t="s">
        <v>247</v>
      </c>
      <c r="E177" s="37" t="s">
        <v>274</v>
      </c>
      <c r="F177" s="4">
        <v>176</v>
      </c>
      <c r="G177" s="5" t="s">
        <v>329</v>
      </c>
      <c r="H177" s="10"/>
      <c r="I177" s="12" t="s">
        <v>108</v>
      </c>
      <c r="J177" s="54"/>
    </row>
    <row r="178" spans="3:10" x14ac:dyDescent="0.25">
      <c r="C178" s="4"/>
      <c r="D178" s="4" t="s">
        <v>282</v>
      </c>
      <c r="E178" s="37" t="s">
        <v>274</v>
      </c>
      <c r="F178" s="4">
        <v>177</v>
      </c>
      <c r="G178" s="5" t="s">
        <v>283</v>
      </c>
      <c r="H178" s="10"/>
      <c r="I178" s="12" t="s">
        <v>108</v>
      </c>
      <c r="J178" s="54"/>
    </row>
    <row r="179" spans="3:10" x14ac:dyDescent="0.25">
      <c r="C179" s="4"/>
      <c r="D179" s="4" t="s">
        <v>282</v>
      </c>
      <c r="E179" s="37" t="s">
        <v>274</v>
      </c>
      <c r="F179" s="4">
        <v>178</v>
      </c>
      <c r="G179" s="5" t="s">
        <v>285</v>
      </c>
      <c r="H179" s="10"/>
      <c r="I179" s="12" t="s">
        <v>109</v>
      </c>
      <c r="J179" s="54">
        <v>461</v>
      </c>
    </row>
    <row r="180" spans="3:10" x14ac:dyDescent="0.25">
      <c r="C180" s="4"/>
      <c r="D180" s="4" t="s">
        <v>282</v>
      </c>
      <c r="E180" s="37" t="s">
        <v>274</v>
      </c>
      <c r="F180" s="4">
        <v>179</v>
      </c>
      <c r="G180" s="5" t="s">
        <v>296</v>
      </c>
      <c r="H180" s="10"/>
      <c r="I180" s="12" t="s">
        <v>109</v>
      </c>
      <c r="J180" s="54">
        <v>464</v>
      </c>
    </row>
    <row r="181" spans="3:10" x14ac:dyDescent="0.25">
      <c r="C181" s="4"/>
      <c r="D181" s="4" t="s">
        <v>282</v>
      </c>
      <c r="E181" s="37" t="s">
        <v>274</v>
      </c>
      <c r="F181" s="4">
        <v>180</v>
      </c>
      <c r="G181" s="5" t="s">
        <v>297</v>
      </c>
      <c r="H181" s="10"/>
      <c r="I181" s="12" t="s">
        <v>295</v>
      </c>
      <c r="J181" s="54">
        <v>464</v>
      </c>
    </row>
    <row r="182" spans="3:10" x14ac:dyDescent="0.25">
      <c r="C182" s="4"/>
      <c r="D182" s="4" t="s">
        <v>282</v>
      </c>
      <c r="E182" s="37" t="s">
        <v>274</v>
      </c>
      <c r="F182" s="4">
        <v>181</v>
      </c>
      <c r="G182" s="5" t="s">
        <v>334</v>
      </c>
      <c r="H182" t="s">
        <v>308</v>
      </c>
      <c r="I182" s="12" t="s">
        <v>109</v>
      </c>
      <c r="J182" s="54">
        <v>468</v>
      </c>
    </row>
    <row r="183" spans="3:10" x14ac:dyDescent="0.25">
      <c r="C183" s="4"/>
      <c r="D183" s="4" t="s">
        <v>282</v>
      </c>
      <c r="E183" s="37" t="s">
        <v>274</v>
      </c>
      <c r="F183" s="4">
        <v>182</v>
      </c>
      <c r="G183" s="5" t="s">
        <v>299</v>
      </c>
      <c r="H183" s="10"/>
      <c r="I183" s="12" t="s">
        <v>109</v>
      </c>
      <c r="J183" s="54">
        <v>465</v>
      </c>
    </row>
    <row r="184" spans="3:10" x14ac:dyDescent="0.25">
      <c r="C184" s="4"/>
      <c r="D184" s="4" t="s">
        <v>300</v>
      </c>
      <c r="E184" s="37" t="s">
        <v>274</v>
      </c>
      <c r="F184" s="4">
        <v>183</v>
      </c>
      <c r="G184" s="5" t="s">
        <v>330</v>
      </c>
      <c r="H184" s="10"/>
      <c r="I184" s="12" t="s">
        <v>284</v>
      </c>
      <c r="J184" s="54"/>
    </row>
    <row r="185" spans="3:10" x14ac:dyDescent="0.25">
      <c r="C185" s="4"/>
      <c r="D185" s="4" t="s">
        <v>301</v>
      </c>
      <c r="E185" s="37" t="s">
        <v>274</v>
      </c>
      <c r="F185" s="4">
        <v>184</v>
      </c>
      <c r="G185" s="5" t="s">
        <v>331</v>
      </c>
      <c r="H185" s="10"/>
      <c r="I185" s="12" t="s">
        <v>64</v>
      </c>
      <c r="J185" s="54"/>
    </row>
    <row r="186" spans="3:10" x14ac:dyDescent="0.25">
      <c r="C186" s="4"/>
      <c r="D186" s="4" t="s">
        <v>303</v>
      </c>
      <c r="E186" s="37" t="s">
        <v>274</v>
      </c>
      <c r="F186" s="4">
        <v>185</v>
      </c>
      <c r="G186" s="5" t="s">
        <v>304</v>
      </c>
      <c r="H186" s="10"/>
      <c r="I186" s="12" t="s">
        <v>64</v>
      </c>
      <c r="J186" s="54"/>
    </row>
    <row r="187" spans="3:10" x14ac:dyDescent="0.25">
      <c r="C187" s="4"/>
      <c r="D187" s="4" t="s">
        <v>305</v>
      </c>
      <c r="E187" s="37" t="s">
        <v>274</v>
      </c>
      <c r="F187" s="4">
        <v>186</v>
      </c>
      <c r="G187" s="5" t="s">
        <v>332</v>
      </c>
      <c r="H187" s="10"/>
      <c r="I187" s="12" t="s">
        <v>64</v>
      </c>
      <c r="J187" s="54"/>
    </row>
    <row r="188" spans="3:10" x14ac:dyDescent="0.25">
      <c r="C188" s="4"/>
      <c r="D188" s="4" t="s">
        <v>306</v>
      </c>
      <c r="E188" s="37" t="s">
        <v>274</v>
      </c>
      <c r="F188" s="4">
        <v>187</v>
      </c>
      <c r="G188" s="5" t="s">
        <v>333</v>
      </c>
      <c r="H188" s="10"/>
      <c r="I188" s="12" t="s">
        <v>64</v>
      </c>
      <c r="J188" s="54"/>
    </row>
    <row r="189" spans="3:10" x14ac:dyDescent="0.25">
      <c r="C189" s="4"/>
      <c r="D189" s="4" t="s">
        <v>255</v>
      </c>
      <c r="E189" s="37" t="s">
        <v>274</v>
      </c>
      <c r="F189" s="4">
        <v>188</v>
      </c>
      <c r="G189" s="5" t="s">
        <v>307</v>
      </c>
      <c r="H189" s="10"/>
      <c r="I189" s="12" t="s">
        <v>64</v>
      </c>
      <c r="J189" s="54"/>
    </row>
    <row r="190" spans="3:10" x14ac:dyDescent="0.25">
      <c r="C190" s="4"/>
      <c r="D190" s="4" t="s">
        <v>337</v>
      </c>
      <c r="E190" s="37" t="s">
        <v>274</v>
      </c>
      <c r="F190" s="4">
        <v>189</v>
      </c>
      <c r="G190" s="5" t="s">
        <v>336</v>
      </c>
      <c r="H190" s="10"/>
      <c r="I190" s="12" t="s">
        <v>109</v>
      </c>
      <c r="J190" s="54">
        <v>466</v>
      </c>
    </row>
    <row r="191" spans="3:10" x14ac:dyDescent="0.25">
      <c r="C191" s="4"/>
      <c r="D191" s="4" t="s">
        <v>337</v>
      </c>
      <c r="E191" s="37" t="s">
        <v>223</v>
      </c>
      <c r="F191" s="4">
        <v>190</v>
      </c>
      <c r="G191" s="5" t="s">
        <v>340</v>
      </c>
      <c r="H191" s="10"/>
      <c r="I191" s="12" t="s">
        <v>109</v>
      </c>
      <c r="J191" s="54">
        <v>460</v>
      </c>
    </row>
    <row r="192" spans="3:10" ht="45" x14ac:dyDescent="0.25">
      <c r="C192" s="4"/>
      <c r="D192" s="57" t="s">
        <v>352</v>
      </c>
      <c r="E192" s="37" t="s">
        <v>223</v>
      </c>
      <c r="F192" s="4">
        <v>191</v>
      </c>
      <c r="G192" s="5" t="s">
        <v>351</v>
      </c>
      <c r="H192" s="10"/>
      <c r="I192" s="12" t="s">
        <v>109</v>
      </c>
      <c r="J192" s="54">
        <v>440</v>
      </c>
    </row>
    <row r="193" spans="3:10" x14ac:dyDescent="0.25">
      <c r="C193" s="4"/>
      <c r="D193" s="4" t="s">
        <v>337</v>
      </c>
      <c r="E193" s="37" t="s">
        <v>223</v>
      </c>
      <c r="F193" s="4">
        <v>192</v>
      </c>
      <c r="G193" s="5" t="s">
        <v>353</v>
      </c>
      <c r="H193" s="10"/>
      <c r="I193" s="12" t="s">
        <v>109</v>
      </c>
      <c r="J193" s="54">
        <v>432</v>
      </c>
    </row>
    <row r="194" spans="3:10" x14ac:dyDescent="0.25">
      <c r="C194" s="4"/>
      <c r="D194" s="4" t="s">
        <v>337</v>
      </c>
      <c r="E194" s="37" t="s">
        <v>223</v>
      </c>
      <c r="F194" s="4">
        <v>193</v>
      </c>
      <c r="G194" s="5" t="s">
        <v>357</v>
      </c>
      <c r="H194" s="10"/>
      <c r="I194" s="12" t="s">
        <v>109</v>
      </c>
      <c r="J194" s="54" t="s">
        <v>361</v>
      </c>
    </row>
    <row r="195" spans="3:10" x14ac:dyDescent="0.25">
      <c r="C195" s="4"/>
      <c r="D195" s="4"/>
      <c r="E195" s="37"/>
      <c r="F195" s="4">
        <v>194</v>
      </c>
      <c r="G195" s="5"/>
      <c r="H195" s="10"/>
      <c r="I195" s="12"/>
      <c r="J195" s="54"/>
    </row>
    <row r="196" spans="3:10" x14ac:dyDescent="0.25">
      <c r="C196" s="4"/>
      <c r="D196" s="4"/>
      <c r="E196" s="37"/>
      <c r="F196" s="4"/>
      <c r="G196" s="5"/>
      <c r="H196" s="10"/>
      <c r="I196" s="12"/>
      <c r="J196" s="54"/>
    </row>
    <row r="197" spans="3:10" x14ac:dyDescent="0.25">
      <c r="C197" s="4"/>
      <c r="D197" s="4"/>
      <c r="E197" s="37"/>
      <c r="F197" s="4"/>
      <c r="G197" s="5"/>
      <c r="H197" s="10"/>
      <c r="I197" s="12"/>
      <c r="J197" s="54"/>
    </row>
    <row r="198" spans="3:10" x14ac:dyDescent="0.25">
      <c r="C198" s="4"/>
      <c r="D198" s="4"/>
      <c r="E198" s="37"/>
      <c r="F198" s="4"/>
      <c r="G198" s="5"/>
      <c r="H198" s="10"/>
      <c r="I198" s="12"/>
      <c r="J198" s="54"/>
    </row>
    <row r="199" spans="3:10" x14ac:dyDescent="0.25">
      <c r="C199" s="4"/>
      <c r="D199" s="4"/>
      <c r="E199" s="37"/>
      <c r="F199" s="4"/>
      <c r="G199" s="5"/>
      <c r="H199" s="10"/>
      <c r="I199" s="12"/>
      <c r="J199" s="54"/>
    </row>
    <row r="200" spans="3:10" x14ac:dyDescent="0.25">
      <c r="C200" s="4"/>
      <c r="D200" s="4"/>
      <c r="E200" s="37"/>
      <c r="F200" s="4"/>
      <c r="G200" s="5"/>
      <c r="H200" s="10"/>
      <c r="I200" s="12"/>
      <c r="J200" s="54"/>
    </row>
    <row r="201" spans="3:10" x14ac:dyDescent="0.25">
      <c r="C201" s="4"/>
      <c r="D201" s="4"/>
      <c r="E201" s="37"/>
      <c r="F201" s="4"/>
      <c r="G201" s="5"/>
      <c r="H201" s="10"/>
      <c r="I201" s="12"/>
      <c r="J201" s="54"/>
    </row>
    <row r="202" spans="3:10" x14ac:dyDescent="0.25">
      <c r="C202" s="4"/>
      <c r="D202" s="4"/>
      <c r="E202" s="37"/>
      <c r="F202" s="4"/>
      <c r="G202" s="5"/>
      <c r="H202" s="10"/>
      <c r="I202" s="12"/>
      <c r="J202" s="54"/>
    </row>
    <row r="203" spans="3:10" x14ac:dyDescent="0.25">
      <c r="C203" s="4"/>
      <c r="D203" s="4"/>
      <c r="E203" s="37"/>
      <c r="F203" s="4"/>
      <c r="G203" s="5"/>
      <c r="H203" s="10"/>
      <c r="I203" s="12"/>
      <c r="J203" s="54"/>
    </row>
    <row r="204" spans="3:10" x14ac:dyDescent="0.25">
      <c r="C204" s="4"/>
      <c r="D204" s="4"/>
      <c r="E204" s="37"/>
      <c r="F204" s="4"/>
      <c r="G204" s="5"/>
      <c r="H204" s="10"/>
      <c r="I204" s="12"/>
      <c r="J204" s="54"/>
    </row>
    <row r="205" spans="3:10" x14ac:dyDescent="0.25">
      <c r="C205" s="4"/>
      <c r="D205" s="4"/>
      <c r="E205" s="37"/>
      <c r="F205" s="4"/>
      <c r="G205" s="5"/>
      <c r="H205" s="10"/>
      <c r="I205" s="12"/>
      <c r="J205" s="54"/>
    </row>
    <row r="206" spans="3:10" x14ac:dyDescent="0.25">
      <c r="C206" s="4"/>
      <c r="D206" s="4"/>
      <c r="E206" s="37"/>
      <c r="F206" s="4"/>
      <c r="G206" s="5"/>
      <c r="H206" s="10"/>
      <c r="I206" s="12"/>
      <c r="J206" s="54"/>
    </row>
    <row r="207" spans="3:10" x14ac:dyDescent="0.25">
      <c r="C207" s="4"/>
      <c r="D207" s="4"/>
      <c r="E207" s="37"/>
      <c r="F207" s="4"/>
      <c r="G207" s="5"/>
      <c r="H207" s="10"/>
      <c r="I207" s="12"/>
      <c r="J207" s="54"/>
    </row>
    <row r="208" spans="3:10" x14ac:dyDescent="0.25">
      <c r="C208" s="4"/>
      <c r="D208" s="4"/>
      <c r="E208" s="37"/>
      <c r="F208" s="4"/>
      <c r="G208" s="5"/>
      <c r="H208" s="10"/>
      <c r="I208" s="12"/>
      <c r="J208" s="54"/>
    </row>
    <row r="209" spans="3:10" x14ac:dyDescent="0.25">
      <c r="C209" s="4"/>
      <c r="D209" s="4"/>
      <c r="E209" s="37"/>
      <c r="F209" s="4"/>
      <c r="G209" s="5"/>
      <c r="H209" s="10"/>
      <c r="I209" s="12"/>
      <c r="J209" s="54"/>
    </row>
    <row r="210" spans="3:10" x14ac:dyDescent="0.25">
      <c r="C210" s="4"/>
      <c r="D210" s="4"/>
      <c r="E210" s="37"/>
      <c r="F210" s="4"/>
      <c r="G210" s="5"/>
      <c r="H210" s="10"/>
      <c r="I210" s="12"/>
      <c r="J210" s="54"/>
    </row>
    <row r="211" spans="3:10" x14ac:dyDescent="0.25">
      <c r="C211" s="4"/>
      <c r="D211" s="4"/>
      <c r="E211" s="37"/>
      <c r="F211" s="4"/>
      <c r="G211" s="5"/>
      <c r="H211" s="10"/>
      <c r="I211" s="12"/>
      <c r="J211" s="54"/>
    </row>
    <row r="212" spans="3:10" x14ac:dyDescent="0.25">
      <c r="C212" s="4"/>
      <c r="D212" s="4"/>
      <c r="E212" s="37"/>
      <c r="F212" s="4"/>
      <c r="G212" s="5"/>
      <c r="H212" s="10"/>
      <c r="I212" s="12"/>
      <c r="J212" s="54"/>
    </row>
    <row r="213" spans="3:10" x14ac:dyDescent="0.25">
      <c r="C213" s="4"/>
      <c r="D213" s="4"/>
      <c r="E213" s="37"/>
      <c r="F213" s="4"/>
      <c r="G213" s="5"/>
      <c r="H213" s="10"/>
      <c r="I213" s="12"/>
      <c r="J213" s="54"/>
    </row>
    <row r="214" spans="3:10" x14ac:dyDescent="0.25">
      <c r="C214" s="4"/>
      <c r="D214" s="4"/>
      <c r="E214" s="37"/>
      <c r="F214" s="4"/>
      <c r="G214" s="5"/>
      <c r="H214" s="10"/>
      <c r="I214" s="12"/>
      <c r="J214" s="54"/>
    </row>
    <row r="215" spans="3:10" x14ac:dyDescent="0.25">
      <c r="C215" s="4"/>
      <c r="D215" s="4"/>
      <c r="E215" s="37"/>
      <c r="F215" s="4"/>
      <c r="G215" s="5"/>
      <c r="H215" s="10"/>
      <c r="I215" s="12"/>
      <c r="J215" s="54"/>
    </row>
    <row r="216" spans="3:10" x14ac:dyDescent="0.25">
      <c r="C216" s="4"/>
      <c r="D216" s="4"/>
      <c r="E216" s="37"/>
      <c r="F216" s="4"/>
      <c r="G216" s="5"/>
      <c r="H216" s="10"/>
      <c r="I216" s="12"/>
      <c r="J216" s="54"/>
    </row>
    <row r="217" spans="3:10" x14ac:dyDescent="0.25">
      <c r="C217" s="4"/>
      <c r="D217" s="4"/>
      <c r="E217" s="37"/>
      <c r="F217" s="4"/>
      <c r="G217" s="5"/>
      <c r="H217" s="10"/>
      <c r="I217" s="12"/>
      <c r="J217" s="54"/>
    </row>
    <row r="218" spans="3:10" x14ac:dyDescent="0.25">
      <c r="C218" s="4"/>
      <c r="D218" s="4"/>
      <c r="E218" s="37"/>
      <c r="F218" s="4"/>
      <c r="G218" s="5"/>
      <c r="H218" s="10"/>
      <c r="I218" s="12"/>
      <c r="J218" s="54"/>
    </row>
    <row r="219" spans="3:10" x14ac:dyDescent="0.25">
      <c r="C219" s="4"/>
      <c r="D219" s="4"/>
      <c r="E219" s="37"/>
      <c r="F219" s="4"/>
      <c r="G219" s="5"/>
      <c r="H219" s="10"/>
      <c r="I219" s="12"/>
      <c r="J219" s="54"/>
    </row>
    <row r="220" spans="3:10" x14ac:dyDescent="0.25">
      <c r="C220" s="4"/>
      <c r="D220" s="4"/>
      <c r="E220" s="37"/>
      <c r="F220" s="4"/>
      <c r="G220" s="5"/>
      <c r="H220" s="10"/>
      <c r="I220" s="12"/>
      <c r="J220" s="54"/>
    </row>
    <row r="221" spans="3:10" x14ac:dyDescent="0.25">
      <c r="C221" s="4"/>
      <c r="D221" s="4"/>
      <c r="E221" s="37"/>
      <c r="F221" s="4"/>
      <c r="G221" s="5"/>
      <c r="H221" s="10"/>
      <c r="I221" s="12"/>
      <c r="J221" s="54"/>
    </row>
    <row r="222" spans="3:10" x14ac:dyDescent="0.25">
      <c r="C222" s="4"/>
      <c r="D222" s="4"/>
      <c r="E222" s="37"/>
      <c r="F222" s="4"/>
      <c r="G222" s="5"/>
      <c r="H222" s="10"/>
      <c r="I222" s="12"/>
      <c r="J222" s="54"/>
    </row>
    <row r="223" spans="3:10" x14ac:dyDescent="0.25">
      <c r="C223" s="4"/>
      <c r="D223" s="4"/>
      <c r="E223" s="37"/>
      <c r="F223" s="4"/>
      <c r="G223" s="5"/>
      <c r="H223" s="10"/>
      <c r="I223" s="12"/>
      <c r="J223" s="54"/>
    </row>
    <row r="224" spans="3:10" x14ac:dyDescent="0.25">
      <c r="C224" s="4"/>
      <c r="D224" s="4"/>
      <c r="E224" s="37"/>
      <c r="F224" s="4"/>
      <c r="G224" s="5"/>
      <c r="H224" s="10"/>
      <c r="I224" s="12"/>
      <c r="J224" s="54"/>
    </row>
    <row r="225" spans="3:10" x14ac:dyDescent="0.25">
      <c r="C225" s="4"/>
      <c r="D225" s="4"/>
      <c r="E225" s="37"/>
      <c r="F225" s="4"/>
      <c r="G225" s="5"/>
      <c r="H225" s="10"/>
      <c r="I225" s="12"/>
      <c r="J225" s="54"/>
    </row>
    <row r="226" spans="3:10" x14ac:dyDescent="0.25">
      <c r="C226" s="4"/>
      <c r="D226" s="4"/>
      <c r="E226" s="37"/>
      <c r="F226" s="4"/>
      <c r="G226" s="5"/>
      <c r="H226" s="10"/>
      <c r="I226" s="12"/>
      <c r="J226" s="54"/>
    </row>
    <row r="227" spans="3:10" x14ac:dyDescent="0.25">
      <c r="C227" s="4"/>
      <c r="D227" s="4"/>
      <c r="E227" s="37"/>
      <c r="F227" s="4"/>
      <c r="G227" s="5"/>
      <c r="H227" s="10"/>
      <c r="I227" s="12"/>
      <c r="J227" s="54"/>
    </row>
    <row r="228" spans="3:10" x14ac:dyDescent="0.25">
      <c r="C228" s="4"/>
      <c r="D228" s="4"/>
      <c r="E228" s="37"/>
      <c r="F228" s="4"/>
      <c r="G228" s="5"/>
      <c r="H228" s="10"/>
      <c r="I228" s="12"/>
      <c r="J228" s="54"/>
    </row>
    <row r="229" spans="3:10" x14ac:dyDescent="0.25">
      <c r="C229" s="4"/>
      <c r="D229" s="4"/>
      <c r="E229" s="37"/>
      <c r="F229" s="4"/>
      <c r="G229" s="5"/>
      <c r="H229" s="10"/>
      <c r="I229" s="12"/>
      <c r="J229" s="54"/>
    </row>
    <row r="230" spans="3:10" x14ac:dyDescent="0.25">
      <c r="C230" s="4"/>
      <c r="D230" s="4"/>
      <c r="E230" s="37"/>
      <c r="F230" s="4"/>
      <c r="G230" s="5"/>
      <c r="H230" s="10"/>
      <c r="I230" s="12"/>
      <c r="J230" s="54"/>
    </row>
    <row r="231" spans="3:10" x14ac:dyDescent="0.25">
      <c r="C231" s="4"/>
      <c r="D231" s="4"/>
      <c r="E231" s="37"/>
      <c r="F231" s="4"/>
      <c r="G231" s="5"/>
      <c r="H231" s="10"/>
      <c r="I231" s="12"/>
      <c r="J231" s="54"/>
    </row>
    <row r="232" spans="3:10" x14ac:dyDescent="0.25">
      <c r="C232" s="4"/>
      <c r="D232" s="4"/>
      <c r="E232" s="37"/>
      <c r="F232" s="4"/>
      <c r="G232" s="5"/>
      <c r="H232" s="10"/>
      <c r="I232" s="12"/>
      <c r="J232" s="54"/>
    </row>
    <row r="233" spans="3:10" x14ac:dyDescent="0.25">
      <c r="C233" s="4"/>
      <c r="D233" s="4"/>
      <c r="E233" s="37"/>
      <c r="F233" s="4"/>
      <c r="G233" s="5"/>
      <c r="H233" s="10"/>
      <c r="I233" s="12"/>
      <c r="J233" s="54"/>
    </row>
    <row r="234" spans="3:10" x14ac:dyDescent="0.25">
      <c r="C234" s="4"/>
      <c r="D234" s="4"/>
      <c r="E234" s="37"/>
      <c r="F234" s="4"/>
      <c r="G234" s="5"/>
      <c r="H234" s="10"/>
      <c r="I234" s="12"/>
      <c r="J234" s="54"/>
    </row>
    <row r="235" spans="3:10" x14ac:dyDescent="0.25">
      <c r="C235" s="4"/>
      <c r="D235" s="4"/>
      <c r="E235" s="37"/>
      <c r="F235" s="4"/>
      <c r="G235" s="5"/>
      <c r="H235" s="10"/>
      <c r="I235" s="12"/>
      <c r="J235" s="54"/>
    </row>
    <row r="236" spans="3:10" x14ac:dyDescent="0.25">
      <c r="C236" s="4"/>
      <c r="D236" s="4"/>
      <c r="E236" s="37"/>
      <c r="F236" s="4"/>
      <c r="G236" s="5"/>
      <c r="H236" s="10"/>
      <c r="I236" s="12"/>
      <c r="J236" s="54"/>
    </row>
    <row r="237" spans="3:10" x14ac:dyDescent="0.25">
      <c r="C237" s="4"/>
      <c r="D237" s="4"/>
      <c r="E237" s="37"/>
      <c r="F237" s="4"/>
      <c r="G237" s="5"/>
      <c r="H237" s="10"/>
      <c r="I237" s="12"/>
      <c r="J237" s="54"/>
    </row>
    <row r="238" spans="3:10" x14ac:dyDescent="0.25">
      <c r="C238" s="4"/>
      <c r="D238" s="4"/>
      <c r="E238" s="37"/>
      <c r="F238" s="4"/>
      <c r="G238" s="5"/>
      <c r="H238" s="10"/>
      <c r="I238" s="12"/>
      <c r="J238" s="54"/>
    </row>
    <row r="239" spans="3:10" x14ac:dyDescent="0.25">
      <c r="C239" s="4"/>
      <c r="D239" s="4"/>
      <c r="E239" s="37"/>
      <c r="F239" s="4"/>
      <c r="G239" s="5"/>
      <c r="H239" s="10"/>
      <c r="I239" s="12"/>
      <c r="J239" s="54"/>
    </row>
    <row r="240" spans="3:10" x14ac:dyDescent="0.25">
      <c r="C240" s="4"/>
      <c r="D240" s="4"/>
      <c r="E240" s="37"/>
      <c r="F240" s="4"/>
      <c r="G240" s="5"/>
      <c r="H240" s="10"/>
      <c r="I240" s="12"/>
      <c r="J240" s="54"/>
    </row>
    <row r="241" spans="3:10" x14ac:dyDescent="0.25">
      <c r="C241" s="4"/>
      <c r="D241" s="4"/>
      <c r="E241" s="37"/>
      <c r="F241" s="4"/>
      <c r="G241" s="5"/>
      <c r="H241" s="10"/>
      <c r="I241" s="12"/>
      <c r="J241" s="54"/>
    </row>
    <row r="242" spans="3:10" x14ac:dyDescent="0.25">
      <c r="C242" s="4"/>
      <c r="D242" s="4"/>
      <c r="E242" s="37"/>
      <c r="F242" s="4"/>
      <c r="G242" s="5"/>
      <c r="H242" s="10"/>
      <c r="I242" s="12"/>
      <c r="J242" s="54"/>
    </row>
    <row r="243" spans="3:10" x14ac:dyDescent="0.25">
      <c r="C243" s="4"/>
      <c r="D243" s="4"/>
      <c r="E243" s="37"/>
      <c r="F243" s="4"/>
      <c r="G243" s="5"/>
      <c r="H243" s="10"/>
      <c r="I243" s="12"/>
      <c r="J243" s="54"/>
    </row>
    <row r="244" spans="3:10" x14ac:dyDescent="0.25">
      <c r="C244" s="4"/>
      <c r="D244" s="4"/>
      <c r="E244" s="37"/>
      <c r="F244" s="4"/>
      <c r="G244" s="5"/>
      <c r="H244" s="10"/>
      <c r="I244" s="12"/>
      <c r="J244" s="54"/>
    </row>
    <row r="245" spans="3:10" x14ac:dyDescent="0.25">
      <c r="C245" s="4"/>
      <c r="D245" s="4"/>
      <c r="E245" s="37"/>
      <c r="F245" s="4"/>
      <c r="G245" s="5"/>
      <c r="H245" s="10"/>
      <c r="I245" s="12"/>
      <c r="J245" s="54"/>
    </row>
    <row r="246" spans="3:10" x14ac:dyDescent="0.25">
      <c r="C246" s="4"/>
      <c r="D246" s="4"/>
      <c r="E246" s="37"/>
      <c r="F246" s="4"/>
      <c r="G246" s="5"/>
      <c r="H246" s="10"/>
      <c r="I246" s="12"/>
      <c r="J246" s="54"/>
    </row>
    <row r="247" spans="3:10" x14ac:dyDescent="0.25">
      <c r="C247" s="4"/>
      <c r="D247" s="4"/>
      <c r="E247" s="37"/>
      <c r="F247" s="4"/>
      <c r="G247" s="5"/>
      <c r="H247" s="10"/>
      <c r="I247" s="12"/>
      <c r="J247" s="54"/>
    </row>
    <row r="248" spans="3:10" x14ac:dyDescent="0.25">
      <c r="C248" s="4"/>
      <c r="D248" s="4"/>
      <c r="E248" s="37"/>
      <c r="F248" s="4"/>
      <c r="G248" s="5"/>
      <c r="H248" s="10"/>
      <c r="I248" s="12"/>
      <c r="J248" s="54"/>
    </row>
    <row r="249" spans="3:10" x14ac:dyDescent="0.25">
      <c r="C249" s="4"/>
      <c r="D249" s="4"/>
      <c r="E249" s="37"/>
      <c r="F249" s="4"/>
      <c r="G249" s="5"/>
      <c r="H249" s="10"/>
      <c r="I249" s="12"/>
      <c r="J249" s="54"/>
    </row>
    <row r="250" spans="3:10" x14ac:dyDescent="0.25">
      <c r="C250" s="4"/>
      <c r="D250" s="4"/>
      <c r="E250" s="37"/>
      <c r="F250" s="4"/>
      <c r="G250" s="5"/>
      <c r="H250" s="10"/>
      <c r="I250" s="12"/>
      <c r="J250" s="54"/>
    </row>
    <row r="251" spans="3:10" x14ac:dyDescent="0.25">
      <c r="C251" s="4"/>
      <c r="D251" s="4"/>
      <c r="E251" s="37"/>
      <c r="F251" s="4"/>
      <c r="G251" s="5"/>
      <c r="H251" s="10"/>
      <c r="I251" s="12"/>
      <c r="J251" s="54"/>
    </row>
    <row r="252" spans="3:10" x14ac:dyDescent="0.25">
      <c r="C252" s="4"/>
      <c r="D252" s="4"/>
      <c r="E252" s="37"/>
      <c r="F252" s="4"/>
      <c r="G252" s="5"/>
      <c r="H252" s="10"/>
      <c r="I252" s="12"/>
      <c r="J252" s="54"/>
    </row>
    <row r="253" spans="3:10" x14ac:dyDescent="0.25">
      <c r="C253" s="4"/>
      <c r="D253" s="4"/>
      <c r="E253" s="37"/>
      <c r="F253" s="4"/>
      <c r="G253" s="5"/>
      <c r="H253" s="10"/>
      <c r="I253" s="12"/>
      <c r="J253" s="54"/>
    </row>
    <row r="254" spans="3:10" x14ac:dyDescent="0.25">
      <c r="C254" s="4"/>
      <c r="D254" s="4"/>
      <c r="E254" s="37"/>
      <c r="F254" s="4"/>
      <c r="G254" s="5"/>
      <c r="H254" s="10"/>
      <c r="I254" s="12"/>
      <c r="J254" s="54"/>
    </row>
    <row r="255" spans="3:10" x14ac:dyDescent="0.25">
      <c r="C255" s="4"/>
      <c r="D255" s="4"/>
      <c r="E255" s="37"/>
      <c r="F255" s="4"/>
      <c r="G255" s="5"/>
      <c r="H255" s="10"/>
      <c r="I255" s="12"/>
      <c r="J255" s="54"/>
    </row>
    <row r="256" spans="3:10" x14ac:dyDescent="0.25">
      <c r="C256" s="4"/>
      <c r="D256" s="4"/>
      <c r="E256" s="37"/>
      <c r="F256" s="4"/>
      <c r="G256" s="5"/>
      <c r="H256" s="10"/>
      <c r="I256" s="12"/>
      <c r="J256" s="54"/>
    </row>
    <row r="257" spans="3:10" x14ac:dyDescent="0.25">
      <c r="C257" s="4"/>
      <c r="D257" s="4"/>
      <c r="E257" s="37"/>
      <c r="F257" s="4"/>
      <c r="G257" s="5"/>
      <c r="H257" s="10"/>
      <c r="I257" s="12"/>
      <c r="J257" s="54"/>
    </row>
    <row r="258" spans="3:10" x14ac:dyDescent="0.25">
      <c r="C258" s="4"/>
      <c r="D258" s="4"/>
      <c r="E258" s="37"/>
      <c r="F258" s="4"/>
      <c r="G258" s="5"/>
      <c r="H258" s="10"/>
      <c r="I258" s="12"/>
      <c r="J258" s="54"/>
    </row>
    <row r="259" spans="3:10" x14ac:dyDescent="0.25">
      <c r="C259" s="4"/>
      <c r="D259" s="4"/>
      <c r="E259" s="37"/>
      <c r="F259" s="4"/>
      <c r="G259" s="5"/>
      <c r="H259" s="10"/>
      <c r="I259" s="12"/>
      <c r="J259" s="54"/>
    </row>
    <row r="260" spans="3:10" x14ac:dyDescent="0.25">
      <c r="C260" s="4"/>
      <c r="D260" s="4"/>
      <c r="E260" s="37"/>
      <c r="F260" s="4"/>
      <c r="G260" s="5"/>
      <c r="H260" s="10"/>
      <c r="I260" s="12"/>
      <c r="J260" s="54"/>
    </row>
    <row r="261" spans="3:10" x14ac:dyDescent="0.25">
      <c r="C261" s="4"/>
      <c r="D261" s="4"/>
      <c r="E261" s="37"/>
      <c r="F261" s="4"/>
      <c r="G261" s="5"/>
      <c r="H261" s="10"/>
      <c r="I261" s="12"/>
      <c r="J261" s="54"/>
    </row>
    <row r="262" spans="3:10" x14ac:dyDescent="0.25">
      <c r="C262" s="4"/>
      <c r="D262" s="4"/>
      <c r="E262" s="37"/>
      <c r="F262" s="4"/>
      <c r="G262" s="5"/>
      <c r="H262" s="10"/>
      <c r="I262" s="12"/>
      <c r="J262" s="54"/>
    </row>
    <row r="263" spans="3:10" x14ac:dyDescent="0.25">
      <c r="C263" s="4"/>
      <c r="D263" s="4"/>
      <c r="E263" s="37"/>
      <c r="F263" s="4"/>
      <c r="G263" s="5"/>
      <c r="H263" s="10"/>
      <c r="I263" s="12"/>
      <c r="J263" s="54"/>
    </row>
    <row r="264" spans="3:10" x14ac:dyDescent="0.25">
      <c r="C264" s="4"/>
      <c r="D264" s="4"/>
      <c r="E264" s="37"/>
      <c r="F264" s="4"/>
      <c r="G264" s="5"/>
      <c r="H264" s="10"/>
      <c r="I264" s="12"/>
      <c r="J264" s="54"/>
    </row>
    <row r="265" spans="3:10" x14ac:dyDescent="0.25">
      <c r="C265" s="4"/>
      <c r="D265" s="4"/>
      <c r="E265" s="37"/>
      <c r="F265" s="4"/>
      <c r="G265" s="5"/>
      <c r="H265" s="10"/>
      <c r="I265" s="12"/>
      <c r="J265" s="54"/>
    </row>
    <row r="266" spans="3:10" x14ac:dyDescent="0.25">
      <c r="C266" s="4"/>
      <c r="D266" s="4"/>
      <c r="E266" s="37"/>
      <c r="F266" s="4"/>
      <c r="G266" s="5"/>
      <c r="H266" s="10"/>
      <c r="I266" s="12"/>
      <c r="J266" s="54"/>
    </row>
    <row r="267" spans="3:10" x14ac:dyDescent="0.25">
      <c r="C267" s="4"/>
      <c r="D267" s="4"/>
      <c r="E267" s="37"/>
      <c r="F267" s="4"/>
      <c r="G267" s="5"/>
      <c r="H267" s="10"/>
      <c r="I267" s="12"/>
      <c r="J267" s="54"/>
    </row>
    <row r="268" spans="3:10" x14ac:dyDescent="0.25">
      <c r="C268" s="4"/>
      <c r="D268" s="4"/>
      <c r="E268" s="37"/>
      <c r="F268" s="4"/>
      <c r="G268" s="5"/>
      <c r="H268" s="10"/>
      <c r="I268" s="12"/>
      <c r="J268" s="54"/>
    </row>
    <row r="269" spans="3:10" x14ac:dyDescent="0.25">
      <c r="C269" s="4"/>
      <c r="D269" s="4"/>
      <c r="E269" s="37"/>
      <c r="F269" s="4"/>
      <c r="G269" s="5"/>
      <c r="H269" s="10"/>
      <c r="I269" s="12"/>
      <c r="J269" s="54"/>
    </row>
    <row r="270" spans="3:10" x14ac:dyDescent="0.25">
      <c r="C270" s="4"/>
      <c r="D270" s="4"/>
      <c r="E270" s="37"/>
      <c r="F270" s="4"/>
      <c r="G270" s="5"/>
      <c r="H270" s="10"/>
      <c r="I270" s="12"/>
      <c r="J270" s="54"/>
    </row>
    <row r="271" spans="3:10" x14ac:dyDescent="0.25">
      <c r="C271" s="4"/>
      <c r="D271" s="4"/>
      <c r="E271" s="37"/>
      <c r="F271" s="4"/>
      <c r="G271" s="5"/>
      <c r="H271" s="10"/>
      <c r="I271" s="12"/>
      <c r="J271" s="54"/>
    </row>
    <row r="272" spans="3:10" x14ac:dyDescent="0.25">
      <c r="C272" s="4"/>
      <c r="D272" s="4"/>
      <c r="E272" s="37"/>
      <c r="F272" s="4"/>
      <c r="G272" s="5"/>
      <c r="H272" s="10"/>
      <c r="I272" s="12"/>
      <c r="J272" s="54"/>
    </row>
    <row r="273" spans="3:10" x14ac:dyDescent="0.25">
      <c r="C273" s="4"/>
      <c r="D273" s="4"/>
      <c r="E273" s="37"/>
      <c r="F273" s="4"/>
      <c r="G273" s="5"/>
      <c r="H273" s="10"/>
      <c r="I273" s="12"/>
      <c r="J273" s="54"/>
    </row>
    <row r="274" spans="3:10" x14ac:dyDescent="0.25">
      <c r="C274" s="4"/>
      <c r="D274" s="4"/>
      <c r="E274" s="37"/>
      <c r="F274" s="4"/>
      <c r="G274" s="5"/>
      <c r="H274" s="10"/>
      <c r="I274" s="12"/>
      <c r="J274" s="54"/>
    </row>
    <row r="275" spans="3:10" x14ac:dyDescent="0.25">
      <c r="C275" s="4"/>
      <c r="D275" s="4"/>
      <c r="E275" s="37"/>
      <c r="F275" s="4"/>
      <c r="G275" s="5"/>
      <c r="H275" s="10"/>
      <c r="I275" s="12"/>
      <c r="J275" s="54"/>
    </row>
    <row r="276" spans="3:10" x14ac:dyDescent="0.25">
      <c r="C276" s="4"/>
      <c r="D276" s="4"/>
      <c r="E276" s="37"/>
      <c r="F276" s="4"/>
      <c r="G276" s="5"/>
      <c r="H276" s="10"/>
      <c r="I276" s="12"/>
      <c r="J276" s="54"/>
    </row>
    <row r="277" spans="3:10" x14ac:dyDescent="0.25">
      <c r="C277" s="4"/>
      <c r="D277" s="4"/>
      <c r="E277" s="37"/>
      <c r="F277" s="4"/>
      <c r="G277" s="5"/>
      <c r="H277" s="10"/>
      <c r="I277" s="12"/>
      <c r="J277" s="54"/>
    </row>
    <row r="278" spans="3:10" x14ac:dyDescent="0.25">
      <c r="C278" s="4"/>
      <c r="D278" s="4"/>
      <c r="E278" s="37"/>
      <c r="F278" s="4"/>
      <c r="G278" s="5"/>
      <c r="H278" s="10"/>
      <c r="I278" s="12"/>
      <c r="J278" s="54"/>
    </row>
    <row r="279" spans="3:10" x14ac:dyDescent="0.25">
      <c r="C279" s="4"/>
      <c r="D279" s="4"/>
      <c r="E279" s="37"/>
      <c r="F279" s="4"/>
      <c r="G279" s="5"/>
      <c r="H279" s="10"/>
      <c r="I279" s="12"/>
      <c r="J279" s="54"/>
    </row>
    <row r="280" spans="3:10" x14ac:dyDescent="0.25">
      <c r="C280" s="4"/>
      <c r="D280" s="4"/>
      <c r="E280" s="37"/>
      <c r="F280" s="4"/>
      <c r="G280" s="5"/>
      <c r="H280" s="10"/>
      <c r="I280" s="12"/>
      <c r="J280" s="54"/>
    </row>
    <row r="281" spans="3:10" x14ac:dyDescent="0.25">
      <c r="C281" s="4"/>
      <c r="D281" s="4"/>
      <c r="E281" s="37"/>
      <c r="F281" s="4"/>
      <c r="G281" s="5"/>
      <c r="H281" s="10"/>
      <c r="I281" s="12"/>
      <c r="J281" s="54"/>
    </row>
    <row r="282" spans="3:10" x14ac:dyDescent="0.25">
      <c r="C282" s="4"/>
      <c r="D282" s="4"/>
      <c r="E282" s="37"/>
      <c r="F282" s="4"/>
      <c r="G282" s="5"/>
      <c r="H282" s="10"/>
      <c r="I282" s="12"/>
      <c r="J282" s="54"/>
    </row>
    <row r="283" spans="3:10" x14ac:dyDescent="0.25">
      <c r="C283" s="4"/>
      <c r="D283" s="4"/>
      <c r="E283" s="37"/>
      <c r="F283" s="4"/>
      <c r="G283" s="5"/>
      <c r="H283" s="10"/>
      <c r="I283" s="12"/>
      <c r="J283" s="54"/>
    </row>
    <row r="284" spans="3:10" x14ac:dyDescent="0.25">
      <c r="C284" s="4"/>
      <c r="D284" s="4"/>
      <c r="E284" s="37"/>
      <c r="F284" s="4"/>
      <c r="G284" s="5"/>
      <c r="H284" s="10"/>
      <c r="I284" s="12"/>
      <c r="J284" s="54"/>
    </row>
    <row r="285" spans="3:10" x14ac:dyDescent="0.25">
      <c r="C285" s="4"/>
      <c r="D285" s="4"/>
      <c r="E285" s="37"/>
      <c r="F285" s="4"/>
      <c r="G285" s="5"/>
      <c r="H285" s="10"/>
      <c r="I285" s="12"/>
      <c r="J285" s="54"/>
    </row>
    <row r="286" spans="3:10" x14ac:dyDescent="0.25">
      <c r="C286" s="4"/>
      <c r="D286" s="4"/>
      <c r="E286" s="37"/>
      <c r="F286" s="4"/>
      <c r="G286" s="5"/>
      <c r="H286" s="10"/>
      <c r="I286" s="12"/>
      <c r="J286" s="54"/>
    </row>
    <row r="287" spans="3:10" x14ac:dyDescent="0.25">
      <c r="C287" s="4"/>
      <c r="D287" s="4"/>
      <c r="E287" s="37"/>
      <c r="F287" s="4"/>
      <c r="G287" s="5"/>
      <c r="H287" s="10"/>
      <c r="I287" s="12"/>
      <c r="J287" s="54"/>
    </row>
    <row r="288" spans="3:10" x14ac:dyDescent="0.25">
      <c r="C288" s="4"/>
      <c r="D288" s="4"/>
      <c r="E288" s="37"/>
      <c r="F288" s="4"/>
      <c r="G288" s="5"/>
      <c r="H288" s="10"/>
      <c r="I288" s="12"/>
      <c r="J288" s="54"/>
    </row>
    <row r="289" spans="3:10" x14ac:dyDescent="0.25">
      <c r="C289" s="4"/>
      <c r="D289" s="4"/>
      <c r="E289" s="37"/>
      <c r="F289" s="4"/>
      <c r="G289" s="5"/>
      <c r="H289" s="10"/>
      <c r="I289" s="12"/>
      <c r="J289" s="54"/>
    </row>
    <row r="290" spans="3:10" x14ac:dyDescent="0.25">
      <c r="C290" s="4"/>
      <c r="D290" s="4"/>
      <c r="E290" s="37"/>
      <c r="F290" s="4"/>
      <c r="G290" s="5"/>
      <c r="H290" s="10"/>
      <c r="I290" s="12"/>
      <c r="J290" s="54"/>
    </row>
    <row r="291" spans="3:10" x14ac:dyDescent="0.25">
      <c r="C291" s="4"/>
      <c r="D291" s="4"/>
      <c r="E291" s="37"/>
      <c r="F291" s="4"/>
      <c r="G291" s="5"/>
      <c r="H291" s="10"/>
      <c r="I291" s="12"/>
      <c r="J291" s="54"/>
    </row>
    <row r="292" spans="3:10" x14ac:dyDescent="0.25">
      <c r="C292" s="4"/>
      <c r="D292" s="4"/>
      <c r="E292" s="37"/>
      <c r="F292" s="4"/>
      <c r="G292" s="5"/>
      <c r="H292" s="10"/>
      <c r="I292" s="12"/>
      <c r="J292" s="54"/>
    </row>
    <row r="293" spans="3:10" x14ac:dyDescent="0.25">
      <c r="C293" s="4"/>
      <c r="D293" s="4"/>
      <c r="E293" s="37"/>
      <c r="F293" s="4"/>
      <c r="G293" s="5"/>
      <c r="H293" s="10"/>
      <c r="I293" s="12"/>
      <c r="J293" s="54"/>
    </row>
    <row r="294" spans="3:10" x14ac:dyDescent="0.25">
      <c r="C294" s="4"/>
      <c r="D294" s="4"/>
      <c r="E294" s="37"/>
      <c r="F294" s="4"/>
      <c r="G294" s="5"/>
      <c r="H294" s="10"/>
      <c r="I294" s="12"/>
      <c r="J294" s="54"/>
    </row>
    <row r="295" spans="3:10" x14ac:dyDescent="0.25">
      <c r="C295" s="4"/>
      <c r="D295" s="4"/>
      <c r="E295" s="37"/>
      <c r="F295" s="4"/>
      <c r="G295" s="5"/>
      <c r="H295" s="10"/>
      <c r="I295" s="12"/>
      <c r="J295" s="54"/>
    </row>
    <row r="296" spans="3:10" x14ac:dyDescent="0.25">
      <c r="C296" s="4"/>
      <c r="D296" s="4"/>
      <c r="E296" s="37"/>
      <c r="F296" s="4"/>
      <c r="G296" s="5"/>
      <c r="H296" s="10"/>
      <c r="I296" s="12"/>
      <c r="J296" s="54"/>
    </row>
    <row r="297" spans="3:10" x14ac:dyDescent="0.25">
      <c r="C297" s="4"/>
      <c r="D297" s="4"/>
      <c r="E297" s="37"/>
      <c r="F297" s="4"/>
      <c r="G297" s="5"/>
      <c r="H297" s="10"/>
      <c r="I297" s="12"/>
      <c r="J297" s="54"/>
    </row>
    <row r="298" spans="3:10" x14ac:dyDescent="0.25">
      <c r="C298" s="4"/>
      <c r="D298" s="4"/>
      <c r="E298" s="37"/>
      <c r="F298" s="4"/>
      <c r="G298" s="5"/>
      <c r="H298" s="10"/>
      <c r="I298" s="12"/>
      <c r="J298" s="54"/>
    </row>
    <row r="299" spans="3:10" x14ac:dyDescent="0.25">
      <c r="C299" s="4"/>
      <c r="D299" s="4"/>
      <c r="E299" s="37"/>
      <c r="F299" s="4"/>
      <c r="G299" s="5"/>
      <c r="H299" s="10"/>
      <c r="I299" s="12"/>
      <c r="J299" s="54"/>
    </row>
    <row r="300" spans="3:10" x14ac:dyDescent="0.25">
      <c r="C300" s="4"/>
      <c r="D300" s="4"/>
      <c r="E300" s="37"/>
      <c r="F300" s="4"/>
      <c r="G300" s="5"/>
      <c r="H300" s="10"/>
      <c r="I300" s="12"/>
      <c r="J300" s="54"/>
    </row>
    <row r="301" spans="3:10" x14ac:dyDescent="0.25">
      <c r="C301" s="4"/>
      <c r="D301" s="4"/>
      <c r="E301" s="37"/>
      <c r="F301" s="4"/>
      <c r="G301" s="5"/>
      <c r="H301" s="10"/>
      <c r="I301" s="12"/>
      <c r="J301" s="54"/>
    </row>
    <row r="302" spans="3:10" x14ac:dyDescent="0.25">
      <c r="C302" s="4"/>
      <c r="D302" s="4"/>
      <c r="E302" s="37"/>
      <c r="F302" s="4"/>
      <c r="G302" s="5"/>
      <c r="H302" s="10"/>
      <c r="I302" s="12"/>
      <c r="J302" s="54"/>
    </row>
    <row r="303" spans="3:10" x14ac:dyDescent="0.25">
      <c r="C303" s="4"/>
      <c r="D303" s="4"/>
      <c r="E303" s="37"/>
      <c r="F303" s="4"/>
      <c r="G303" s="5"/>
      <c r="H303" s="10"/>
      <c r="I303" s="12"/>
      <c r="J303" s="54"/>
    </row>
    <row r="304" spans="3:10" x14ac:dyDescent="0.25">
      <c r="C304" s="4"/>
      <c r="D304" s="4"/>
      <c r="E304" s="37"/>
      <c r="F304" s="4"/>
      <c r="G304" s="5"/>
      <c r="H304" s="10"/>
      <c r="I304" s="12"/>
      <c r="J304" s="54"/>
    </row>
    <row r="305" spans="3:10" x14ac:dyDescent="0.25">
      <c r="C305" s="4"/>
      <c r="D305" s="4"/>
      <c r="E305" s="37"/>
      <c r="F305" s="4"/>
      <c r="G305" s="5"/>
      <c r="H305" s="10"/>
      <c r="I305" s="12"/>
      <c r="J305" s="54"/>
    </row>
    <row r="306" spans="3:10" x14ac:dyDescent="0.25">
      <c r="C306" s="4"/>
      <c r="D306" s="4"/>
      <c r="E306" s="37"/>
      <c r="F306" s="4"/>
      <c r="G306" s="5"/>
      <c r="H306" s="10"/>
      <c r="I306" s="12"/>
      <c r="J306" s="54"/>
    </row>
    <row r="307" spans="3:10" x14ac:dyDescent="0.25">
      <c r="C307" s="4"/>
      <c r="D307" s="4"/>
      <c r="E307" s="37"/>
      <c r="F307" s="4"/>
      <c r="G307" s="5"/>
      <c r="H307" s="10"/>
      <c r="I307" s="12"/>
      <c r="J307" s="54"/>
    </row>
    <row r="308" spans="3:10" x14ac:dyDescent="0.25">
      <c r="C308" s="4"/>
      <c r="D308" s="4"/>
      <c r="E308" s="37"/>
      <c r="F308" s="4"/>
      <c r="G308" s="5"/>
      <c r="H308" s="10"/>
      <c r="I308" s="12"/>
      <c r="J308" s="54"/>
    </row>
    <row r="309" spans="3:10" x14ac:dyDescent="0.25">
      <c r="C309" s="4"/>
      <c r="D309" s="4"/>
      <c r="E309" s="37"/>
      <c r="F309" s="4"/>
      <c r="G309" s="5"/>
      <c r="H309" s="10"/>
      <c r="I309" s="12"/>
      <c r="J309" s="54"/>
    </row>
    <row r="310" spans="3:10" x14ac:dyDescent="0.25">
      <c r="C310" s="4"/>
      <c r="D310" s="4"/>
      <c r="E310" s="37"/>
      <c r="F310" s="4"/>
      <c r="G310" s="5"/>
      <c r="H310" s="10"/>
      <c r="I310" s="12"/>
      <c r="J310" s="54"/>
    </row>
    <row r="311" spans="3:10" x14ac:dyDescent="0.25">
      <c r="C311" s="4"/>
      <c r="D311" s="4"/>
      <c r="E311" s="37"/>
      <c r="F311" s="4"/>
      <c r="G311" s="5"/>
      <c r="H311" s="10"/>
      <c r="I311" s="12"/>
      <c r="J311" s="54"/>
    </row>
    <row r="312" spans="3:10" x14ac:dyDescent="0.25">
      <c r="C312" s="4"/>
      <c r="D312" s="4"/>
      <c r="E312" s="37"/>
      <c r="F312" s="4"/>
      <c r="G312" s="5"/>
      <c r="H312" s="10"/>
      <c r="I312" s="12"/>
      <c r="J312" s="54"/>
    </row>
    <row r="313" spans="3:10" x14ac:dyDescent="0.25">
      <c r="C313" s="4"/>
      <c r="D313" s="4"/>
      <c r="E313" s="37"/>
      <c r="F313" s="4"/>
      <c r="G313" s="5"/>
      <c r="H313" s="10"/>
      <c r="I313" s="12"/>
      <c r="J313" s="54"/>
    </row>
    <row r="314" spans="3:10" x14ac:dyDescent="0.25">
      <c r="C314" s="4"/>
      <c r="D314" s="4"/>
      <c r="E314" s="37"/>
      <c r="F314" s="4"/>
      <c r="G314" s="5"/>
      <c r="H314" s="10"/>
      <c r="I314" s="12"/>
      <c r="J314" s="54"/>
    </row>
    <row r="315" spans="3:10" x14ac:dyDescent="0.25">
      <c r="C315" s="4"/>
      <c r="D315" s="4"/>
      <c r="E315" s="37"/>
      <c r="F315" s="4"/>
      <c r="G315" s="5"/>
      <c r="H315" s="10"/>
      <c r="I315" s="12"/>
      <c r="J315" s="54"/>
    </row>
    <row r="316" spans="3:10" x14ac:dyDescent="0.25">
      <c r="C316" s="4"/>
      <c r="D316" s="4"/>
      <c r="E316" s="37"/>
      <c r="F316" s="4"/>
      <c r="G316" s="5"/>
      <c r="H316" s="10"/>
      <c r="I316" s="12"/>
      <c r="J316" s="54"/>
    </row>
    <row r="317" spans="3:10" x14ac:dyDescent="0.25">
      <c r="C317" s="4"/>
      <c r="D317" s="4"/>
      <c r="E317" s="37"/>
      <c r="F317" s="4"/>
      <c r="G317" s="5"/>
      <c r="H317" s="10"/>
      <c r="I317" s="12"/>
      <c r="J317" s="54"/>
    </row>
    <row r="318" spans="3:10" x14ac:dyDescent="0.25">
      <c r="C318" s="4"/>
      <c r="D318" s="4"/>
      <c r="E318" s="37"/>
      <c r="F318" s="4"/>
      <c r="G318" s="5"/>
      <c r="H318" s="10"/>
      <c r="I318" s="12"/>
      <c r="J318" s="54"/>
    </row>
    <row r="319" spans="3:10" x14ac:dyDescent="0.25">
      <c r="C319" s="4"/>
      <c r="D319" s="4"/>
      <c r="E319" s="37"/>
      <c r="F319" s="4"/>
      <c r="G319" s="5"/>
      <c r="H319" s="10"/>
      <c r="I319" s="12"/>
      <c r="J319" s="54"/>
    </row>
    <row r="320" spans="3:10" x14ac:dyDescent="0.25">
      <c r="C320" s="4"/>
      <c r="D320" s="4"/>
      <c r="E320" s="37"/>
      <c r="F320" s="4"/>
      <c r="G320" s="5"/>
      <c r="H320" s="10"/>
      <c r="I320" s="12"/>
      <c r="J320" s="54"/>
    </row>
    <row r="321" spans="3:10" x14ac:dyDescent="0.25">
      <c r="C321" s="4"/>
      <c r="D321" s="4"/>
      <c r="E321" s="37"/>
      <c r="F321" s="4"/>
      <c r="G321" s="5"/>
      <c r="H321" s="10"/>
      <c r="I321" s="12"/>
      <c r="J321" s="54"/>
    </row>
    <row r="322" spans="3:10" x14ac:dyDescent="0.25">
      <c r="C322" s="4"/>
      <c r="D322" s="4"/>
      <c r="E322" s="37"/>
      <c r="F322" s="4"/>
      <c r="G322" s="5"/>
      <c r="H322" s="10"/>
      <c r="I322" s="12"/>
      <c r="J322" s="54"/>
    </row>
    <row r="323" spans="3:10" x14ac:dyDescent="0.25">
      <c r="C323" s="4"/>
      <c r="D323" s="4"/>
      <c r="E323" s="37"/>
      <c r="F323" s="4"/>
      <c r="G323" s="5"/>
      <c r="H323" s="10"/>
      <c r="I323" s="12"/>
      <c r="J323" s="54"/>
    </row>
    <row r="324" spans="3:10" x14ac:dyDescent="0.25">
      <c r="C324" s="4"/>
      <c r="D324" s="4"/>
      <c r="E324" s="37"/>
      <c r="F324" s="4"/>
      <c r="G324" s="5"/>
      <c r="H324" s="10"/>
      <c r="I324" s="12"/>
      <c r="J324" s="54"/>
    </row>
    <row r="325" spans="3:10" x14ac:dyDescent="0.25">
      <c r="C325" s="4"/>
      <c r="D325" s="4"/>
      <c r="E325" s="37"/>
      <c r="F325" s="4"/>
      <c r="G325" s="5"/>
      <c r="H325" s="10"/>
      <c r="I325" s="12"/>
      <c r="J325" s="54"/>
    </row>
    <row r="326" spans="3:10" x14ac:dyDescent="0.25">
      <c r="C326" s="4"/>
      <c r="D326" s="4"/>
      <c r="E326" s="37"/>
      <c r="F326" s="4"/>
      <c r="G326" s="5"/>
      <c r="H326" s="10"/>
      <c r="I326" s="12"/>
      <c r="J326" s="54"/>
    </row>
    <row r="327" spans="3:10" x14ac:dyDescent="0.25">
      <c r="C327" s="4"/>
      <c r="D327" s="4"/>
      <c r="E327" s="37"/>
      <c r="F327" s="4"/>
      <c r="G327" s="5"/>
      <c r="H327" s="10"/>
      <c r="I327" s="12"/>
      <c r="J327" s="54"/>
    </row>
    <row r="328" spans="3:10" x14ac:dyDescent="0.25">
      <c r="C328" s="4"/>
      <c r="D328" s="4"/>
      <c r="E328" s="37"/>
      <c r="F328" s="4"/>
      <c r="G328" s="5"/>
      <c r="H328" s="10"/>
      <c r="I328" s="12"/>
      <c r="J328" s="54"/>
    </row>
    <row r="329" spans="3:10" x14ac:dyDescent="0.25">
      <c r="C329" s="4"/>
      <c r="D329" s="4"/>
      <c r="E329" s="37"/>
      <c r="F329" s="4"/>
      <c r="G329" s="5"/>
      <c r="H329" s="10"/>
      <c r="I329" s="12"/>
      <c r="J329" s="54"/>
    </row>
    <row r="330" spans="3:10" x14ac:dyDescent="0.25">
      <c r="C330" s="4"/>
      <c r="D330" s="4"/>
      <c r="E330" s="37"/>
      <c r="F330" s="4"/>
      <c r="G330" s="5"/>
      <c r="H330" s="10"/>
      <c r="I330" s="12"/>
      <c r="J330" s="54"/>
    </row>
    <row r="331" spans="3:10" x14ac:dyDescent="0.25">
      <c r="C331" s="4"/>
      <c r="D331" s="4"/>
      <c r="E331" s="37"/>
      <c r="F331" s="4"/>
      <c r="G331" s="5"/>
      <c r="H331" s="10"/>
      <c r="I331" s="12"/>
      <c r="J331" s="54"/>
    </row>
    <row r="332" spans="3:10" x14ac:dyDescent="0.25">
      <c r="C332" s="4"/>
      <c r="D332" s="4"/>
      <c r="E332" s="37"/>
      <c r="F332" s="4"/>
      <c r="G332" s="5"/>
      <c r="H332" s="10"/>
      <c r="I332" s="12"/>
      <c r="J332" s="54"/>
    </row>
    <row r="333" spans="3:10" x14ac:dyDescent="0.25">
      <c r="C333" s="4"/>
      <c r="D333" s="4"/>
      <c r="E333" s="37"/>
      <c r="F333" s="4"/>
      <c r="G333" s="5"/>
      <c r="H333" s="10"/>
      <c r="I333" s="12"/>
      <c r="J333" s="54"/>
    </row>
    <row r="334" spans="3:10" x14ac:dyDescent="0.25">
      <c r="C334" s="4"/>
      <c r="D334" s="4"/>
      <c r="E334" s="37"/>
      <c r="F334" s="4"/>
      <c r="G334" s="5"/>
      <c r="H334" s="10"/>
      <c r="I334" s="12"/>
      <c r="J334" s="54"/>
    </row>
    <row r="335" spans="3:10" x14ac:dyDescent="0.25">
      <c r="C335" s="4"/>
      <c r="D335" s="4"/>
      <c r="E335" s="37"/>
      <c r="F335" s="4"/>
      <c r="G335" s="5"/>
      <c r="H335" s="10"/>
      <c r="I335" s="12"/>
      <c r="J335" s="54"/>
    </row>
    <row r="336" spans="3:10" x14ac:dyDescent="0.25">
      <c r="C336" s="4"/>
      <c r="D336" s="4"/>
      <c r="E336" s="37"/>
      <c r="F336" s="4"/>
      <c r="G336" s="5"/>
      <c r="H336" s="10"/>
      <c r="I336" s="12"/>
      <c r="J336" s="54"/>
    </row>
    <row r="337" spans="3:10" x14ac:dyDescent="0.25">
      <c r="C337" s="4"/>
      <c r="D337" s="4"/>
      <c r="E337" s="37"/>
      <c r="F337" s="4"/>
      <c r="G337" s="5"/>
      <c r="H337" s="10"/>
      <c r="I337" s="12"/>
      <c r="J337" s="54"/>
    </row>
    <row r="338" spans="3:10" x14ac:dyDescent="0.25">
      <c r="C338" s="4"/>
      <c r="D338" s="4"/>
      <c r="E338" s="37"/>
      <c r="F338" s="4"/>
      <c r="G338" s="5"/>
      <c r="H338" s="10"/>
      <c r="I338" s="12"/>
      <c r="J338" s="54"/>
    </row>
    <row r="339" spans="3:10" x14ac:dyDescent="0.25">
      <c r="C339" s="4"/>
      <c r="D339" s="4"/>
      <c r="E339" s="37"/>
      <c r="F339" s="4"/>
      <c r="G339" s="5"/>
      <c r="H339" s="10"/>
      <c r="I339" s="12"/>
      <c r="J339" s="54"/>
    </row>
    <row r="340" spans="3:10" x14ac:dyDescent="0.25">
      <c r="C340" s="4"/>
      <c r="D340" s="4"/>
      <c r="E340" s="37"/>
      <c r="F340" s="4"/>
      <c r="G340" s="5"/>
      <c r="H340" s="10"/>
      <c r="I340" s="12"/>
      <c r="J340" s="54"/>
    </row>
    <row r="341" spans="3:10" x14ac:dyDescent="0.25">
      <c r="C341" s="4"/>
      <c r="D341" s="4"/>
      <c r="E341" s="37"/>
      <c r="F341" s="4"/>
      <c r="G341" s="5"/>
      <c r="H341" s="10"/>
      <c r="I341" s="12"/>
      <c r="J341" s="54"/>
    </row>
    <row r="342" spans="3:10" x14ac:dyDescent="0.25">
      <c r="C342" s="4"/>
      <c r="D342" s="4"/>
      <c r="E342" s="37"/>
      <c r="F342" s="4"/>
      <c r="G342" s="5"/>
      <c r="H342" s="10"/>
      <c r="I342" s="12"/>
      <c r="J342" s="54"/>
    </row>
    <row r="343" spans="3:10" x14ac:dyDescent="0.25">
      <c r="C343" s="4"/>
      <c r="D343" s="4"/>
      <c r="E343" s="37"/>
      <c r="F343" s="4"/>
      <c r="G343" s="5"/>
      <c r="H343" s="10"/>
      <c r="I343" s="12"/>
      <c r="J343" s="54"/>
    </row>
    <row r="344" spans="3:10" x14ac:dyDescent="0.25">
      <c r="C344" s="4"/>
      <c r="D344" s="4"/>
      <c r="E344" s="37"/>
      <c r="F344" s="4"/>
      <c r="G344" s="5"/>
      <c r="H344" s="10"/>
      <c r="I344" s="12"/>
      <c r="J344" s="54"/>
    </row>
    <row r="345" spans="3:10" x14ac:dyDescent="0.25">
      <c r="C345" s="4"/>
      <c r="D345" s="4"/>
      <c r="E345" s="37"/>
      <c r="F345" s="4"/>
      <c r="G345" s="5"/>
      <c r="H345" s="10"/>
      <c r="I345" s="12"/>
      <c r="J345" s="54"/>
    </row>
    <row r="346" spans="3:10" x14ac:dyDescent="0.25">
      <c r="C346" s="4"/>
      <c r="D346" s="4"/>
      <c r="E346" s="37"/>
      <c r="F346" s="4"/>
      <c r="G346" s="5"/>
      <c r="H346" s="10"/>
      <c r="I346" s="12"/>
      <c r="J346" s="54"/>
    </row>
    <row r="347" spans="3:10" x14ac:dyDescent="0.25">
      <c r="C347" s="4"/>
      <c r="D347" s="4"/>
      <c r="E347" s="37"/>
      <c r="F347" s="4"/>
      <c r="G347" s="5"/>
      <c r="H347" s="10"/>
      <c r="I347" s="12"/>
      <c r="J347" s="54"/>
    </row>
    <row r="348" spans="3:10" x14ac:dyDescent="0.25">
      <c r="C348" s="4"/>
      <c r="D348" s="4"/>
      <c r="E348" s="37"/>
      <c r="F348" s="4"/>
      <c r="G348" s="5"/>
      <c r="H348" s="10"/>
      <c r="I348" s="12"/>
      <c r="J348" s="54"/>
    </row>
    <row r="349" spans="3:10" x14ac:dyDescent="0.25">
      <c r="C349" s="4"/>
      <c r="D349" s="4"/>
      <c r="E349" s="37"/>
      <c r="F349" s="4"/>
      <c r="G349" s="5"/>
      <c r="H349" s="10"/>
      <c r="I349" s="12"/>
      <c r="J349" s="54"/>
    </row>
    <row r="350" spans="3:10" x14ac:dyDescent="0.25">
      <c r="C350" s="4"/>
      <c r="D350" s="4"/>
      <c r="E350" s="37"/>
      <c r="F350" s="4"/>
      <c r="G350" s="5"/>
      <c r="H350" s="10"/>
      <c r="I350" s="12"/>
      <c r="J350" s="54"/>
    </row>
    <row r="351" spans="3:10" x14ac:dyDescent="0.25">
      <c r="C351" s="4"/>
      <c r="D351" s="4"/>
      <c r="E351" s="37"/>
      <c r="F351" s="4"/>
      <c r="G351" s="5"/>
      <c r="H351" s="10"/>
      <c r="I351" s="12"/>
      <c r="J351" s="54"/>
    </row>
    <row r="352" spans="3:10" x14ac:dyDescent="0.25">
      <c r="C352" s="4"/>
      <c r="D352" s="4"/>
      <c r="E352" s="37"/>
      <c r="F352" s="4"/>
      <c r="G352" s="5"/>
      <c r="H352" s="10"/>
      <c r="I352" s="12"/>
      <c r="J352" s="54"/>
    </row>
    <row r="353" spans="3:10" x14ac:dyDescent="0.25">
      <c r="C353" s="4"/>
      <c r="D353" s="4"/>
      <c r="E353" s="37"/>
      <c r="F353" s="4"/>
      <c r="G353" s="5"/>
      <c r="H353" s="10"/>
      <c r="I353" s="12"/>
      <c r="J353" s="54"/>
    </row>
    <row r="354" spans="3:10" x14ac:dyDescent="0.25">
      <c r="C354" s="4"/>
      <c r="D354" s="4"/>
      <c r="E354" s="37"/>
      <c r="F354" s="4"/>
      <c r="G354" s="5"/>
      <c r="H354" s="10"/>
      <c r="I354" s="12"/>
      <c r="J354" s="54"/>
    </row>
    <row r="355" spans="3:10" x14ac:dyDescent="0.25">
      <c r="C355" s="4"/>
      <c r="D355" s="4"/>
      <c r="E355" s="37"/>
      <c r="F355" s="4"/>
      <c r="G355" s="5"/>
      <c r="H355" s="10"/>
      <c r="I355" s="12"/>
      <c r="J355" s="54"/>
    </row>
    <row r="356" spans="3:10" x14ac:dyDescent="0.25">
      <c r="C356" s="4"/>
      <c r="D356" s="4"/>
      <c r="E356" s="37"/>
      <c r="F356" s="4"/>
      <c r="G356" s="5"/>
      <c r="H356" s="10"/>
      <c r="I356" s="12"/>
      <c r="J356" s="54"/>
    </row>
    <row r="357" spans="3:10" x14ac:dyDescent="0.25">
      <c r="C357" s="4"/>
      <c r="D357" s="4"/>
      <c r="E357" s="37"/>
      <c r="F357" s="4"/>
      <c r="G357" s="5"/>
      <c r="H357" s="10"/>
      <c r="I357" s="12"/>
      <c r="J357" s="54"/>
    </row>
    <row r="358" spans="3:10" x14ac:dyDescent="0.25">
      <c r="C358" s="4"/>
      <c r="D358" s="4"/>
      <c r="E358" s="37"/>
      <c r="F358" s="4"/>
      <c r="G358" s="5"/>
      <c r="H358" s="10"/>
      <c r="I358" s="12"/>
      <c r="J358" s="54"/>
    </row>
    <row r="359" spans="3:10" x14ac:dyDescent="0.25">
      <c r="C359" s="4"/>
      <c r="D359" s="4"/>
      <c r="E359" s="37"/>
      <c r="F359" s="4"/>
      <c r="G359" s="5"/>
      <c r="H359" s="10"/>
      <c r="I359" s="12"/>
      <c r="J359" s="54"/>
    </row>
    <row r="360" spans="3:10" x14ac:dyDescent="0.25">
      <c r="C360" s="4"/>
      <c r="D360" s="4"/>
      <c r="E360" s="37"/>
      <c r="F360" s="4"/>
      <c r="G360" s="5"/>
      <c r="H360" s="10"/>
      <c r="I360" s="12"/>
      <c r="J360" s="54"/>
    </row>
    <row r="361" spans="3:10" x14ac:dyDescent="0.25">
      <c r="C361" s="4"/>
      <c r="D361" s="4"/>
      <c r="E361" s="37"/>
      <c r="F361" s="4"/>
      <c r="G361" s="5"/>
      <c r="H361" s="10"/>
      <c r="I361" s="12"/>
      <c r="J361" s="54"/>
    </row>
    <row r="362" spans="3:10" x14ac:dyDescent="0.25">
      <c r="C362" s="4"/>
      <c r="D362" s="4"/>
      <c r="E362" s="37"/>
      <c r="F362" s="4"/>
      <c r="G362" s="5"/>
      <c r="H362" s="10"/>
      <c r="I362" s="12"/>
      <c r="J362" s="54"/>
    </row>
    <row r="363" spans="3:10" x14ac:dyDescent="0.25">
      <c r="C363" s="4"/>
      <c r="D363" s="4"/>
      <c r="E363" s="37"/>
      <c r="F363" s="4"/>
      <c r="G363" s="5"/>
      <c r="H363" s="10"/>
      <c r="I363" s="12"/>
      <c r="J363" s="54"/>
    </row>
    <row r="364" spans="3:10" x14ac:dyDescent="0.25">
      <c r="C364" s="4"/>
      <c r="D364" s="4"/>
      <c r="E364" s="37"/>
      <c r="F364" s="4"/>
      <c r="G364" s="5"/>
      <c r="H364" s="10"/>
      <c r="I364" s="12"/>
      <c r="J364" s="54"/>
    </row>
    <row r="365" spans="3:10" x14ac:dyDescent="0.25">
      <c r="C365" s="4"/>
      <c r="D365" s="4"/>
      <c r="E365" s="37"/>
      <c r="F365" s="4"/>
      <c r="G365" s="5"/>
      <c r="H365" s="10"/>
      <c r="I365" s="12"/>
      <c r="J365" s="54"/>
    </row>
    <row r="366" spans="3:10" x14ac:dyDescent="0.25">
      <c r="C366" s="4"/>
      <c r="D366" s="4"/>
      <c r="E366" s="37"/>
      <c r="F366" s="4"/>
      <c r="G366" s="5"/>
      <c r="H366" s="10"/>
      <c r="I366" s="12"/>
      <c r="J366" s="54"/>
    </row>
    <row r="367" spans="3:10" x14ac:dyDescent="0.25">
      <c r="C367" s="4"/>
      <c r="D367" s="4"/>
      <c r="E367" s="37"/>
      <c r="F367" s="4"/>
      <c r="G367" s="5"/>
      <c r="H367" s="10"/>
      <c r="I367" s="12"/>
      <c r="J367" s="54"/>
    </row>
    <row r="368" spans="3:10" x14ac:dyDescent="0.25">
      <c r="C368" s="4"/>
      <c r="D368" s="4"/>
      <c r="E368" s="37"/>
      <c r="F368" s="4"/>
      <c r="G368" s="5"/>
      <c r="H368" s="10"/>
      <c r="I368" s="12"/>
      <c r="J368" s="54"/>
    </row>
    <row r="369" spans="3:10" x14ac:dyDescent="0.25">
      <c r="C369" s="4"/>
      <c r="D369" s="4"/>
      <c r="E369" s="37"/>
      <c r="F369" s="4"/>
      <c r="G369" s="5"/>
      <c r="H369" s="10"/>
      <c r="I369" s="12"/>
      <c r="J369" s="54"/>
    </row>
    <row r="370" spans="3:10" x14ac:dyDescent="0.25">
      <c r="C370" s="4"/>
      <c r="D370" s="4"/>
      <c r="E370" s="37"/>
      <c r="F370" s="4"/>
      <c r="G370" s="5"/>
      <c r="H370" s="10"/>
      <c r="I370" s="12"/>
      <c r="J370" s="54"/>
    </row>
    <row r="371" spans="3:10" x14ac:dyDescent="0.25">
      <c r="C371" s="4"/>
      <c r="D371" s="4"/>
      <c r="E371" s="37"/>
      <c r="F371" s="4"/>
      <c r="G371" s="5"/>
      <c r="H371" s="10"/>
      <c r="I371" s="12"/>
      <c r="J371" s="54"/>
    </row>
    <row r="372" spans="3:10" x14ac:dyDescent="0.25">
      <c r="C372" s="4"/>
      <c r="D372" s="4"/>
      <c r="E372" s="37"/>
      <c r="F372" s="4"/>
      <c r="G372" s="5"/>
      <c r="H372" s="10"/>
      <c r="I372" s="12"/>
      <c r="J372" s="54"/>
    </row>
    <row r="373" spans="3:10" x14ac:dyDescent="0.25">
      <c r="C373" s="4"/>
      <c r="D373" s="4"/>
      <c r="E373" s="37"/>
      <c r="F373" s="4"/>
      <c r="G373" s="5"/>
      <c r="H373" s="10"/>
      <c r="I373" s="12"/>
      <c r="J373" s="54"/>
    </row>
    <row r="374" spans="3:10" x14ac:dyDescent="0.25">
      <c r="C374" s="4"/>
      <c r="D374" s="4"/>
      <c r="E374" s="37"/>
      <c r="F374" s="4"/>
      <c r="G374" s="5"/>
      <c r="H374" s="10"/>
      <c r="I374" s="12"/>
      <c r="J374" s="54"/>
    </row>
    <row r="375" spans="3:10" x14ac:dyDescent="0.25">
      <c r="C375" s="4"/>
      <c r="D375" s="4"/>
      <c r="E375" s="37"/>
      <c r="F375" s="4"/>
      <c r="G375" s="5"/>
      <c r="H375" s="10"/>
      <c r="I375" s="12"/>
      <c r="J375" s="54"/>
    </row>
    <row r="376" spans="3:10" x14ac:dyDescent="0.25">
      <c r="C376" s="4"/>
      <c r="D376" s="4"/>
      <c r="E376" s="37"/>
      <c r="F376" s="4"/>
      <c r="G376" s="5"/>
      <c r="H376" s="10"/>
      <c r="I376" s="12"/>
      <c r="J376" s="54"/>
    </row>
    <row r="377" spans="3:10" x14ac:dyDescent="0.25">
      <c r="C377" s="4"/>
      <c r="D377" s="4"/>
      <c r="E377" s="37"/>
      <c r="F377" s="4"/>
      <c r="G377" s="5"/>
      <c r="H377" s="10"/>
      <c r="I377" s="12"/>
      <c r="J377" s="54"/>
    </row>
    <row r="378" spans="3:10" x14ac:dyDescent="0.25">
      <c r="C378" s="4"/>
      <c r="D378" s="4"/>
      <c r="E378" s="37"/>
      <c r="F378" s="4"/>
      <c r="G378" s="5"/>
      <c r="H378" s="10"/>
      <c r="I378" s="12"/>
      <c r="J378" s="54"/>
    </row>
    <row r="379" spans="3:10" x14ac:dyDescent="0.25">
      <c r="C379" s="4"/>
      <c r="D379" s="4"/>
      <c r="E379" s="37"/>
      <c r="F379" s="4"/>
      <c r="G379" s="5"/>
      <c r="H379" s="10"/>
      <c r="I379" s="12"/>
      <c r="J379" s="54"/>
    </row>
    <row r="380" spans="3:10" x14ac:dyDescent="0.25">
      <c r="C380" s="4"/>
      <c r="D380" s="4"/>
      <c r="E380" s="37"/>
      <c r="F380" s="4"/>
      <c r="G380" s="5"/>
      <c r="H380" s="10"/>
      <c r="I380" s="12"/>
      <c r="J380" s="54"/>
    </row>
    <row r="381" spans="3:10" x14ac:dyDescent="0.25">
      <c r="C381" s="4"/>
      <c r="D381" s="4"/>
      <c r="E381" s="37"/>
      <c r="F381" s="4"/>
      <c r="G381" s="5"/>
      <c r="H381" s="10"/>
      <c r="I381" s="12"/>
      <c r="J381" s="54"/>
    </row>
    <row r="382" spans="3:10" x14ac:dyDescent="0.25">
      <c r="C382" s="4"/>
      <c r="D382" s="4"/>
      <c r="E382" s="37"/>
      <c r="F382" s="4"/>
      <c r="G382" s="5"/>
      <c r="H382" s="10"/>
      <c r="I382" s="12"/>
      <c r="J382" s="54"/>
    </row>
    <row r="383" spans="3:10" x14ac:dyDescent="0.25">
      <c r="C383" s="4"/>
      <c r="D383" s="4"/>
      <c r="E383" s="37"/>
      <c r="F383" s="4"/>
      <c r="G383" s="5"/>
      <c r="H383" s="10"/>
      <c r="I383" s="12"/>
      <c r="J383" s="54"/>
    </row>
    <row r="384" spans="3:10" x14ac:dyDescent="0.25">
      <c r="C384" s="4"/>
      <c r="D384" s="4"/>
      <c r="E384" s="37"/>
      <c r="F384" s="4"/>
      <c r="G384" s="5"/>
      <c r="H384" s="10"/>
      <c r="I384" s="12"/>
      <c r="J384" s="54"/>
    </row>
    <row r="385" spans="3:10" x14ac:dyDescent="0.25">
      <c r="C385" s="4"/>
      <c r="D385" s="4"/>
      <c r="E385" s="37"/>
      <c r="F385" s="4"/>
      <c r="G385" s="5"/>
      <c r="H385" s="10"/>
      <c r="I385" s="12"/>
      <c r="J385" s="54"/>
    </row>
    <row r="386" spans="3:10" x14ac:dyDescent="0.25">
      <c r="C386" s="4"/>
      <c r="D386" s="4"/>
      <c r="E386" s="37"/>
      <c r="F386" s="4"/>
      <c r="G386" s="5"/>
      <c r="H386" s="10"/>
      <c r="I386" s="12"/>
      <c r="J386" s="54"/>
    </row>
    <row r="387" spans="3:10" x14ac:dyDescent="0.25">
      <c r="C387" s="4"/>
      <c r="D387" s="4"/>
      <c r="E387" s="37"/>
      <c r="F387" s="4"/>
      <c r="G387" s="5"/>
      <c r="H387" s="10"/>
      <c r="I387" s="12"/>
      <c r="J387" s="54"/>
    </row>
    <row r="388" spans="3:10" x14ac:dyDescent="0.25">
      <c r="C388" s="4"/>
      <c r="D388" s="4"/>
      <c r="E388" s="37"/>
      <c r="F388" s="4"/>
      <c r="G388" s="5"/>
      <c r="H388" s="10"/>
      <c r="I388" s="12"/>
      <c r="J388" s="54"/>
    </row>
    <row r="389" spans="3:10" x14ac:dyDescent="0.25">
      <c r="C389" s="4"/>
      <c r="D389" s="4"/>
      <c r="E389" s="37"/>
      <c r="F389" s="4"/>
      <c r="G389" s="5"/>
      <c r="H389" s="10"/>
      <c r="I389" s="12"/>
      <c r="J389" s="54"/>
    </row>
    <row r="390" spans="3:10" x14ac:dyDescent="0.25">
      <c r="C390" s="4"/>
      <c r="D390" s="4"/>
      <c r="E390" s="37"/>
      <c r="F390" s="4"/>
      <c r="G390" s="5"/>
      <c r="H390" s="10"/>
      <c r="I390" s="12"/>
      <c r="J390" s="54"/>
    </row>
    <row r="391" spans="3:10" x14ac:dyDescent="0.25">
      <c r="C391" s="4"/>
      <c r="D391" s="4"/>
      <c r="E391" s="37"/>
      <c r="F391" s="4"/>
      <c r="G391" s="5"/>
      <c r="H391" s="10"/>
      <c r="I391" s="12"/>
      <c r="J391" s="54"/>
    </row>
    <row r="392" spans="3:10" x14ac:dyDescent="0.25">
      <c r="C392" s="4"/>
      <c r="D392" s="4"/>
      <c r="E392" s="37"/>
      <c r="F392" s="4"/>
      <c r="G392" s="5"/>
      <c r="H392" s="10"/>
      <c r="I392" s="12"/>
      <c r="J392" s="54"/>
    </row>
    <row r="393" spans="3:10" x14ac:dyDescent="0.25">
      <c r="C393" s="4"/>
      <c r="D393" s="4"/>
      <c r="E393" s="37"/>
      <c r="F393" s="4"/>
      <c r="G393" s="5"/>
      <c r="H393" s="10"/>
      <c r="I393" s="12"/>
      <c r="J393" s="54"/>
    </row>
    <row r="394" spans="3:10" x14ac:dyDescent="0.25">
      <c r="C394" s="4"/>
      <c r="D394" s="4"/>
      <c r="E394" s="37"/>
      <c r="F394" s="4"/>
      <c r="G394" s="5"/>
      <c r="H394" s="10"/>
      <c r="I394" s="12"/>
      <c r="J394" s="54"/>
    </row>
    <row r="395" spans="3:10" x14ac:dyDescent="0.25">
      <c r="C395" s="4"/>
      <c r="D395" s="4"/>
      <c r="E395" s="37"/>
      <c r="F395" s="4"/>
      <c r="G395" s="5"/>
      <c r="H395" s="10"/>
      <c r="I395" s="12"/>
      <c r="J395" s="54"/>
    </row>
    <row r="396" spans="3:10" x14ac:dyDescent="0.25">
      <c r="C396" s="4"/>
      <c r="D396" s="4"/>
      <c r="E396" s="37"/>
      <c r="F396" s="4"/>
      <c r="G396" s="5"/>
      <c r="H396" s="10"/>
      <c r="I396" s="12"/>
      <c r="J396" s="54"/>
    </row>
    <row r="397" spans="3:10" x14ac:dyDescent="0.25">
      <c r="C397" s="4"/>
      <c r="D397" s="4"/>
      <c r="E397" s="37"/>
      <c r="F397" s="4"/>
      <c r="G397" s="5"/>
      <c r="H397" s="10"/>
      <c r="I397" s="12"/>
      <c r="J397" s="54"/>
    </row>
    <row r="398" spans="3:10" x14ac:dyDescent="0.25">
      <c r="C398" s="4"/>
      <c r="D398" s="4"/>
      <c r="E398" s="37"/>
      <c r="F398" s="4"/>
      <c r="G398" s="5"/>
      <c r="H398" s="10"/>
      <c r="I398" s="12"/>
      <c r="J398" s="54"/>
    </row>
    <row r="399" spans="3:10" x14ac:dyDescent="0.25">
      <c r="C399" s="4"/>
      <c r="D399" s="4"/>
      <c r="E399" s="37"/>
      <c r="F399" s="4"/>
      <c r="G399" s="5"/>
      <c r="H399" s="10"/>
      <c r="I399" s="12"/>
      <c r="J399" s="54"/>
    </row>
    <row r="400" spans="3:10" x14ac:dyDescent="0.25">
      <c r="C400" s="4"/>
      <c r="D400" s="4"/>
      <c r="E400" s="37"/>
      <c r="F400" s="4"/>
      <c r="G400" s="5"/>
      <c r="H400" s="10"/>
      <c r="I400" s="12"/>
      <c r="J400" s="54"/>
    </row>
    <row r="401" spans="3:10" x14ac:dyDescent="0.25">
      <c r="C401" s="4"/>
      <c r="D401" s="4"/>
      <c r="E401" s="37"/>
      <c r="F401" s="4"/>
      <c r="G401" s="5"/>
      <c r="H401" s="10"/>
      <c r="I401" s="12"/>
      <c r="J401" s="54"/>
    </row>
    <row r="402" spans="3:10" x14ac:dyDescent="0.25">
      <c r="C402" s="4"/>
      <c r="D402" s="4"/>
      <c r="E402" s="37"/>
      <c r="F402" s="4"/>
      <c r="G402" s="5"/>
      <c r="H402" s="10"/>
      <c r="I402" s="12"/>
      <c r="J402" s="54"/>
    </row>
    <row r="403" spans="3:10" x14ac:dyDescent="0.25">
      <c r="C403" s="4"/>
      <c r="D403" s="4"/>
      <c r="E403" s="37"/>
      <c r="F403" s="4"/>
      <c r="G403" s="5"/>
      <c r="H403" s="10"/>
      <c r="I403" s="12"/>
      <c r="J403" s="54"/>
    </row>
    <row r="404" spans="3:10" x14ac:dyDescent="0.25">
      <c r="C404" s="4"/>
      <c r="D404" s="4"/>
      <c r="E404" s="37"/>
      <c r="F404" s="4"/>
      <c r="G404" s="5"/>
      <c r="H404" s="10"/>
      <c r="I404" s="12"/>
      <c r="J404" s="54"/>
    </row>
    <row r="405" spans="3:10" x14ac:dyDescent="0.25">
      <c r="C405" s="4"/>
      <c r="D405" s="4"/>
      <c r="E405" s="37"/>
      <c r="F405" s="4"/>
      <c r="G405" s="5"/>
      <c r="H405" s="10"/>
      <c r="I405" s="12"/>
      <c r="J405" s="54"/>
    </row>
    <row r="406" spans="3:10" x14ac:dyDescent="0.25">
      <c r="C406" s="4"/>
      <c r="D406" s="4"/>
      <c r="E406" s="37"/>
      <c r="F406" s="4"/>
      <c r="G406" s="5"/>
      <c r="H406" s="10"/>
      <c r="I406" s="12"/>
      <c r="J406" s="54"/>
    </row>
    <row r="407" spans="3:10" x14ac:dyDescent="0.25">
      <c r="C407" s="4"/>
      <c r="D407" s="4"/>
      <c r="E407" s="37"/>
      <c r="F407" s="4"/>
      <c r="G407" s="5"/>
      <c r="H407" s="10"/>
      <c r="I407" s="12"/>
      <c r="J407" s="54"/>
    </row>
    <row r="408" spans="3:10" x14ac:dyDescent="0.25">
      <c r="C408" s="4"/>
      <c r="D408" s="4"/>
      <c r="E408" s="37"/>
      <c r="F408" s="4"/>
      <c r="G408" s="5"/>
      <c r="H408" s="10"/>
      <c r="I408" s="12"/>
      <c r="J408" s="54"/>
    </row>
    <row r="409" spans="3:10" x14ac:dyDescent="0.25">
      <c r="C409" s="4"/>
      <c r="D409" s="4"/>
      <c r="E409" s="37"/>
      <c r="F409" s="4"/>
      <c r="G409" s="5"/>
      <c r="H409" s="10"/>
      <c r="I409" s="12"/>
      <c r="J409" s="54"/>
    </row>
    <row r="410" spans="3:10" x14ac:dyDescent="0.25">
      <c r="C410" s="4"/>
      <c r="D410" s="4"/>
      <c r="E410" s="37"/>
      <c r="F410" s="4"/>
      <c r="G410" s="5"/>
      <c r="H410" s="10"/>
      <c r="I410" s="12"/>
      <c r="J410" s="54"/>
    </row>
    <row r="411" spans="3:10" x14ac:dyDescent="0.25">
      <c r="C411" s="4"/>
      <c r="D411" s="4"/>
      <c r="E411" s="37"/>
      <c r="F411" s="4"/>
      <c r="G411" s="5"/>
      <c r="H411" s="10"/>
      <c r="I411" s="12"/>
      <c r="J411" s="54"/>
    </row>
    <row r="412" spans="3:10" x14ac:dyDescent="0.25">
      <c r="C412" s="4"/>
      <c r="D412" s="4"/>
      <c r="E412" s="37"/>
      <c r="F412" s="4"/>
      <c r="G412" s="5"/>
      <c r="H412" s="10"/>
      <c r="I412" s="12"/>
      <c r="J412" s="54"/>
    </row>
    <row r="413" spans="3:10" x14ac:dyDescent="0.25">
      <c r="C413" s="4"/>
      <c r="D413" s="4"/>
      <c r="E413" s="37"/>
      <c r="F413" s="4"/>
      <c r="G413" s="5"/>
      <c r="H413" s="10"/>
      <c r="I413" s="12"/>
      <c r="J413" s="54"/>
    </row>
    <row r="414" spans="3:10" x14ac:dyDescent="0.25">
      <c r="C414" s="4"/>
      <c r="D414" s="4"/>
      <c r="E414" s="37"/>
      <c r="F414" s="4"/>
      <c r="G414" s="5"/>
      <c r="H414" s="10"/>
      <c r="I414" s="12"/>
      <c r="J414" s="54"/>
    </row>
    <row r="415" spans="3:10" x14ac:dyDescent="0.25">
      <c r="C415" s="4"/>
      <c r="D415" s="4"/>
      <c r="E415" s="37"/>
      <c r="F415" s="4"/>
      <c r="G415" s="5"/>
      <c r="H415" s="10"/>
      <c r="I415" s="12"/>
      <c r="J415" s="54"/>
    </row>
    <row r="416" spans="3:10" x14ac:dyDescent="0.25">
      <c r="C416" s="4"/>
      <c r="D416" s="4"/>
      <c r="E416" s="37"/>
      <c r="F416" s="4"/>
      <c r="G416" s="5"/>
      <c r="H416" s="10"/>
      <c r="I416" s="12"/>
      <c r="J416" s="54"/>
    </row>
    <row r="417" spans="3:10" x14ac:dyDescent="0.25">
      <c r="C417" s="4"/>
      <c r="D417" s="4"/>
      <c r="E417" s="37"/>
      <c r="F417" s="4"/>
      <c r="G417" s="5"/>
      <c r="H417" s="10"/>
      <c r="I417" s="12"/>
      <c r="J417" s="54"/>
    </row>
    <row r="418" spans="3:10" x14ac:dyDescent="0.25">
      <c r="C418" s="4"/>
      <c r="D418" s="4"/>
      <c r="E418" s="37"/>
      <c r="F418" s="4"/>
      <c r="G418" s="5"/>
      <c r="H418" s="10"/>
      <c r="I418" s="12"/>
      <c r="J418" s="54"/>
    </row>
    <row r="419" spans="3:10" x14ac:dyDescent="0.25">
      <c r="C419" s="4"/>
      <c r="D419" s="4"/>
      <c r="E419" s="37"/>
      <c r="F419" s="4"/>
      <c r="G419" s="5"/>
      <c r="H419" s="10"/>
      <c r="I419" s="12"/>
      <c r="J419" s="54"/>
    </row>
    <row r="420" spans="3:10" x14ac:dyDescent="0.25">
      <c r="C420" s="4"/>
      <c r="D420" s="4"/>
      <c r="E420" s="37"/>
      <c r="F420" s="4"/>
      <c r="G420" s="5"/>
      <c r="H420" s="10"/>
      <c r="I420" s="12"/>
      <c r="J420" s="54"/>
    </row>
    <row r="421" spans="3:10" x14ac:dyDescent="0.25">
      <c r="C421" s="4"/>
      <c r="D421" s="4"/>
      <c r="E421" s="37"/>
      <c r="F421" s="4"/>
      <c r="G421" s="5"/>
      <c r="H421" s="10"/>
      <c r="I421" s="12"/>
      <c r="J421" s="54"/>
    </row>
    <row r="422" spans="3:10" x14ac:dyDescent="0.25">
      <c r="C422" s="4"/>
      <c r="D422" s="4"/>
      <c r="E422" s="37"/>
      <c r="F422" s="4"/>
      <c r="G422" s="5"/>
      <c r="H422" s="10"/>
      <c r="I422" s="12"/>
      <c r="J422" s="54"/>
    </row>
    <row r="423" spans="3:10" x14ac:dyDescent="0.25">
      <c r="C423" s="4"/>
      <c r="D423" s="4"/>
      <c r="E423" s="37"/>
      <c r="F423" s="4"/>
      <c r="G423" s="5"/>
      <c r="H423" s="10"/>
      <c r="I423" s="12"/>
      <c r="J423" s="54"/>
    </row>
    <row r="424" spans="3:10" x14ac:dyDescent="0.25">
      <c r="C424" s="4"/>
      <c r="D424" s="4"/>
      <c r="E424" s="37"/>
      <c r="F424" s="4"/>
      <c r="G424" s="5"/>
      <c r="H424" s="10"/>
      <c r="I424" s="12"/>
      <c r="J424" s="54"/>
    </row>
    <row r="425" spans="3:10" x14ac:dyDescent="0.25">
      <c r="C425" s="4"/>
      <c r="D425" s="4"/>
      <c r="E425" s="37"/>
      <c r="F425" s="4"/>
      <c r="G425" s="5"/>
      <c r="H425" s="10"/>
      <c r="I425" s="12"/>
      <c r="J425" s="54"/>
    </row>
    <row r="426" spans="3:10" x14ac:dyDescent="0.25">
      <c r="C426" s="4"/>
      <c r="D426" s="4"/>
      <c r="E426" s="37"/>
      <c r="F426" s="4"/>
      <c r="G426" s="5"/>
      <c r="H426" s="10"/>
      <c r="I426" s="12"/>
      <c r="J426" s="54"/>
    </row>
    <row r="427" spans="3:10" x14ac:dyDescent="0.25">
      <c r="C427" s="4"/>
      <c r="D427" s="4"/>
      <c r="E427" s="37"/>
      <c r="F427" s="4"/>
      <c r="G427" s="5"/>
      <c r="H427" s="10"/>
      <c r="I427" s="12"/>
      <c r="J427" s="54"/>
    </row>
    <row r="428" spans="3:10" x14ac:dyDescent="0.25">
      <c r="C428" s="4"/>
      <c r="D428" s="4"/>
      <c r="E428" s="37"/>
      <c r="F428" s="4"/>
      <c r="G428" s="5"/>
      <c r="H428" s="10"/>
      <c r="I428" s="12"/>
      <c r="J428" s="54"/>
    </row>
    <row r="429" spans="3:10" x14ac:dyDescent="0.25">
      <c r="C429" s="4"/>
      <c r="D429" s="4"/>
      <c r="E429" s="37"/>
      <c r="F429" s="4"/>
      <c r="G429" s="5"/>
      <c r="H429" s="10"/>
      <c r="I429" s="12"/>
      <c r="J429" s="54"/>
    </row>
    <row r="430" spans="3:10" x14ac:dyDescent="0.25">
      <c r="C430" s="4"/>
      <c r="D430" s="4"/>
      <c r="E430" s="37"/>
      <c r="F430" s="4"/>
      <c r="G430" s="5"/>
      <c r="H430" s="10"/>
      <c r="I430" s="12"/>
      <c r="J430" s="54"/>
    </row>
    <row r="431" spans="3:10" x14ac:dyDescent="0.25">
      <c r="C431" s="4"/>
      <c r="D431" s="4"/>
      <c r="E431" s="37"/>
      <c r="F431" s="4"/>
      <c r="G431" s="5"/>
      <c r="H431" s="10"/>
      <c r="I431" s="12"/>
      <c r="J431" s="54"/>
    </row>
    <row r="432" spans="3:10" x14ac:dyDescent="0.25">
      <c r="C432" s="4"/>
      <c r="D432" s="4"/>
      <c r="E432" s="37"/>
      <c r="F432" s="4"/>
      <c r="G432" s="5"/>
      <c r="H432" s="10"/>
      <c r="I432" s="12"/>
      <c r="J432" s="54"/>
    </row>
    <row r="433" spans="3:10" x14ac:dyDescent="0.25">
      <c r="C433" s="4"/>
      <c r="D433" s="4"/>
      <c r="E433" s="37"/>
      <c r="F433" s="4"/>
      <c r="G433" s="5"/>
      <c r="H433" s="10"/>
      <c r="I433" s="12"/>
      <c r="J433" s="54"/>
    </row>
    <row r="434" spans="3:10" x14ac:dyDescent="0.25">
      <c r="C434" s="4"/>
      <c r="D434" s="4"/>
      <c r="E434" s="37"/>
      <c r="F434" s="4"/>
      <c r="G434" s="5"/>
      <c r="H434" s="10"/>
      <c r="I434" s="12"/>
      <c r="J434" s="54"/>
    </row>
    <row r="435" spans="3:10" x14ac:dyDescent="0.25">
      <c r="C435" s="4"/>
      <c r="D435" s="4"/>
      <c r="E435" s="37"/>
      <c r="F435" s="4"/>
      <c r="G435" s="5"/>
      <c r="H435" s="10"/>
      <c r="I435" s="12"/>
      <c r="J435" s="54"/>
    </row>
    <row r="436" spans="3:10" x14ac:dyDescent="0.25">
      <c r="C436" s="4"/>
      <c r="D436" s="4"/>
      <c r="E436" s="37"/>
      <c r="F436" s="4"/>
      <c r="G436" s="5"/>
      <c r="H436" s="10"/>
      <c r="I436" s="12"/>
      <c r="J436" s="54"/>
    </row>
    <row r="437" spans="3:10" x14ac:dyDescent="0.25">
      <c r="C437" s="4"/>
      <c r="D437" s="4"/>
      <c r="E437" s="37"/>
      <c r="F437" s="4"/>
      <c r="G437" s="5"/>
      <c r="H437" s="10"/>
      <c r="I437" s="12"/>
      <c r="J437" s="54"/>
    </row>
    <row r="438" spans="3:10" x14ac:dyDescent="0.25">
      <c r="C438" s="4"/>
      <c r="D438" s="4"/>
      <c r="E438" s="37"/>
      <c r="F438" s="4"/>
      <c r="G438" s="5"/>
      <c r="H438" s="10"/>
      <c r="I438" s="12"/>
      <c r="J438" s="54"/>
    </row>
    <row r="439" spans="3:10" x14ac:dyDescent="0.25">
      <c r="C439" s="4"/>
      <c r="D439" s="4"/>
      <c r="E439" s="37"/>
      <c r="F439" s="4"/>
      <c r="G439" s="5"/>
      <c r="H439" s="10"/>
      <c r="I439" s="12"/>
      <c r="J439" s="54"/>
    </row>
    <row r="440" spans="3:10" x14ac:dyDescent="0.25">
      <c r="C440" s="4"/>
      <c r="D440" s="4"/>
      <c r="E440" s="37"/>
      <c r="F440" s="4"/>
      <c r="G440" s="5"/>
      <c r="H440" s="10"/>
      <c r="I440" s="12"/>
      <c r="J440" s="54"/>
    </row>
    <row r="441" spans="3:10" x14ac:dyDescent="0.25">
      <c r="C441" s="4"/>
      <c r="D441" s="4"/>
      <c r="E441" s="37"/>
      <c r="F441" s="4"/>
      <c r="G441" s="5"/>
      <c r="H441" s="10"/>
      <c r="I441" s="12"/>
      <c r="J441" s="54"/>
    </row>
    <row r="442" spans="3:10" x14ac:dyDescent="0.25">
      <c r="C442" s="4"/>
      <c r="D442" s="4"/>
      <c r="E442" s="37"/>
      <c r="F442" s="4"/>
      <c r="G442" s="5"/>
      <c r="H442" s="10"/>
      <c r="I442" s="12"/>
      <c r="J442" s="54"/>
    </row>
    <row r="443" spans="3:10" x14ac:dyDescent="0.25">
      <c r="C443" s="4"/>
      <c r="D443" s="4"/>
      <c r="E443" s="37"/>
      <c r="F443" s="4"/>
      <c r="G443" s="5"/>
      <c r="H443" s="10"/>
      <c r="I443" s="12"/>
      <c r="J443" s="54"/>
    </row>
    <row r="444" spans="3:10" x14ac:dyDescent="0.25">
      <c r="C444" s="4"/>
      <c r="D444" s="4"/>
      <c r="E444" s="37"/>
      <c r="F444" s="4"/>
      <c r="G444" s="5"/>
      <c r="H444" s="10"/>
      <c r="I444" s="12"/>
      <c r="J444" s="54"/>
    </row>
    <row r="445" spans="3:10" x14ac:dyDescent="0.25">
      <c r="C445" s="4"/>
      <c r="D445" s="4"/>
      <c r="E445" s="37"/>
      <c r="F445" s="4"/>
      <c r="G445" s="5"/>
      <c r="H445" s="10"/>
      <c r="I445" s="12"/>
      <c r="J445" s="54"/>
    </row>
    <row r="446" spans="3:10" x14ac:dyDescent="0.25">
      <c r="C446" s="4"/>
      <c r="D446" s="4"/>
      <c r="E446" s="37"/>
      <c r="F446" s="4"/>
      <c r="G446" s="5"/>
      <c r="H446" s="10"/>
      <c r="I446" s="12"/>
      <c r="J446" s="54"/>
    </row>
    <row r="447" spans="3:10" x14ac:dyDescent="0.25">
      <c r="C447" s="4"/>
      <c r="D447" s="4"/>
      <c r="E447" s="37"/>
      <c r="F447" s="4"/>
      <c r="G447" s="5"/>
      <c r="H447" s="10"/>
      <c r="I447" s="12"/>
      <c r="J447" s="54"/>
    </row>
    <row r="448" spans="3:10" x14ac:dyDescent="0.25">
      <c r="C448" s="4"/>
      <c r="D448" s="4"/>
      <c r="E448" s="37"/>
      <c r="F448" s="4"/>
      <c r="G448" s="5"/>
      <c r="H448" s="10"/>
      <c r="I448" s="12"/>
      <c r="J448" s="54"/>
    </row>
    <row r="449" spans="3:10" x14ac:dyDescent="0.25">
      <c r="C449" s="4"/>
      <c r="D449" s="4"/>
      <c r="E449" s="37"/>
      <c r="F449" s="4"/>
      <c r="G449" s="5"/>
      <c r="H449" s="10"/>
      <c r="I449" s="12"/>
      <c r="J449" s="54"/>
    </row>
    <row r="450" spans="3:10" x14ac:dyDescent="0.25">
      <c r="C450" s="4"/>
      <c r="D450" s="4"/>
      <c r="E450" s="37"/>
      <c r="F450" s="4"/>
      <c r="G450" s="5"/>
      <c r="H450" s="10"/>
      <c r="I450" s="12"/>
      <c r="J450" s="54"/>
    </row>
    <row r="451" spans="3:10" x14ac:dyDescent="0.25">
      <c r="C451" s="4"/>
      <c r="D451" s="4"/>
      <c r="E451" s="37"/>
      <c r="F451" s="4"/>
      <c r="G451" s="5"/>
      <c r="H451" s="10"/>
      <c r="I451" s="12"/>
      <c r="J451" s="54"/>
    </row>
    <row r="452" spans="3:10" x14ac:dyDescent="0.25">
      <c r="C452" s="4"/>
      <c r="D452" s="4"/>
      <c r="E452" s="37"/>
      <c r="F452" s="4"/>
      <c r="G452" s="5"/>
      <c r="H452" s="10"/>
      <c r="I452" s="12"/>
      <c r="J452" s="54"/>
    </row>
    <row r="453" spans="3:10" x14ac:dyDescent="0.25">
      <c r="C453" s="4"/>
      <c r="D453" s="4"/>
      <c r="E453" s="37"/>
      <c r="F453" s="4"/>
      <c r="G453" s="5"/>
      <c r="H453" s="10"/>
      <c r="I453" s="12"/>
      <c r="J453" s="54"/>
    </row>
    <row r="454" spans="3:10" x14ac:dyDescent="0.25">
      <c r="C454" s="4"/>
      <c r="D454" s="4"/>
      <c r="E454" s="37"/>
      <c r="F454" s="4"/>
      <c r="G454" s="5"/>
      <c r="H454" s="10"/>
      <c r="I454" s="12"/>
      <c r="J454" s="54"/>
    </row>
    <row r="455" spans="3:10" x14ac:dyDescent="0.25">
      <c r="C455" s="4"/>
      <c r="D455" s="4"/>
      <c r="E455" s="37"/>
      <c r="F455" s="4"/>
      <c r="G455" s="5"/>
      <c r="H455" s="10"/>
      <c r="I455" s="12"/>
      <c r="J455" s="54"/>
    </row>
    <row r="456" spans="3:10" x14ac:dyDescent="0.25">
      <c r="C456" s="4"/>
      <c r="D456" s="4"/>
      <c r="E456" s="37"/>
      <c r="F456" s="4"/>
      <c r="G456" s="5"/>
      <c r="H456" s="10"/>
      <c r="I456" s="12"/>
      <c r="J456" s="54"/>
    </row>
    <row r="457" spans="3:10" x14ac:dyDescent="0.25">
      <c r="C457" s="4"/>
      <c r="D457" s="4"/>
      <c r="E457" s="37"/>
      <c r="F457" s="4"/>
      <c r="G457" s="5"/>
      <c r="H457" s="10"/>
      <c r="I457" s="12"/>
      <c r="J457" s="54"/>
    </row>
    <row r="458" spans="3:10" x14ac:dyDescent="0.25">
      <c r="C458" s="4"/>
      <c r="D458" s="4"/>
      <c r="E458" s="37"/>
      <c r="F458" s="4"/>
      <c r="G458" s="5"/>
      <c r="H458" s="10"/>
      <c r="I458" s="12"/>
      <c r="J458" s="54"/>
    </row>
    <row r="459" spans="3:10" x14ac:dyDescent="0.25">
      <c r="C459" s="4"/>
      <c r="D459" s="4"/>
      <c r="E459" s="37"/>
      <c r="F459" s="4"/>
      <c r="G459" s="5"/>
      <c r="H459" s="10"/>
      <c r="I459" s="12"/>
      <c r="J459" s="54"/>
    </row>
    <row r="460" spans="3:10" x14ac:dyDescent="0.25">
      <c r="C460" s="4"/>
      <c r="D460" s="4"/>
      <c r="E460" s="37"/>
      <c r="F460" s="4"/>
      <c r="G460" s="5"/>
      <c r="H460" s="10"/>
      <c r="I460" s="12"/>
      <c r="J460" s="54"/>
    </row>
    <row r="461" spans="3:10" x14ac:dyDescent="0.25">
      <c r="C461" s="4"/>
      <c r="D461" s="4"/>
      <c r="E461" s="37"/>
      <c r="F461" s="4"/>
      <c r="G461" s="5"/>
      <c r="H461" s="10"/>
      <c r="I461" s="12"/>
      <c r="J461" s="54"/>
    </row>
    <row r="462" spans="3:10" x14ac:dyDescent="0.25">
      <c r="C462" s="4"/>
      <c r="D462" s="4"/>
      <c r="E462" s="37"/>
      <c r="F462" s="4"/>
      <c r="G462" s="5"/>
      <c r="H462" s="10"/>
      <c r="I462" s="12"/>
      <c r="J462" s="54"/>
    </row>
    <row r="463" spans="3:10" x14ac:dyDescent="0.25">
      <c r="C463" s="4"/>
      <c r="D463" s="4"/>
      <c r="E463" s="37"/>
      <c r="F463" s="4"/>
      <c r="G463" s="5"/>
      <c r="H463" s="10"/>
      <c r="I463" s="12"/>
      <c r="J463" s="54"/>
    </row>
    <row r="464" spans="3:10" x14ac:dyDescent="0.25">
      <c r="C464" s="4"/>
      <c r="D464" s="4"/>
      <c r="E464" s="37"/>
      <c r="F464" s="4"/>
      <c r="G464" s="5"/>
      <c r="H464" s="10"/>
      <c r="I464" s="12"/>
      <c r="J464" s="54"/>
    </row>
    <row r="465" spans="3:10" x14ac:dyDescent="0.25">
      <c r="C465" s="4"/>
      <c r="D465" s="4"/>
      <c r="E465" s="37"/>
      <c r="F465" s="4"/>
      <c r="G465" s="5"/>
      <c r="H465" s="10"/>
      <c r="I465" s="12"/>
      <c r="J465" s="54"/>
    </row>
    <row r="466" spans="3:10" x14ac:dyDescent="0.25">
      <c r="C466" s="4"/>
      <c r="D466" s="4"/>
      <c r="E466" s="37"/>
      <c r="F466" s="4"/>
      <c r="G466" s="5"/>
      <c r="H466" s="10"/>
      <c r="I466" s="12"/>
      <c r="J466" s="54"/>
    </row>
    <row r="467" spans="3:10" x14ac:dyDescent="0.25">
      <c r="C467" s="4"/>
      <c r="D467" s="4"/>
      <c r="E467" s="37"/>
      <c r="F467" s="4"/>
      <c r="G467" s="5"/>
      <c r="H467" s="10"/>
      <c r="I467" s="12"/>
      <c r="J467" s="54"/>
    </row>
    <row r="468" spans="3:10" x14ac:dyDescent="0.25">
      <c r="C468" s="4"/>
      <c r="D468" s="4"/>
      <c r="E468" s="37"/>
      <c r="F468" s="4"/>
      <c r="G468" s="5"/>
      <c r="H468" s="10"/>
      <c r="I468" s="12"/>
      <c r="J468" s="54"/>
    </row>
    <row r="469" spans="3:10" x14ac:dyDescent="0.25">
      <c r="C469" s="4"/>
      <c r="D469" s="4"/>
      <c r="E469" s="37"/>
      <c r="F469" s="4"/>
      <c r="G469" s="5"/>
      <c r="H469" s="10"/>
      <c r="I469" s="12"/>
      <c r="J469" s="54"/>
    </row>
    <row r="470" spans="3:10" x14ac:dyDescent="0.25">
      <c r="C470" s="4"/>
      <c r="D470" s="4"/>
      <c r="E470" s="37"/>
      <c r="F470" s="4"/>
      <c r="G470" s="5"/>
      <c r="H470" s="10"/>
      <c r="I470" s="12"/>
      <c r="J470" s="54"/>
    </row>
    <row r="471" spans="3:10" x14ac:dyDescent="0.25">
      <c r="C471" s="4"/>
      <c r="D471" s="4"/>
      <c r="E471" s="37"/>
      <c r="F471" s="4"/>
      <c r="G471" s="5"/>
      <c r="H471" s="10"/>
      <c r="I471" s="12"/>
      <c r="J471" s="54"/>
    </row>
    <row r="472" spans="3:10" x14ac:dyDescent="0.25">
      <c r="C472" s="4"/>
      <c r="D472" s="4"/>
      <c r="E472" s="37"/>
      <c r="F472" s="4"/>
      <c r="G472" s="5"/>
      <c r="H472" s="10"/>
      <c r="I472" s="12"/>
      <c r="J472" s="54"/>
    </row>
    <row r="473" spans="3:10" x14ac:dyDescent="0.25">
      <c r="C473" s="4"/>
      <c r="D473" s="4"/>
      <c r="E473" s="37"/>
      <c r="F473" s="4"/>
      <c r="G473" s="5"/>
      <c r="H473" s="10"/>
      <c r="I473" s="12"/>
      <c r="J473" s="54"/>
    </row>
    <row r="474" spans="3:10" x14ac:dyDescent="0.25">
      <c r="C474" s="4"/>
      <c r="D474" s="4"/>
      <c r="E474" s="37"/>
      <c r="F474" s="4"/>
      <c r="G474" s="5"/>
      <c r="H474" s="10"/>
      <c r="I474" s="12"/>
      <c r="J474" s="54"/>
    </row>
    <row r="475" spans="3:10" x14ac:dyDescent="0.25">
      <c r="C475" s="4"/>
      <c r="D475" s="4"/>
      <c r="E475" s="37"/>
      <c r="F475" s="4"/>
      <c r="G475" s="5"/>
      <c r="H475" s="10"/>
      <c r="I475" s="12"/>
      <c r="J475" s="54"/>
    </row>
    <row r="476" spans="3:10" x14ac:dyDescent="0.25">
      <c r="C476" s="4"/>
      <c r="D476" s="4"/>
      <c r="E476" s="37"/>
      <c r="F476" s="4"/>
      <c r="G476" s="5"/>
      <c r="H476" s="10"/>
      <c r="I476" s="12"/>
      <c r="J476" s="54"/>
    </row>
    <row r="477" spans="3:10" x14ac:dyDescent="0.25">
      <c r="C477" s="4"/>
      <c r="D477" s="4"/>
      <c r="E477" s="37"/>
      <c r="F477" s="4"/>
      <c r="G477" s="5"/>
      <c r="H477" s="10"/>
      <c r="I477" s="12"/>
      <c r="J477" s="54"/>
    </row>
    <row r="478" spans="3:10" x14ac:dyDescent="0.25">
      <c r="C478" s="4"/>
      <c r="D478" s="4"/>
      <c r="E478" s="37"/>
      <c r="F478" s="4"/>
      <c r="G478" s="5"/>
      <c r="H478" s="10"/>
      <c r="I478" s="12"/>
      <c r="J478" s="54"/>
    </row>
    <row r="479" spans="3:10" x14ac:dyDescent="0.25">
      <c r="C479" s="4"/>
      <c r="D479" s="4"/>
      <c r="E479" s="37"/>
      <c r="F479" s="4"/>
      <c r="G479" s="5"/>
      <c r="H479" s="10"/>
      <c r="I479" s="12"/>
      <c r="J479" s="54"/>
    </row>
    <row r="480" spans="3:10" x14ac:dyDescent="0.25">
      <c r="C480" s="4"/>
      <c r="D480" s="4"/>
      <c r="E480" s="37"/>
      <c r="F480" s="4"/>
      <c r="G480" s="5"/>
      <c r="H480" s="10"/>
      <c r="I480" s="12"/>
      <c r="J480" s="54"/>
    </row>
    <row r="481" spans="3:10" x14ac:dyDescent="0.25">
      <c r="C481" s="4"/>
      <c r="D481" s="4"/>
      <c r="E481" s="37"/>
      <c r="F481" s="4"/>
      <c r="G481" s="5"/>
      <c r="H481" s="10"/>
      <c r="I481" s="12"/>
      <c r="J481" s="54"/>
    </row>
    <row r="482" spans="3:10" x14ac:dyDescent="0.25">
      <c r="C482" s="4"/>
      <c r="D482" s="4"/>
      <c r="E482" s="37"/>
      <c r="F482" s="4"/>
      <c r="G482" s="5"/>
      <c r="H482" s="10"/>
      <c r="I482" s="12"/>
      <c r="J482" s="54"/>
    </row>
    <row r="483" spans="3:10" x14ac:dyDescent="0.25">
      <c r="C483" s="4"/>
      <c r="D483" s="4"/>
      <c r="E483" s="37"/>
      <c r="F483" s="4"/>
      <c r="G483" s="5"/>
      <c r="H483" s="10"/>
      <c r="I483" s="12"/>
      <c r="J483" s="54"/>
    </row>
    <row r="484" spans="3:10" x14ac:dyDescent="0.25">
      <c r="C484" s="4"/>
      <c r="D484" s="4"/>
      <c r="E484" s="37"/>
      <c r="F484" s="4"/>
      <c r="G484" s="5"/>
      <c r="H484" s="10"/>
      <c r="I484" s="12"/>
      <c r="J484" s="54"/>
    </row>
    <row r="485" spans="3:10" x14ac:dyDescent="0.25">
      <c r="C485" s="4"/>
      <c r="D485" s="4"/>
      <c r="E485" s="37"/>
      <c r="F485" s="4"/>
      <c r="G485" s="5"/>
      <c r="H485" s="10"/>
      <c r="I485" s="12"/>
      <c r="J485" s="54"/>
    </row>
    <row r="486" spans="3:10" x14ac:dyDescent="0.25">
      <c r="C486" s="4"/>
      <c r="D486" s="4"/>
      <c r="E486" s="37"/>
      <c r="F486" s="4"/>
      <c r="G486" s="5"/>
      <c r="H486" s="10"/>
      <c r="I486" s="12"/>
      <c r="J486" s="54"/>
    </row>
    <row r="487" spans="3:10" x14ac:dyDescent="0.25">
      <c r="C487" s="4"/>
      <c r="D487" s="4"/>
      <c r="E487" s="37"/>
      <c r="F487" s="4"/>
      <c r="G487" s="5"/>
      <c r="H487" s="10"/>
      <c r="I487" s="12"/>
      <c r="J487" s="54"/>
    </row>
    <row r="488" spans="3:10" x14ac:dyDescent="0.25">
      <c r="C488" s="4"/>
      <c r="D488" s="4"/>
      <c r="E488" s="37"/>
      <c r="F488" s="4"/>
      <c r="G488" s="5"/>
      <c r="H488" s="10"/>
      <c r="I488" s="12"/>
      <c r="J488" s="54"/>
    </row>
    <row r="489" spans="3:10" x14ac:dyDescent="0.25">
      <c r="C489" s="4"/>
      <c r="D489" s="4"/>
      <c r="E489" s="37"/>
      <c r="F489" s="4"/>
      <c r="G489" s="5"/>
      <c r="H489" s="10"/>
      <c r="I489" s="12"/>
      <c r="J489" s="54"/>
    </row>
    <row r="490" spans="3:10" x14ac:dyDescent="0.25">
      <c r="C490" s="4"/>
      <c r="D490" s="4"/>
      <c r="E490" s="37"/>
      <c r="F490" s="4"/>
      <c r="G490" s="5"/>
      <c r="H490" s="10"/>
      <c r="I490" s="12"/>
      <c r="J490" s="54"/>
    </row>
    <row r="491" spans="3:10" x14ac:dyDescent="0.25">
      <c r="C491" s="4"/>
      <c r="D491" s="4"/>
      <c r="E491" s="37"/>
      <c r="F491" s="4"/>
      <c r="G491" s="5"/>
      <c r="H491" s="10"/>
      <c r="I491" s="12"/>
      <c r="J491" s="54"/>
    </row>
    <row r="492" spans="3:10" x14ac:dyDescent="0.25">
      <c r="C492" s="4"/>
      <c r="D492" s="4"/>
      <c r="E492" s="37"/>
      <c r="F492" s="4"/>
      <c r="G492" s="5"/>
      <c r="H492" s="10"/>
      <c r="I492" s="12"/>
      <c r="J492" s="54"/>
    </row>
    <row r="493" spans="3:10" x14ac:dyDescent="0.25">
      <c r="C493" s="4"/>
      <c r="D493" s="4"/>
      <c r="E493" s="37"/>
      <c r="F493" s="4"/>
      <c r="G493" s="5"/>
      <c r="H493" s="10"/>
      <c r="I493" s="12"/>
      <c r="J493" s="54"/>
    </row>
    <row r="494" spans="3:10" x14ac:dyDescent="0.25">
      <c r="C494" s="4"/>
      <c r="D494" s="4"/>
      <c r="E494" s="37"/>
      <c r="F494" s="4"/>
      <c r="G494" s="5"/>
      <c r="H494" s="10"/>
      <c r="I494" s="12"/>
      <c r="J494" s="54"/>
    </row>
    <row r="495" spans="3:10" x14ac:dyDescent="0.25">
      <c r="C495" s="4"/>
      <c r="D495" s="4"/>
      <c r="E495" s="37"/>
      <c r="F495" s="4"/>
      <c r="G495" s="5"/>
      <c r="H495" s="10"/>
      <c r="I495" s="12"/>
      <c r="J495" s="54"/>
    </row>
    <row r="496" spans="3:10" x14ac:dyDescent="0.25">
      <c r="C496" s="4"/>
      <c r="D496" s="4"/>
      <c r="E496" s="37"/>
      <c r="F496" s="4"/>
      <c r="G496" s="5"/>
      <c r="H496" s="10"/>
      <c r="I496" s="12"/>
      <c r="J496" s="54"/>
    </row>
    <row r="497" spans="3:10" x14ac:dyDescent="0.25">
      <c r="C497" s="4"/>
      <c r="D497" s="4"/>
      <c r="E497" s="37"/>
      <c r="F497" s="4"/>
      <c r="G497" s="5"/>
      <c r="H497" s="10"/>
      <c r="I497" s="12"/>
      <c r="J497" s="54"/>
    </row>
    <row r="498" spans="3:10" x14ac:dyDescent="0.25">
      <c r="C498" s="4"/>
      <c r="D498" s="4"/>
      <c r="E498" s="37"/>
      <c r="F498" s="4"/>
      <c r="G498" s="5"/>
      <c r="H498" s="10"/>
      <c r="I498" s="12"/>
      <c r="J498" s="54"/>
    </row>
    <row r="499" spans="3:10" x14ac:dyDescent="0.25">
      <c r="C499" s="4"/>
      <c r="D499" s="4"/>
      <c r="E499" s="37"/>
      <c r="F499" s="4"/>
      <c r="G499" s="5"/>
      <c r="H499" s="10"/>
      <c r="I499" s="12"/>
      <c r="J499" s="54"/>
    </row>
    <row r="500" spans="3:10" x14ac:dyDescent="0.25">
      <c r="C500" s="4"/>
      <c r="D500" s="4"/>
      <c r="E500" s="37"/>
      <c r="F500" s="4"/>
      <c r="G500" s="5"/>
      <c r="H500" s="10"/>
      <c r="I500" s="12"/>
      <c r="J500" s="54"/>
    </row>
    <row r="501" spans="3:10" x14ac:dyDescent="0.25">
      <c r="C501" s="4"/>
      <c r="D501" s="4"/>
      <c r="E501" s="37"/>
      <c r="F501" s="4"/>
      <c r="G501" s="5"/>
      <c r="H501" s="10"/>
      <c r="I501" s="12"/>
      <c r="J501" s="54"/>
    </row>
    <row r="502" spans="3:10" x14ac:dyDescent="0.25">
      <c r="C502" s="4"/>
      <c r="D502" s="4"/>
      <c r="E502" s="37"/>
      <c r="F502" s="4"/>
      <c r="G502" s="5"/>
      <c r="H502" s="10"/>
      <c r="I502" s="12"/>
      <c r="J502" s="54"/>
    </row>
    <row r="503" spans="3:10" x14ac:dyDescent="0.25">
      <c r="C503" s="4"/>
      <c r="D503" s="4"/>
      <c r="E503" s="37"/>
      <c r="F503" s="4"/>
      <c r="G503" s="5"/>
      <c r="H503" s="10"/>
      <c r="I503" s="12"/>
      <c r="J503" s="54"/>
    </row>
    <row r="504" spans="3:10" x14ac:dyDescent="0.25">
      <c r="C504" s="4"/>
      <c r="D504" s="4"/>
      <c r="E504" s="37"/>
      <c r="F504" s="4"/>
      <c r="G504" s="5"/>
      <c r="H504" s="10"/>
      <c r="I504" s="12"/>
      <c r="J504" s="54"/>
    </row>
    <row r="505" spans="3:10" x14ac:dyDescent="0.25">
      <c r="C505" s="4"/>
      <c r="D505" s="4"/>
      <c r="E505" s="37"/>
      <c r="F505" s="4"/>
      <c r="G505" s="5"/>
      <c r="H505" s="10"/>
      <c r="I505" s="12"/>
      <c r="J505" s="54"/>
    </row>
    <row r="506" spans="3:10" x14ac:dyDescent="0.25">
      <c r="C506" s="4"/>
      <c r="D506" s="4"/>
      <c r="E506" s="37"/>
      <c r="F506" s="4"/>
      <c r="G506" s="5"/>
      <c r="H506" s="10"/>
      <c r="I506" s="12"/>
      <c r="J506" s="54"/>
    </row>
    <row r="507" spans="3:10" x14ac:dyDescent="0.25">
      <c r="C507" s="4"/>
      <c r="D507" s="4"/>
      <c r="E507" s="37"/>
      <c r="F507" s="4"/>
      <c r="G507" s="5"/>
      <c r="H507" s="10"/>
      <c r="I507" s="12"/>
      <c r="J507" s="54"/>
    </row>
    <row r="508" spans="3:10" x14ac:dyDescent="0.25">
      <c r="C508" s="4"/>
      <c r="D508" s="4"/>
      <c r="E508" s="37"/>
      <c r="F508" s="4"/>
      <c r="G508" s="5"/>
      <c r="H508" s="10"/>
      <c r="I508" s="12"/>
      <c r="J508" s="54"/>
    </row>
    <row r="509" spans="3:10" x14ac:dyDescent="0.25">
      <c r="C509" s="4"/>
      <c r="D509" s="4"/>
      <c r="E509" s="37"/>
      <c r="F509" s="4"/>
      <c r="G509" s="5"/>
      <c r="H509" s="10"/>
      <c r="I509" s="12"/>
      <c r="J509" s="54"/>
    </row>
    <row r="510" spans="3:10" x14ac:dyDescent="0.25">
      <c r="C510" s="4"/>
      <c r="D510" s="4"/>
      <c r="E510" s="37"/>
      <c r="F510" s="4"/>
      <c r="G510" s="5"/>
      <c r="H510" s="10"/>
      <c r="I510" s="12"/>
      <c r="J510" s="54"/>
    </row>
    <row r="511" spans="3:10" x14ac:dyDescent="0.25">
      <c r="C511" s="4"/>
      <c r="D511" s="4"/>
      <c r="E511" s="37"/>
      <c r="F511" s="4"/>
      <c r="G511" s="5"/>
      <c r="H511" s="10"/>
      <c r="I511" s="12"/>
      <c r="J511" s="54"/>
    </row>
    <row r="512" spans="3:10" x14ac:dyDescent="0.25">
      <c r="C512" s="4"/>
      <c r="D512" s="4"/>
      <c r="E512" s="37"/>
      <c r="F512" s="4"/>
      <c r="G512" s="5"/>
      <c r="H512" s="10"/>
      <c r="I512" s="12"/>
      <c r="J512" s="54"/>
    </row>
    <row r="513" spans="3:12" x14ac:dyDescent="0.25">
      <c r="C513" s="4"/>
      <c r="D513" s="4"/>
      <c r="E513" s="37"/>
      <c r="F513" s="4"/>
      <c r="G513" s="5"/>
      <c r="H513" s="10"/>
      <c r="I513" s="12"/>
      <c r="J513" s="54"/>
    </row>
    <row r="514" spans="3:12" x14ac:dyDescent="0.25">
      <c r="C514" s="4"/>
      <c r="D514" s="4"/>
      <c r="E514" s="37"/>
      <c r="F514" s="4"/>
      <c r="G514" s="5"/>
      <c r="H514" s="10"/>
      <c r="I514" s="12"/>
      <c r="J514" s="54"/>
    </row>
    <row r="515" spans="3:12" x14ac:dyDescent="0.25">
      <c r="C515" s="4"/>
      <c r="D515" s="4"/>
      <c r="E515" s="37"/>
      <c r="F515" s="4"/>
      <c r="G515" s="5"/>
      <c r="H515" s="10"/>
      <c r="I515" s="12"/>
      <c r="J515" s="54"/>
    </row>
    <row r="516" spans="3:12" x14ac:dyDescent="0.25">
      <c r="C516" s="4"/>
      <c r="D516" s="4"/>
      <c r="E516" s="37"/>
      <c r="F516" s="4"/>
      <c r="G516" s="5"/>
      <c r="H516" s="10"/>
      <c r="I516" s="12"/>
      <c r="J516" s="54"/>
    </row>
    <row r="517" spans="3:12" x14ac:dyDescent="0.25">
      <c r="C517" s="4"/>
      <c r="D517" s="4"/>
      <c r="E517" s="37"/>
      <c r="F517" s="4"/>
      <c r="G517" s="5"/>
      <c r="H517" s="10"/>
      <c r="I517" s="12"/>
      <c r="J517" s="54"/>
    </row>
    <row r="518" spans="3:12" x14ac:dyDescent="0.25">
      <c r="C518" s="4"/>
      <c r="D518" s="4"/>
      <c r="E518" s="37"/>
      <c r="F518" s="4"/>
      <c r="G518" s="5"/>
      <c r="H518" s="10"/>
      <c r="I518" s="12"/>
      <c r="J518" s="54"/>
    </row>
    <row r="519" spans="3:12" x14ac:dyDescent="0.25">
      <c r="C519" s="4"/>
      <c r="D519" s="4"/>
      <c r="E519" s="37"/>
      <c r="F519" s="4"/>
      <c r="G519" s="5"/>
      <c r="H519" s="10"/>
      <c r="I519" s="12"/>
      <c r="J519" s="54"/>
    </row>
    <row r="520" spans="3:12" x14ac:dyDescent="0.25">
      <c r="C520" s="4"/>
      <c r="D520" s="4"/>
      <c r="E520" s="37"/>
      <c r="F520" s="4"/>
      <c r="G520" s="5"/>
      <c r="H520" s="10"/>
      <c r="I520" s="12"/>
      <c r="J520" s="54"/>
    </row>
    <row r="521" spans="3:12" x14ac:dyDescent="0.25">
      <c r="C521" s="4"/>
      <c r="D521" s="4"/>
      <c r="E521" s="37"/>
      <c r="F521" s="4"/>
      <c r="G521" s="5"/>
      <c r="H521" s="10"/>
      <c r="I521" s="12"/>
      <c r="J521" s="54"/>
    </row>
    <row r="522" spans="3:12" x14ac:dyDescent="0.25">
      <c r="C522" s="4"/>
      <c r="D522" s="4"/>
      <c r="E522" s="37"/>
      <c r="F522" s="4"/>
      <c r="G522" s="5"/>
      <c r="H522" s="10"/>
      <c r="I522" s="12"/>
      <c r="J522" s="54"/>
    </row>
    <row r="523" spans="3:12" x14ac:dyDescent="0.25">
      <c r="C523" s="4"/>
      <c r="D523" s="4"/>
      <c r="E523" s="37"/>
      <c r="F523" s="4"/>
      <c r="G523" s="5"/>
      <c r="H523" s="10"/>
      <c r="I523" s="12"/>
      <c r="J523" s="54"/>
    </row>
    <row r="524" spans="3:12" x14ac:dyDescent="0.25">
      <c r="C524" s="4"/>
      <c r="D524" s="4"/>
      <c r="E524" s="37"/>
      <c r="F524" s="4"/>
      <c r="G524" s="5"/>
      <c r="H524" s="10"/>
      <c r="I524" s="12"/>
      <c r="J524" s="54"/>
    </row>
    <row r="525" spans="3:12" x14ac:dyDescent="0.25">
      <c r="C525" s="41"/>
      <c r="D525" s="41"/>
      <c r="E525" s="46"/>
      <c r="F525" s="41"/>
      <c r="G525" s="47"/>
      <c r="H525" s="48"/>
      <c r="I525" s="49"/>
      <c r="J525" s="55"/>
    </row>
    <row r="526" spans="3:12" x14ac:dyDescent="0.25">
      <c r="C526" s="4"/>
      <c r="D526" s="4"/>
      <c r="E526" s="37"/>
      <c r="F526" s="4"/>
      <c r="G526" s="5"/>
      <c r="H526" s="10"/>
      <c r="I526" s="12"/>
      <c r="J526" s="54"/>
      <c r="K526" s="12"/>
      <c r="L526" s="12"/>
    </row>
    <row r="527" spans="3:12" x14ac:dyDescent="0.25">
      <c r="C527" s="4"/>
      <c r="D527" s="4"/>
      <c r="E527" s="37"/>
      <c r="F527" s="4"/>
      <c r="G527" s="5"/>
      <c r="H527" s="10"/>
      <c r="I527" s="12"/>
      <c r="J527" s="54"/>
      <c r="K527" s="12"/>
      <c r="L527" s="12"/>
    </row>
    <row r="528" spans="3:12" x14ac:dyDescent="0.25">
      <c r="C528" s="4"/>
      <c r="D528" s="4"/>
      <c r="E528" s="37"/>
      <c r="F528" s="4"/>
      <c r="G528" s="5"/>
      <c r="H528" s="10"/>
      <c r="I528" s="12"/>
      <c r="J528" s="54"/>
      <c r="K528" s="12"/>
      <c r="L528" s="12"/>
    </row>
    <row r="529" spans="3:12" x14ac:dyDescent="0.25">
      <c r="C529" s="4"/>
      <c r="D529" s="4"/>
      <c r="E529" s="37"/>
      <c r="F529" s="4"/>
      <c r="G529" s="5"/>
      <c r="H529" s="10"/>
      <c r="I529" s="12"/>
      <c r="J529" s="54"/>
      <c r="K529" s="12"/>
      <c r="L529" s="12"/>
    </row>
    <row r="530" spans="3:12" x14ac:dyDescent="0.25">
      <c r="C530" s="4"/>
      <c r="D530" s="4"/>
      <c r="E530" s="37"/>
      <c r="F530" s="4"/>
      <c r="G530" s="5"/>
      <c r="H530" s="10"/>
      <c r="I530" s="12"/>
      <c r="J530" s="54"/>
      <c r="K530" s="12"/>
      <c r="L530" s="12"/>
    </row>
    <row r="531" spans="3:12" x14ac:dyDescent="0.25">
      <c r="C531" s="4"/>
      <c r="D531" s="4"/>
      <c r="E531" s="37"/>
      <c r="F531" s="4"/>
      <c r="G531" s="5"/>
      <c r="H531" s="10"/>
      <c r="I531" s="12"/>
      <c r="J531" s="54"/>
      <c r="K531" s="12"/>
      <c r="L531" s="12"/>
    </row>
    <row r="532" spans="3:12" x14ac:dyDescent="0.25">
      <c r="C532" s="4"/>
      <c r="D532" s="4"/>
      <c r="E532" s="37"/>
      <c r="F532" s="4"/>
      <c r="G532" s="5"/>
      <c r="H532" s="10"/>
      <c r="I532" s="12"/>
      <c r="J532" s="54"/>
      <c r="K532" s="12"/>
      <c r="L532" s="12"/>
    </row>
    <row r="533" spans="3:12" x14ac:dyDescent="0.25">
      <c r="C533" s="4"/>
      <c r="D533" s="4"/>
      <c r="E533" s="37"/>
      <c r="F533" s="4"/>
      <c r="G533" s="5"/>
      <c r="H533" s="10"/>
      <c r="I533" s="12"/>
      <c r="J533" s="54"/>
      <c r="K533" s="12"/>
      <c r="L533" s="12"/>
    </row>
    <row r="534" spans="3:12" x14ac:dyDescent="0.25">
      <c r="C534" s="4"/>
      <c r="D534" s="4"/>
      <c r="E534" s="37"/>
      <c r="F534" s="4"/>
      <c r="G534" s="5"/>
      <c r="H534" s="10"/>
      <c r="I534" s="12"/>
      <c r="J534" s="54"/>
      <c r="K534" s="12"/>
      <c r="L534" s="12"/>
    </row>
    <row r="535" spans="3:12" x14ac:dyDescent="0.25">
      <c r="C535" s="4"/>
      <c r="D535" s="4"/>
      <c r="E535" s="37"/>
      <c r="F535" s="4"/>
      <c r="G535" s="5"/>
      <c r="H535" s="10"/>
      <c r="I535" s="12"/>
      <c r="J535" s="54"/>
      <c r="K535" s="12"/>
      <c r="L535" s="12"/>
    </row>
    <row r="536" spans="3:12" x14ac:dyDescent="0.25">
      <c r="C536" s="4"/>
      <c r="D536" s="4"/>
      <c r="E536" s="37"/>
      <c r="F536" s="4"/>
      <c r="G536" s="5"/>
      <c r="H536" s="10"/>
      <c r="I536" s="12"/>
      <c r="J536" s="54"/>
      <c r="K536" s="12"/>
      <c r="L536" s="12"/>
    </row>
    <row r="537" spans="3:12" x14ac:dyDescent="0.25">
      <c r="C537" s="4"/>
      <c r="D537" s="4"/>
      <c r="E537" s="37"/>
      <c r="F537" s="4"/>
      <c r="G537" s="5"/>
      <c r="H537" s="10"/>
      <c r="I537" s="12"/>
      <c r="J537" s="54"/>
      <c r="K537" s="12"/>
      <c r="L537" s="12"/>
    </row>
    <row r="538" spans="3:12" x14ac:dyDescent="0.25">
      <c r="C538" s="4"/>
      <c r="D538" s="4"/>
      <c r="E538" s="37"/>
      <c r="F538" s="4"/>
      <c r="G538" s="5"/>
      <c r="H538" s="10"/>
      <c r="I538" s="12"/>
      <c r="J538" s="54"/>
      <c r="K538" s="12"/>
      <c r="L538" s="12"/>
    </row>
    <row r="539" spans="3:12" x14ac:dyDescent="0.25">
      <c r="C539" s="4"/>
      <c r="D539" s="4"/>
      <c r="E539" s="37"/>
      <c r="F539" s="4"/>
      <c r="G539" s="5"/>
      <c r="H539" s="10"/>
      <c r="I539" s="12"/>
      <c r="J539" s="54"/>
      <c r="K539" s="12"/>
      <c r="L539" s="12"/>
    </row>
    <row r="540" spans="3:12" x14ac:dyDescent="0.25">
      <c r="C540" s="4"/>
      <c r="D540" s="4"/>
      <c r="E540" s="37"/>
      <c r="F540" s="4"/>
      <c r="G540" s="5"/>
      <c r="H540" s="10"/>
      <c r="I540" s="12"/>
      <c r="J540" s="54"/>
      <c r="K540" s="12"/>
      <c r="L540" s="12"/>
    </row>
    <row r="541" spans="3:12" x14ac:dyDescent="0.25">
      <c r="C541" s="4"/>
      <c r="D541" s="4"/>
      <c r="E541" s="37"/>
      <c r="F541" s="4"/>
      <c r="G541" s="5"/>
      <c r="H541" s="10"/>
      <c r="I541" s="12"/>
      <c r="J541" s="54"/>
      <c r="K541" s="12"/>
      <c r="L541" s="12"/>
    </row>
    <row r="542" spans="3:12" x14ac:dyDescent="0.25">
      <c r="C542" s="4"/>
      <c r="D542" s="4"/>
      <c r="E542" s="37"/>
      <c r="F542" s="4"/>
      <c r="G542" s="5"/>
      <c r="H542" s="10"/>
      <c r="I542" s="12"/>
      <c r="J542" s="54"/>
      <c r="K542" s="12"/>
      <c r="L542" s="12"/>
    </row>
    <row r="543" spans="3:12" x14ac:dyDescent="0.25">
      <c r="C543" s="4"/>
      <c r="D543" s="4"/>
      <c r="E543" s="37"/>
      <c r="F543" s="4"/>
      <c r="G543" s="5"/>
      <c r="H543" s="10"/>
      <c r="I543" s="12"/>
      <c r="J543" s="54"/>
      <c r="K543" s="12"/>
      <c r="L543" s="12"/>
    </row>
    <row r="544" spans="3:12" x14ac:dyDescent="0.25">
      <c r="C544" s="4"/>
      <c r="D544" s="4"/>
      <c r="E544" s="37"/>
      <c r="F544" s="4"/>
      <c r="G544" s="5"/>
      <c r="H544" s="10"/>
      <c r="I544" s="12"/>
      <c r="J544" s="54"/>
      <c r="K544" s="12"/>
      <c r="L544" s="12"/>
    </row>
    <row r="545" spans="3:12" x14ac:dyDescent="0.25">
      <c r="C545" s="4"/>
      <c r="D545" s="4"/>
      <c r="E545" s="37"/>
      <c r="F545" s="4"/>
      <c r="G545" s="5"/>
      <c r="H545" s="10"/>
      <c r="I545" s="12"/>
      <c r="J545" s="54"/>
      <c r="K545" s="12"/>
      <c r="L545" s="12"/>
    </row>
    <row r="546" spans="3:12" x14ac:dyDescent="0.25">
      <c r="C546" s="4"/>
      <c r="D546" s="4"/>
      <c r="E546" s="37"/>
      <c r="F546" s="4"/>
      <c r="G546" s="5"/>
      <c r="H546" s="10"/>
      <c r="I546" s="12"/>
      <c r="J546" s="54"/>
      <c r="K546" s="12"/>
      <c r="L546" s="12"/>
    </row>
    <row r="547" spans="3:12" x14ac:dyDescent="0.25">
      <c r="C547" s="4"/>
      <c r="D547" s="4"/>
      <c r="E547" s="37"/>
      <c r="F547" s="4"/>
      <c r="G547" s="5"/>
      <c r="H547" s="10"/>
      <c r="I547" s="12"/>
      <c r="J547" s="54"/>
      <c r="K547" s="12"/>
      <c r="L547" s="12"/>
    </row>
    <row r="548" spans="3:12" x14ac:dyDescent="0.25">
      <c r="C548" s="4"/>
      <c r="D548" s="4"/>
      <c r="E548" s="37"/>
      <c r="F548" s="4"/>
      <c r="G548" s="5"/>
      <c r="H548" s="10"/>
      <c r="I548" s="12"/>
      <c r="J548" s="54"/>
      <c r="K548" s="12"/>
      <c r="L548" s="12"/>
    </row>
    <row r="549" spans="3:12" x14ac:dyDescent="0.25">
      <c r="C549" s="4"/>
      <c r="D549" s="4"/>
      <c r="E549" s="37"/>
      <c r="F549" s="4"/>
      <c r="G549" s="5"/>
      <c r="H549" s="10"/>
      <c r="I549" s="12"/>
      <c r="J549" s="54"/>
      <c r="K549" s="12"/>
      <c r="L549" s="12"/>
    </row>
    <row r="550" spans="3:12" x14ac:dyDescent="0.25">
      <c r="C550" s="4"/>
      <c r="D550" s="4"/>
      <c r="E550" s="37"/>
      <c r="F550" s="4"/>
      <c r="G550" s="5"/>
      <c r="H550" s="10"/>
      <c r="I550" s="12"/>
      <c r="J550" s="54"/>
      <c r="K550" s="12"/>
      <c r="L550" s="12"/>
    </row>
    <row r="551" spans="3:12" x14ac:dyDescent="0.25">
      <c r="C551" s="4"/>
      <c r="D551" s="4"/>
      <c r="E551" s="37"/>
      <c r="F551" s="4"/>
      <c r="G551" s="5"/>
      <c r="H551" s="10"/>
      <c r="I551" s="12"/>
      <c r="J551" s="54"/>
      <c r="K551" s="12"/>
      <c r="L551" s="12"/>
    </row>
    <row r="552" spans="3:12" x14ac:dyDescent="0.25">
      <c r="C552" s="4"/>
      <c r="D552" s="4"/>
      <c r="E552" s="37"/>
      <c r="F552" s="4"/>
      <c r="G552" s="5"/>
      <c r="H552" s="10"/>
      <c r="I552" s="12"/>
      <c r="J552" s="54"/>
      <c r="K552" s="12"/>
      <c r="L552" s="12"/>
    </row>
    <row r="553" spans="3:12" x14ac:dyDescent="0.25">
      <c r="C553" s="4"/>
      <c r="D553" s="4"/>
      <c r="E553" s="37"/>
      <c r="F553" s="4"/>
      <c r="G553" s="5"/>
      <c r="H553" s="10"/>
      <c r="I553" s="12"/>
      <c r="J553" s="54"/>
      <c r="K553" s="12"/>
      <c r="L553" s="12"/>
    </row>
    <row r="554" spans="3:12" x14ac:dyDescent="0.25">
      <c r="C554" s="4"/>
      <c r="D554" s="4"/>
      <c r="E554" s="37"/>
      <c r="F554" s="4"/>
      <c r="G554" s="5"/>
      <c r="H554" s="10"/>
      <c r="I554" s="12"/>
      <c r="J554" s="54"/>
      <c r="K554" s="12"/>
      <c r="L554" s="12"/>
    </row>
    <row r="555" spans="3:12" x14ac:dyDescent="0.25">
      <c r="C555" s="4"/>
      <c r="D555" s="4"/>
      <c r="E555" s="37"/>
      <c r="F555" s="4"/>
      <c r="G555" s="5"/>
      <c r="H555" s="10"/>
      <c r="I555" s="12"/>
      <c r="J555" s="54"/>
      <c r="K555" s="12"/>
      <c r="L555" s="12"/>
    </row>
    <row r="556" spans="3:12" x14ac:dyDescent="0.25">
      <c r="C556" s="4"/>
      <c r="D556" s="4"/>
      <c r="E556" s="37"/>
      <c r="F556" s="4"/>
      <c r="G556" s="5"/>
      <c r="H556" s="10"/>
      <c r="I556" s="12"/>
      <c r="J556" s="54"/>
      <c r="K556" s="12"/>
      <c r="L556" s="12"/>
    </row>
    <row r="557" spans="3:12" x14ac:dyDescent="0.25">
      <c r="C557" s="4"/>
      <c r="D557" s="4"/>
      <c r="E557" s="37"/>
      <c r="F557" s="4"/>
      <c r="G557" s="5"/>
      <c r="H557" s="10"/>
      <c r="I557" s="12"/>
      <c r="J557" s="54"/>
      <c r="K557" s="12"/>
      <c r="L557" s="12"/>
    </row>
    <row r="558" spans="3:12" x14ac:dyDescent="0.25">
      <c r="C558" s="4"/>
      <c r="D558" s="4"/>
      <c r="E558" s="37"/>
      <c r="F558" s="4"/>
      <c r="G558" s="5"/>
      <c r="H558" s="10"/>
      <c r="I558" s="12"/>
      <c r="J558" s="54"/>
      <c r="K558" s="12"/>
      <c r="L558" s="12"/>
    </row>
    <row r="559" spans="3:12" x14ac:dyDescent="0.25">
      <c r="C559" s="4"/>
      <c r="D559" s="4"/>
      <c r="E559" s="37"/>
      <c r="F559" s="4"/>
      <c r="G559" s="5"/>
      <c r="H559" s="10"/>
      <c r="I559" s="12"/>
      <c r="J559" s="54"/>
      <c r="K559" s="12"/>
      <c r="L559" s="12"/>
    </row>
    <row r="560" spans="3:12" x14ac:dyDescent="0.25">
      <c r="C560" s="4"/>
      <c r="D560" s="4"/>
      <c r="E560" s="37"/>
      <c r="F560" s="4"/>
      <c r="G560" s="5"/>
      <c r="H560" s="10"/>
      <c r="I560" s="12"/>
      <c r="J560" s="54"/>
      <c r="K560" s="12"/>
      <c r="L560" s="12"/>
    </row>
    <row r="561" spans="3:12" x14ac:dyDescent="0.25">
      <c r="C561" s="4"/>
      <c r="D561" s="4"/>
      <c r="E561" s="37"/>
      <c r="F561" s="4"/>
      <c r="G561" s="5"/>
      <c r="H561" s="10"/>
      <c r="I561" s="12"/>
      <c r="J561" s="54"/>
      <c r="K561" s="12"/>
      <c r="L561" s="12"/>
    </row>
    <row r="562" spans="3:12" x14ac:dyDescent="0.25">
      <c r="C562" s="4"/>
      <c r="D562" s="4"/>
      <c r="E562" s="37"/>
      <c r="F562" s="4"/>
      <c r="G562" s="5"/>
      <c r="H562" s="10"/>
      <c r="I562" s="12"/>
      <c r="J562" s="54"/>
      <c r="K562" s="12"/>
      <c r="L562" s="12"/>
    </row>
    <row r="563" spans="3:12" x14ac:dyDescent="0.25">
      <c r="C563" s="4"/>
      <c r="D563" s="4"/>
      <c r="E563" s="37"/>
      <c r="F563" s="4"/>
      <c r="G563" s="5"/>
      <c r="H563" s="10"/>
      <c r="I563" s="12"/>
      <c r="J563" s="54"/>
      <c r="K563" s="12"/>
      <c r="L563" s="12"/>
    </row>
    <row r="564" spans="3:12" x14ac:dyDescent="0.25">
      <c r="C564" s="4"/>
      <c r="D564" s="4"/>
      <c r="E564" s="37"/>
      <c r="F564" s="4"/>
      <c r="G564" s="5"/>
      <c r="H564" s="10"/>
      <c r="I564" s="12"/>
      <c r="J564" s="54"/>
      <c r="K564" s="12"/>
      <c r="L564" s="12"/>
    </row>
    <row r="565" spans="3:12" x14ac:dyDescent="0.25">
      <c r="C565" s="4"/>
      <c r="D565" s="4"/>
      <c r="E565" s="37"/>
      <c r="F565" s="4"/>
      <c r="G565" s="5"/>
      <c r="H565" s="10"/>
      <c r="I565" s="12"/>
      <c r="J565" s="54"/>
      <c r="K565" s="12"/>
      <c r="L565" s="12"/>
    </row>
    <row r="566" spans="3:12" x14ac:dyDescent="0.25">
      <c r="C566" s="4"/>
      <c r="D566" s="4"/>
      <c r="E566" s="37"/>
      <c r="F566" s="4"/>
      <c r="G566" s="5"/>
      <c r="H566" s="10"/>
      <c r="I566" s="12"/>
      <c r="J566" s="54"/>
      <c r="K566" s="12"/>
      <c r="L566" s="12"/>
    </row>
    <row r="567" spans="3:12" x14ac:dyDescent="0.25">
      <c r="C567" s="4"/>
      <c r="D567" s="4"/>
      <c r="E567" s="37"/>
      <c r="F567" s="4"/>
      <c r="G567" s="5"/>
      <c r="H567" s="10"/>
      <c r="I567" s="12"/>
      <c r="J567" s="54"/>
      <c r="K567" s="12"/>
      <c r="L567" s="12"/>
    </row>
    <row r="568" spans="3:12" x14ac:dyDescent="0.25">
      <c r="C568" s="4"/>
      <c r="D568" s="4"/>
      <c r="E568" s="37"/>
      <c r="F568" s="4"/>
      <c r="G568" s="5"/>
      <c r="H568" s="10"/>
      <c r="I568" s="12"/>
      <c r="J568" s="54"/>
      <c r="K568" s="12"/>
      <c r="L568" s="12"/>
    </row>
    <row r="569" spans="3:12" x14ac:dyDescent="0.25">
      <c r="C569" s="4"/>
      <c r="D569" s="4"/>
      <c r="E569" s="37"/>
      <c r="F569" s="4"/>
      <c r="G569" s="5"/>
      <c r="H569" s="10"/>
      <c r="I569" s="12"/>
      <c r="J569" s="54"/>
      <c r="K569" s="12"/>
      <c r="L569" s="12"/>
    </row>
    <row r="570" spans="3:12" x14ac:dyDescent="0.25">
      <c r="C570" s="4"/>
      <c r="D570" s="4"/>
      <c r="E570" s="37"/>
      <c r="F570" s="4"/>
      <c r="G570" s="5"/>
      <c r="H570" s="10"/>
      <c r="I570" s="12"/>
      <c r="J570" s="54"/>
      <c r="K570" s="12"/>
      <c r="L570" s="12"/>
    </row>
    <row r="571" spans="3:12" x14ac:dyDescent="0.25">
      <c r="C571" s="4"/>
      <c r="D571" s="4"/>
      <c r="E571" s="37"/>
      <c r="F571" s="4"/>
      <c r="G571" s="5"/>
      <c r="H571" s="10"/>
      <c r="I571" s="12"/>
      <c r="J571" s="54"/>
      <c r="K571" s="12"/>
      <c r="L571" s="12"/>
    </row>
    <row r="572" spans="3:12" x14ac:dyDescent="0.25">
      <c r="C572" s="4"/>
      <c r="D572" s="4"/>
      <c r="E572" s="37"/>
      <c r="F572" s="4"/>
      <c r="G572" s="5"/>
      <c r="H572" s="10"/>
      <c r="I572" s="12"/>
      <c r="J572" s="54"/>
      <c r="K572" s="12"/>
      <c r="L572" s="12"/>
    </row>
    <row r="573" spans="3:12" x14ac:dyDescent="0.25">
      <c r="C573" s="4"/>
      <c r="D573" s="4"/>
      <c r="E573" s="37"/>
      <c r="F573" s="4"/>
      <c r="G573" s="5"/>
      <c r="H573" s="10"/>
      <c r="I573" s="12"/>
      <c r="J573" s="54"/>
      <c r="K573" s="12"/>
      <c r="L573" s="12"/>
    </row>
    <row r="574" spans="3:12" x14ac:dyDescent="0.25">
      <c r="C574" s="4"/>
      <c r="D574" s="4"/>
      <c r="E574" s="37"/>
      <c r="F574" s="4"/>
      <c r="G574" s="5"/>
      <c r="H574" s="10"/>
      <c r="I574" s="12"/>
      <c r="J574" s="54"/>
      <c r="K574" s="12"/>
      <c r="L574" s="12"/>
    </row>
    <row r="575" spans="3:12" x14ac:dyDescent="0.25">
      <c r="C575" s="4"/>
      <c r="D575" s="4"/>
      <c r="E575" s="37"/>
      <c r="F575" s="4"/>
      <c r="G575" s="5"/>
      <c r="H575" s="10"/>
      <c r="I575" s="12"/>
      <c r="J575" s="54"/>
      <c r="K575" s="12"/>
      <c r="L575" s="12"/>
    </row>
    <row r="576" spans="3:12" x14ac:dyDescent="0.25">
      <c r="C576" s="4"/>
      <c r="D576" s="4"/>
      <c r="E576" s="37"/>
      <c r="F576" s="4"/>
      <c r="G576" s="5"/>
      <c r="H576" s="10"/>
      <c r="I576" s="12"/>
      <c r="J576" s="54"/>
      <c r="K576" s="12"/>
      <c r="L576" s="12"/>
    </row>
    <row r="577" spans="3:12" x14ac:dyDescent="0.25">
      <c r="C577" s="4"/>
      <c r="D577" s="4"/>
      <c r="E577" s="37"/>
      <c r="F577" s="4"/>
      <c r="G577" s="5"/>
      <c r="H577" s="10"/>
      <c r="I577" s="12"/>
      <c r="J577" s="54"/>
      <c r="K577" s="12"/>
      <c r="L577" s="12"/>
    </row>
    <row r="578" spans="3:12" x14ac:dyDescent="0.25">
      <c r="C578" s="4"/>
      <c r="D578" s="4"/>
      <c r="E578" s="37"/>
      <c r="F578" s="4"/>
      <c r="G578" s="5"/>
      <c r="H578" s="10"/>
      <c r="I578" s="12"/>
      <c r="J578" s="54"/>
      <c r="K578" s="12"/>
      <c r="L578" s="12"/>
    </row>
    <row r="579" spans="3:12" x14ac:dyDescent="0.25">
      <c r="C579" s="4"/>
      <c r="D579" s="4"/>
      <c r="E579" s="37"/>
      <c r="F579" s="4"/>
      <c r="G579" s="5"/>
      <c r="H579" s="10"/>
      <c r="I579" s="12"/>
      <c r="J579" s="54"/>
      <c r="K579" s="12"/>
      <c r="L579" s="12"/>
    </row>
    <row r="580" spans="3:12" x14ac:dyDescent="0.25">
      <c r="C580" s="4"/>
      <c r="D580" s="4"/>
      <c r="E580" s="37"/>
      <c r="F580" s="4"/>
      <c r="G580" s="5"/>
      <c r="H580" s="10"/>
      <c r="I580" s="12"/>
      <c r="J580" s="54"/>
      <c r="K580" s="12"/>
      <c r="L580" s="12"/>
    </row>
    <row r="581" spans="3:12" x14ac:dyDescent="0.25">
      <c r="C581" s="4"/>
      <c r="D581" s="4"/>
      <c r="E581" s="37"/>
      <c r="F581" s="4"/>
      <c r="G581" s="5"/>
      <c r="H581" s="10"/>
      <c r="I581" s="12"/>
      <c r="J581" s="54"/>
      <c r="K581" s="12"/>
      <c r="L581" s="12"/>
    </row>
  </sheetData>
  <autoFilter ref="A1:J194"/>
  <customSheetViews>
    <customSheetView guid="{9750D5B6-D70D-4F18-8727-3774CAEBC2EE}" showAutoFilter="1" topLeftCell="C1">
      <pane xSplit="2" ySplit="22" topLeftCell="E26" activePane="bottomRight" state="frozen"/>
      <selection pane="bottomRight" activeCell="E5" sqref="E5"/>
      <pageMargins left="0.7" right="0.7" top="0.75" bottom="0.75" header="0.3" footer="0.3"/>
      <pageSetup orientation="portrait" horizontalDpi="4294967293" verticalDpi="300" r:id="rId1"/>
      <autoFilter ref="A1:L189"/>
    </customSheetView>
    <customSheetView guid="{9EC2FED4-EF55-4064-9979-F9B6C2B04BE7}" topLeftCell="C1">
      <pane xSplit="2" ySplit="1" topLeftCell="E154" activePane="bottomRight" state="frozen"/>
      <selection pane="bottomRight" activeCell="F169" sqref="F169:F174"/>
      <pageMargins left="0.7" right="0.7" top="0.75" bottom="0.75" header="0.3" footer="0.3"/>
      <pageSetup orientation="portrait" horizontalDpi="4294967293" verticalDpi="300" r:id="rId2"/>
    </customSheetView>
  </customSheetViews>
  <mergeCells count="23">
    <mergeCell ref="D79:D103"/>
    <mergeCell ref="D76:D78"/>
    <mergeCell ref="A67:A75"/>
    <mergeCell ref="B67:B75"/>
    <mergeCell ref="C67:C75"/>
    <mergeCell ref="D67:D75"/>
    <mergeCell ref="C76:C146"/>
    <mergeCell ref="A63:A66"/>
    <mergeCell ref="B63:B66"/>
    <mergeCell ref="C63:C66"/>
    <mergeCell ref="D63:D66"/>
    <mergeCell ref="B56:B62"/>
    <mergeCell ref="A2:A23"/>
    <mergeCell ref="B2:B23"/>
    <mergeCell ref="C2:C23"/>
    <mergeCell ref="D2:D23"/>
    <mergeCell ref="C56:C62"/>
    <mergeCell ref="A56:A62"/>
    <mergeCell ref="D56:D62"/>
    <mergeCell ref="B29:B55"/>
    <mergeCell ref="A29:A55"/>
    <mergeCell ref="C29:C55"/>
    <mergeCell ref="D29:D55"/>
  </mergeCells>
  <conditionalFormatting sqref="I1:I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7"/>
  <sheetViews>
    <sheetView workbookViewId="0">
      <selection activeCell="E14" sqref="E14"/>
    </sheetView>
  </sheetViews>
  <sheetFormatPr defaultRowHeight="15" x14ac:dyDescent="0.25"/>
  <cols>
    <col min="1" max="1" width="6.5703125" customWidth="1"/>
    <col min="2" max="2" width="13.7109375" style="44" customWidth="1"/>
    <col min="3" max="3" width="11.7109375" bestFit="1" customWidth="1"/>
    <col min="4" max="4" width="41.42578125" style="44" customWidth="1"/>
    <col min="5" max="5" width="13.42578125" bestFit="1" customWidth="1"/>
  </cols>
  <sheetData>
    <row r="1" spans="1:5" x14ac:dyDescent="0.25">
      <c r="A1" s="42" t="s">
        <v>66</v>
      </c>
      <c r="B1" s="43" t="s">
        <v>67</v>
      </c>
      <c r="C1" s="42" t="s">
        <v>49</v>
      </c>
      <c r="D1" s="43" t="s">
        <v>68</v>
      </c>
      <c r="E1" s="42" t="s">
        <v>69</v>
      </c>
    </row>
    <row r="2" spans="1:5" ht="30" x14ac:dyDescent="0.25">
      <c r="A2" s="13">
        <v>239</v>
      </c>
      <c r="B2" s="18" t="s">
        <v>18</v>
      </c>
      <c r="C2" s="13" t="s">
        <v>189</v>
      </c>
      <c r="D2" s="18" t="s">
        <v>190</v>
      </c>
      <c r="E2" s="13" t="s">
        <v>74</v>
      </c>
    </row>
    <row r="3" spans="1:5" ht="30" x14ac:dyDescent="0.25">
      <c r="A3" s="13">
        <v>240</v>
      </c>
      <c r="B3" s="18" t="s">
        <v>18</v>
      </c>
      <c r="C3" s="13" t="s">
        <v>70</v>
      </c>
      <c r="D3" s="18" t="s">
        <v>75</v>
      </c>
      <c r="E3" s="13" t="s">
        <v>74</v>
      </c>
    </row>
    <row r="4" spans="1:5" ht="30" x14ac:dyDescent="0.25">
      <c r="A4" s="13">
        <v>241</v>
      </c>
      <c r="B4" s="18" t="s">
        <v>18</v>
      </c>
      <c r="C4" s="13" t="s">
        <v>70</v>
      </c>
      <c r="D4" s="18" t="s">
        <v>82</v>
      </c>
      <c r="E4" s="13" t="s">
        <v>79</v>
      </c>
    </row>
    <row r="5" spans="1:5" ht="45" x14ac:dyDescent="0.25">
      <c r="A5" s="13">
        <v>242</v>
      </c>
      <c r="B5" s="18" t="s">
        <v>18</v>
      </c>
      <c r="C5" s="13" t="s">
        <v>70</v>
      </c>
      <c r="D5" s="18" t="s">
        <v>84</v>
      </c>
      <c r="E5" s="13" t="s">
        <v>79</v>
      </c>
    </row>
    <row r="6" spans="1:5" ht="45" x14ac:dyDescent="0.25">
      <c r="A6" s="13">
        <v>243</v>
      </c>
      <c r="B6" s="18" t="s">
        <v>29</v>
      </c>
      <c r="C6" s="13" t="s">
        <v>70</v>
      </c>
      <c r="D6" s="18" t="s">
        <v>85</v>
      </c>
      <c r="E6" s="13" t="s">
        <v>79</v>
      </c>
    </row>
    <row r="7" spans="1:5" ht="30" x14ac:dyDescent="0.25">
      <c r="A7" s="13">
        <v>244</v>
      </c>
      <c r="B7" s="18" t="s">
        <v>17</v>
      </c>
      <c r="C7" s="13" t="s">
        <v>70</v>
      </c>
      <c r="D7" s="18" t="s">
        <v>71</v>
      </c>
      <c r="E7" s="13" t="s">
        <v>72</v>
      </c>
    </row>
    <row r="8" spans="1:5" ht="30" x14ac:dyDescent="0.25">
      <c r="A8" s="13">
        <v>245</v>
      </c>
      <c r="B8" s="18" t="s">
        <v>17</v>
      </c>
      <c r="C8" s="13" t="s">
        <v>70</v>
      </c>
      <c r="D8" s="18" t="s">
        <v>88</v>
      </c>
      <c r="E8" s="13" t="s">
        <v>89</v>
      </c>
    </row>
    <row r="9" spans="1:5" ht="30" x14ac:dyDescent="0.25">
      <c r="A9" s="13">
        <v>246</v>
      </c>
      <c r="B9" s="18" t="s">
        <v>17</v>
      </c>
      <c r="C9" s="13" t="s">
        <v>70</v>
      </c>
      <c r="D9" s="18" t="s">
        <v>91</v>
      </c>
      <c r="E9" s="13" t="s">
        <v>89</v>
      </c>
    </row>
    <row r="10" spans="1:5" x14ac:dyDescent="0.25">
      <c r="A10" s="13">
        <v>247</v>
      </c>
      <c r="B10" s="18" t="s">
        <v>17</v>
      </c>
      <c r="C10" s="13" t="s">
        <v>70</v>
      </c>
      <c r="D10" s="18" t="s">
        <v>92</v>
      </c>
      <c r="E10" s="13" t="s">
        <v>89</v>
      </c>
    </row>
    <row r="11" spans="1:5" ht="30" x14ac:dyDescent="0.25">
      <c r="A11" s="13">
        <v>248</v>
      </c>
      <c r="B11" s="18" t="s">
        <v>17</v>
      </c>
      <c r="C11" s="13" t="s">
        <v>70</v>
      </c>
      <c r="D11" s="18" t="s">
        <v>56</v>
      </c>
      <c r="E11" s="13" t="s">
        <v>79</v>
      </c>
    </row>
    <row r="12" spans="1:5" ht="30" x14ac:dyDescent="0.25">
      <c r="A12" s="13">
        <v>249</v>
      </c>
      <c r="B12" s="18" t="s">
        <v>17</v>
      </c>
      <c r="C12" s="13" t="s">
        <v>70</v>
      </c>
      <c r="D12" s="18" t="s">
        <v>58</v>
      </c>
      <c r="E12" s="13" t="s">
        <v>74</v>
      </c>
    </row>
    <row r="13" spans="1:5" ht="45" x14ac:dyDescent="0.25">
      <c r="A13" s="13">
        <v>250</v>
      </c>
      <c r="B13" s="18" t="s">
        <v>17</v>
      </c>
      <c r="C13" s="13" t="s">
        <v>189</v>
      </c>
      <c r="D13" s="18" t="s">
        <v>191</v>
      </c>
      <c r="E13" s="13" t="s">
        <v>89</v>
      </c>
    </row>
    <row r="14" spans="1:5" ht="45" x14ac:dyDescent="0.25">
      <c r="A14" s="13">
        <v>251</v>
      </c>
      <c r="B14" s="18" t="s">
        <v>36</v>
      </c>
      <c r="C14" s="13" t="s">
        <v>70</v>
      </c>
      <c r="D14" s="18" t="s">
        <v>87</v>
      </c>
      <c r="E14" s="13" t="s">
        <v>79</v>
      </c>
    </row>
    <row r="15" spans="1:5" ht="30" x14ac:dyDescent="0.25">
      <c r="A15" s="13">
        <v>252</v>
      </c>
      <c r="B15" s="18" t="s">
        <v>17</v>
      </c>
      <c r="C15" s="13" t="s">
        <v>70</v>
      </c>
      <c r="D15" s="18" t="s">
        <v>93</v>
      </c>
      <c r="E15" s="13" t="s">
        <v>89</v>
      </c>
    </row>
    <row r="16" spans="1:5" ht="30" x14ac:dyDescent="0.25">
      <c r="A16" s="13">
        <v>253</v>
      </c>
      <c r="B16" s="18" t="s">
        <v>18</v>
      </c>
      <c r="C16" s="13" t="s">
        <v>70</v>
      </c>
      <c r="D16" s="18" t="s">
        <v>73</v>
      </c>
      <c r="E16" s="13" t="s">
        <v>74</v>
      </c>
    </row>
    <row r="17" spans="1:5" ht="30" x14ac:dyDescent="0.25">
      <c r="A17" s="13">
        <v>254</v>
      </c>
      <c r="B17" s="18" t="s">
        <v>18</v>
      </c>
      <c r="C17" s="13" t="s">
        <v>70</v>
      </c>
      <c r="D17" s="18" t="s">
        <v>78</v>
      </c>
      <c r="E17" s="13" t="s">
        <v>79</v>
      </c>
    </row>
    <row r="18" spans="1:5" x14ac:dyDescent="0.25">
      <c r="A18" s="13">
        <v>255</v>
      </c>
      <c r="B18" s="18" t="s">
        <v>18</v>
      </c>
      <c r="C18" s="13" t="s">
        <v>70</v>
      </c>
      <c r="D18" s="18" t="s">
        <v>80</v>
      </c>
      <c r="E18" s="13" t="s">
        <v>79</v>
      </c>
    </row>
    <row r="19" spans="1:5" ht="45" x14ac:dyDescent="0.25">
      <c r="A19" s="13">
        <v>256</v>
      </c>
      <c r="B19" s="18" t="s">
        <v>18</v>
      </c>
      <c r="C19" s="13" t="s">
        <v>70</v>
      </c>
      <c r="D19" s="18" t="s">
        <v>81</v>
      </c>
      <c r="E19" s="13" t="s">
        <v>79</v>
      </c>
    </row>
    <row r="20" spans="1:5" ht="30" x14ac:dyDescent="0.25">
      <c r="A20" s="13">
        <v>257</v>
      </c>
      <c r="B20" s="18" t="s">
        <v>18</v>
      </c>
      <c r="C20" s="13" t="s">
        <v>70</v>
      </c>
      <c r="D20" s="18" t="s">
        <v>83</v>
      </c>
      <c r="E20" s="13" t="s">
        <v>79</v>
      </c>
    </row>
    <row r="21" spans="1:5" ht="45" x14ac:dyDescent="0.25">
      <c r="A21" s="13">
        <v>258</v>
      </c>
      <c r="B21" s="18" t="s">
        <v>18</v>
      </c>
      <c r="C21" s="13" t="s">
        <v>70</v>
      </c>
      <c r="D21" s="18" t="s">
        <v>76</v>
      </c>
      <c r="E21" s="13" t="s">
        <v>74</v>
      </c>
    </row>
    <row r="22" spans="1:5" ht="45" x14ac:dyDescent="0.25">
      <c r="A22" s="13">
        <v>259</v>
      </c>
      <c r="B22" s="18" t="s">
        <v>36</v>
      </c>
      <c r="C22" s="13" t="s">
        <v>70</v>
      </c>
      <c r="D22" s="18" t="s">
        <v>77</v>
      </c>
      <c r="E22" s="13"/>
    </row>
    <row r="23" spans="1:5" ht="45" x14ac:dyDescent="0.25">
      <c r="A23" s="13">
        <v>260</v>
      </c>
      <c r="B23" s="18" t="s">
        <v>36</v>
      </c>
      <c r="C23" s="13" t="s">
        <v>70</v>
      </c>
      <c r="D23" s="18" t="s">
        <v>90</v>
      </c>
      <c r="E23" s="13"/>
    </row>
    <row r="24" spans="1:5" ht="30" x14ac:dyDescent="0.25">
      <c r="A24" s="13">
        <v>261</v>
      </c>
      <c r="B24" s="18" t="s">
        <v>33</v>
      </c>
      <c r="C24" s="13" t="s">
        <v>70</v>
      </c>
      <c r="D24" s="18" t="s">
        <v>86</v>
      </c>
      <c r="E24" s="13"/>
    </row>
    <row r="25" spans="1:5" x14ac:dyDescent="0.25">
      <c r="A25" s="13">
        <v>263</v>
      </c>
      <c r="B25" s="18" t="s">
        <v>94</v>
      </c>
      <c r="C25" s="13" t="s">
        <v>70</v>
      </c>
      <c r="D25" s="18" t="s">
        <v>139</v>
      </c>
      <c r="E25" s="13" t="s">
        <v>89</v>
      </c>
    </row>
    <row r="26" spans="1:5" x14ac:dyDescent="0.25">
      <c r="A26" s="13">
        <v>264</v>
      </c>
      <c r="B26" s="18" t="s">
        <v>94</v>
      </c>
      <c r="C26" s="13" t="s">
        <v>70</v>
      </c>
      <c r="D26" s="18" t="s">
        <v>140</v>
      </c>
      <c r="E26" s="13" t="s">
        <v>79</v>
      </c>
    </row>
    <row r="27" spans="1:5" ht="30" x14ac:dyDescent="0.25">
      <c r="A27" s="13">
        <v>265</v>
      </c>
      <c r="B27" s="18" t="s">
        <v>94</v>
      </c>
      <c r="C27" s="13" t="s">
        <v>70</v>
      </c>
      <c r="D27" s="18" t="s">
        <v>141</v>
      </c>
      <c r="E27" s="13" t="s">
        <v>79</v>
      </c>
    </row>
    <row r="28" spans="1:5" x14ac:dyDescent="0.25">
      <c r="A28" s="13">
        <v>266</v>
      </c>
      <c r="B28" s="18" t="s">
        <v>18</v>
      </c>
      <c r="C28" s="13" t="s">
        <v>70</v>
      </c>
      <c r="D28" s="18" t="s">
        <v>192</v>
      </c>
      <c r="E28" s="13" t="s">
        <v>79</v>
      </c>
    </row>
    <row r="29" spans="1:5" ht="45" x14ac:dyDescent="0.25">
      <c r="A29" s="13">
        <v>273</v>
      </c>
      <c r="B29" s="18" t="s">
        <v>17</v>
      </c>
      <c r="C29" s="13" t="s">
        <v>70</v>
      </c>
      <c r="D29" s="18" t="s">
        <v>193</v>
      </c>
      <c r="E29" s="13" t="s">
        <v>74</v>
      </c>
    </row>
    <row r="30" spans="1:5" ht="30" x14ac:dyDescent="0.25">
      <c r="A30" s="13">
        <v>274</v>
      </c>
      <c r="B30" s="18" t="s">
        <v>18</v>
      </c>
      <c r="C30" s="13" t="s">
        <v>70</v>
      </c>
      <c r="D30" s="18" t="s">
        <v>194</v>
      </c>
      <c r="E30" s="13" t="s">
        <v>74</v>
      </c>
    </row>
    <row r="31" spans="1:5" ht="30" x14ac:dyDescent="0.25">
      <c r="A31" s="13">
        <v>275</v>
      </c>
      <c r="B31" s="18" t="s">
        <v>94</v>
      </c>
      <c r="C31" s="13" t="s">
        <v>70</v>
      </c>
      <c r="D31" s="18" t="s">
        <v>195</v>
      </c>
      <c r="E31" s="13" t="s">
        <v>72</v>
      </c>
    </row>
    <row r="32" spans="1:5" ht="30" x14ac:dyDescent="0.25">
      <c r="A32" s="13">
        <v>276</v>
      </c>
      <c r="B32" s="18" t="s">
        <v>94</v>
      </c>
      <c r="C32" s="13" t="s">
        <v>70</v>
      </c>
      <c r="D32" s="18" t="s">
        <v>196</v>
      </c>
      <c r="E32" s="13" t="s">
        <v>79</v>
      </c>
    </row>
    <row r="33" spans="1:5" ht="30" x14ac:dyDescent="0.25">
      <c r="A33" s="13">
        <v>277</v>
      </c>
      <c r="B33" s="18" t="s">
        <v>94</v>
      </c>
      <c r="C33" s="13" t="s">
        <v>70</v>
      </c>
      <c r="D33" s="18" t="s">
        <v>197</v>
      </c>
      <c r="E33" s="13" t="s">
        <v>74</v>
      </c>
    </row>
    <row r="34" spans="1:5" ht="45" x14ac:dyDescent="0.25">
      <c r="A34" s="13">
        <v>278</v>
      </c>
      <c r="B34" s="18" t="s">
        <v>94</v>
      </c>
      <c r="C34" s="13" t="s">
        <v>70</v>
      </c>
      <c r="D34" s="18" t="s">
        <v>198</v>
      </c>
      <c r="E34" s="13" t="s">
        <v>72</v>
      </c>
    </row>
    <row r="35" spans="1:5" x14ac:dyDescent="0.25">
      <c r="A35" s="13">
        <v>281</v>
      </c>
      <c r="B35" s="18" t="s">
        <v>94</v>
      </c>
      <c r="C35" s="13" t="s">
        <v>70</v>
      </c>
      <c r="D35" s="18" t="s">
        <v>199</v>
      </c>
      <c r="E35" s="13" t="s">
        <v>89</v>
      </c>
    </row>
    <row r="36" spans="1:5" ht="30" x14ac:dyDescent="0.25">
      <c r="A36" s="13">
        <v>282</v>
      </c>
      <c r="B36" s="18" t="s">
        <v>94</v>
      </c>
      <c r="C36" s="13" t="s">
        <v>70</v>
      </c>
      <c r="D36" s="18" t="s">
        <v>200</v>
      </c>
      <c r="E36" s="13" t="s">
        <v>89</v>
      </c>
    </row>
    <row r="37" spans="1:5" ht="45" x14ac:dyDescent="0.25">
      <c r="A37" s="13">
        <v>283</v>
      </c>
      <c r="B37" s="18" t="s">
        <v>94</v>
      </c>
      <c r="C37" s="13" t="s">
        <v>70</v>
      </c>
      <c r="D37" s="18" t="s">
        <v>201</v>
      </c>
      <c r="E37" s="13" t="s">
        <v>79</v>
      </c>
    </row>
    <row r="38" spans="1:5" ht="30" x14ac:dyDescent="0.25">
      <c r="A38" s="13">
        <v>284</v>
      </c>
      <c r="B38" s="18" t="s">
        <v>94</v>
      </c>
      <c r="C38" s="13" t="s">
        <v>70</v>
      </c>
      <c r="D38" s="18" t="s">
        <v>202</v>
      </c>
      <c r="E38" s="13" t="s">
        <v>79</v>
      </c>
    </row>
    <row r="39" spans="1:5" ht="45" x14ac:dyDescent="0.25">
      <c r="A39" s="13">
        <v>285</v>
      </c>
      <c r="B39" s="18" t="s">
        <v>94</v>
      </c>
      <c r="C39" s="13" t="s">
        <v>70</v>
      </c>
      <c r="D39" s="18" t="s">
        <v>203</v>
      </c>
      <c r="E39" s="13" t="s">
        <v>89</v>
      </c>
    </row>
    <row r="40" spans="1:5" ht="30" x14ac:dyDescent="0.25">
      <c r="A40" s="13">
        <v>286</v>
      </c>
      <c r="B40" s="18" t="s">
        <v>94</v>
      </c>
      <c r="C40" s="13" t="s">
        <v>70</v>
      </c>
      <c r="D40" s="18" t="s">
        <v>204</v>
      </c>
      <c r="E40" s="13" t="s">
        <v>79</v>
      </c>
    </row>
    <row r="41" spans="1:5" ht="45" x14ac:dyDescent="0.25">
      <c r="A41" s="13">
        <v>287</v>
      </c>
      <c r="B41" s="18" t="s">
        <v>94</v>
      </c>
      <c r="C41" s="13" t="s">
        <v>70</v>
      </c>
      <c r="D41" s="18" t="s">
        <v>205</v>
      </c>
      <c r="E41" s="13" t="s">
        <v>79</v>
      </c>
    </row>
    <row r="42" spans="1:5" x14ac:dyDescent="0.25">
      <c r="A42" s="13">
        <v>288</v>
      </c>
      <c r="B42" s="18" t="s">
        <v>94</v>
      </c>
      <c r="C42" s="13" t="s">
        <v>70</v>
      </c>
      <c r="D42" s="18" t="s">
        <v>206</v>
      </c>
      <c r="E42" s="13" t="s">
        <v>74</v>
      </c>
    </row>
    <row r="43" spans="1:5" ht="45" x14ac:dyDescent="0.25">
      <c r="A43" s="13">
        <v>289</v>
      </c>
      <c r="B43" s="18" t="s">
        <v>94</v>
      </c>
      <c r="C43" s="13" t="s">
        <v>70</v>
      </c>
      <c r="D43" s="18" t="s">
        <v>207</v>
      </c>
      <c r="E43" s="13" t="s">
        <v>79</v>
      </c>
    </row>
    <row r="44" spans="1:5" ht="30" x14ac:dyDescent="0.25">
      <c r="A44" s="13">
        <v>290</v>
      </c>
      <c r="B44" s="18" t="s">
        <v>94</v>
      </c>
      <c r="C44" s="13" t="s">
        <v>70</v>
      </c>
      <c r="D44" s="18" t="s">
        <v>208</v>
      </c>
      <c r="E44" s="13" t="s">
        <v>89</v>
      </c>
    </row>
    <row r="45" spans="1:5" ht="30" x14ac:dyDescent="0.25">
      <c r="A45" s="13">
        <v>291</v>
      </c>
      <c r="B45" s="18" t="s">
        <v>94</v>
      </c>
      <c r="C45" s="13" t="s">
        <v>70</v>
      </c>
      <c r="D45" s="18" t="s">
        <v>209</v>
      </c>
      <c r="E45" s="13" t="s">
        <v>72</v>
      </c>
    </row>
    <row r="46" spans="1:5" x14ac:dyDescent="0.25">
      <c r="A46" s="13">
        <v>292</v>
      </c>
      <c r="B46" s="18" t="s">
        <v>94</v>
      </c>
      <c r="C46" s="13" t="s">
        <v>70</v>
      </c>
      <c r="D46" s="18" t="s">
        <v>210</v>
      </c>
      <c r="E46" s="13"/>
    </row>
    <row r="47" spans="1:5" ht="30" x14ac:dyDescent="0.25">
      <c r="A47" s="13">
        <v>293</v>
      </c>
      <c r="B47" s="18" t="s">
        <v>94</v>
      </c>
      <c r="C47" s="13" t="s">
        <v>70</v>
      </c>
      <c r="D47" s="18" t="s">
        <v>211</v>
      </c>
      <c r="E47" s="13" t="s">
        <v>74</v>
      </c>
    </row>
    <row r="48" spans="1:5" ht="30" x14ac:dyDescent="0.25">
      <c r="A48" s="13">
        <v>294</v>
      </c>
      <c r="B48" s="18" t="s">
        <v>94</v>
      </c>
      <c r="C48" s="13" t="s">
        <v>70</v>
      </c>
      <c r="D48" s="18" t="s">
        <v>212</v>
      </c>
      <c r="E48" s="13" t="s">
        <v>89</v>
      </c>
    </row>
    <row r="49" spans="1:5" x14ac:dyDescent="0.25">
      <c r="A49" s="13">
        <v>295</v>
      </c>
      <c r="B49" s="18" t="s">
        <v>94</v>
      </c>
      <c r="C49" s="13" t="s">
        <v>70</v>
      </c>
      <c r="D49" s="18" t="s">
        <v>213</v>
      </c>
      <c r="E49" s="13" t="s">
        <v>79</v>
      </c>
    </row>
    <row r="50" spans="1:5" ht="30" x14ac:dyDescent="0.25">
      <c r="A50" s="13">
        <v>296</v>
      </c>
      <c r="B50" s="18" t="s">
        <v>94</v>
      </c>
      <c r="C50" s="13" t="s">
        <v>70</v>
      </c>
      <c r="D50" s="18" t="s">
        <v>214</v>
      </c>
      <c r="E50" s="13" t="s">
        <v>72</v>
      </c>
    </row>
    <row r="51" spans="1:5" ht="30" x14ac:dyDescent="0.25">
      <c r="A51" s="13">
        <v>298</v>
      </c>
      <c r="B51" s="18" t="s">
        <v>94</v>
      </c>
      <c r="C51" s="13" t="s">
        <v>70</v>
      </c>
      <c r="D51" s="18" t="s">
        <v>215</v>
      </c>
      <c r="E51" s="13" t="s">
        <v>89</v>
      </c>
    </row>
    <row r="52" spans="1:5" ht="30" x14ac:dyDescent="0.25">
      <c r="A52" s="13">
        <v>299</v>
      </c>
      <c r="B52" s="18" t="s">
        <v>94</v>
      </c>
      <c r="C52" s="13" t="s">
        <v>70</v>
      </c>
      <c r="D52" s="18" t="s">
        <v>216</v>
      </c>
      <c r="E52" s="13" t="s">
        <v>89</v>
      </c>
    </row>
    <row r="53" spans="1:5" x14ac:dyDescent="0.25">
      <c r="A53" s="13">
        <v>300</v>
      </c>
      <c r="B53" s="18" t="s">
        <v>94</v>
      </c>
      <c r="C53" s="13" t="s">
        <v>70</v>
      </c>
      <c r="D53" s="18" t="s">
        <v>217</v>
      </c>
      <c r="E53" s="13"/>
    </row>
    <row r="54" spans="1:5" x14ac:dyDescent="0.25">
      <c r="A54" s="13">
        <v>301</v>
      </c>
      <c r="B54" s="18" t="s">
        <v>18</v>
      </c>
      <c r="C54" s="13" t="s">
        <v>70</v>
      </c>
      <c r="D54" s="18" t="s">
        <v>218</v>
      </c>
      <c r="E54" s="13" t="s">
        <v>74</v>
      </c>
    </row>
    <row r="55" spans="1:5" x14ac:dyDescent="0.25">
      <c r="A55" s="13">
        <v>302</v>
      </c>
      <c r="B55" s="18" t="s">
        <v>18</v>
      </c>
      <c r="C55" s="13" t="s">
        <v>70</v>
      </c>
      <c r="D55" s="18" t="s">
        <v>219</v>
      </c>
      <c r="E55" s="13" t="s">
        <v>74</v>
      </c>
    </row>
    <row r="56" spans="1:5" x14ac:dyDescent="0.25">
      <c r="A56" s="13">
        <v>306</v>
      </c>
      <c r="B56" s="18" t="s">
        <v>94</v>
      </c>
      <c r="C56" s="13" t="s">
        <v>70</v>
      </c>
      <c r="D56" s="18" t="s">
        <v>220</v>
      </c>
      <c r="E56" s="13"/>
    </row>
    <row r="57" spans="1:5" ht="45" x14ac:dyDescent="0.25">
      <c r="A57" s="13">
        <v>308</v>
      </c>
      <c r="B57" s="18" t="s">
        <v>94</v>
      </c>
      <c r="C57" s="13" t="s">
        <v>70</v>
      </c>
      <c r="D57" s="18" t="s">
        <v>221</v>
      </c>
      <c r="E57" s="13"/>
    </row>
  </sheetData>
  <sortState ref="A2:G24">
    <sortCondition ref="A1"/>
  </sortState>
  <customSheetViews>
    <customSheetView guid="{9750D5B6-D70D-4F18-8727-3774CAEBC2EE}">
      <selection activeCell="E14" sqref="E14"/>
      <pageMargins left="0.7" right="0.7" top="0.75" bottom="0.75" header="0.3" footer="0.3"/>
    </customSheetView>
    <customSheetView guid="{9EC2FED4-EF55-4064-9979-F9B6C2B04BE7}">
      <selection activeCell="E14" sqref="E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5"/>
  <sheetViews>
    <sheetView workbookViewId="0">
      <selection activeCell="E9" sqref="E9"/>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7" t="s">
        <v>106</v>
      </c>
      <c r="B1" s="14" t="s">
        <v>124</v>
      </c>
      <c r="C1" s="15" t="s">
        <v>64</v>
      </c>
      <c r="D1" s="16" t="s">
        <v>108</v>
      </c>
      <c r="E1" s="21" t="s">
        <v>109</v>
      </c>
      <c r="F1" t="s">
        <v>125</v>
      </c>
      <c r="G1" s="22" t="s">
        <v>127</v>
      </c>
      <c r="H1" s="24" t="s">
        <v>126</v>
      </c>
    </row>
    <row r="2" spans="1:8" x14ac:dyDescent="0.25">
      <c r="A2" s="18" t="s">
        <v>18</v>
      </c>
      <c r="B2" s="13">
        <f>COUNTIF(Scenarios!E:E, "New Proj")</f>
        <v>27</v>
      </c>
      <c r="C2" s="13">
        <f>COUNTIFS(Scenarios!E:E, "New Proj",Scenarios!I:I, "Passed")</f>
        <v>20</v>
      </c>
      <c r="D2" s="13">
        <f>COUNTIFS(Scenarios!E:E, "New Proj",Scenarios!I:I, "No Run")</f>
        <v>4</v>
      </c>
      <c r="E2" s="13">
        <f>COUNTIFS(Scenarios!E:E, "New Proj",Scenarios!I:I, "Failed")</f>
        <v>3</v>
      </c>
      <c r="F2" s="13">
        <f>(E2/B2)*100</f>
        <v>11.111111111111111</v>
      </c>
      <c r="G2" s="13" t="str">
        <f>IF(F2&gt;H$2, "WARNING","OK")</f>
        <v>WARNING</v>
      </c>
      <c r="H2" s="25">
        <v>10</v>
      </c>
    </row>
    <row r="3" spans="1:8" x14ac:dyDescent="0.25">
      <c r="A3" s="18" t="s">
        <v>17</v>
      </c>
      <c r="B3" s="13">
        <f>COUNTIF(Scenarios!E:E, "Load")</f>
        <v>27</v>
      </c>
      <c r="C3" s="13">
        <f>COUNTIFS(Scenarios!E:E, "Load",Scenarios!I:I, "Passed")</f>
        <v>26</v>
      </c>
      <c r="D3" s="13">
        <f>COUNTIFS(Scenarios!E:E, "Load",Scenarios!I:I, "No Run")</f>
        <v>0</v>
      </c>
      <c r="E3" s="13">
        <f>COUNTIFS(Scenarios!E:E, "Load",Scenarios!I:I, "Failed")</f>
        <v>1</v>
      </c>
      <c r="F3" s="13">
        <f t="shared" ref="F3:F40" si="0">(E3/B3)*100</f>
        <v>3.7037037037037033</v>
      </c>
      <c r="G3" s="13" t="str">
        <f t="shared" ref="G3:G40" si="1">IF(F3&gt;H$2, "WARNING","OK")</f>
        <v>OK</v>
      </c>
      <c r="H3" s="23"/>
    </row>
    <row r="4" spans="1:8" x14ac:dyDescent="0.25">
      <c r="A4" s="18" t="s">
        <v>105</v>
      </c>
      <c r="B4" s="13">
        <f>COUNTIF(Scenarios!E:E, "Edit Proj")</f>
        <v>7</v>
      </c>
      <c r="C4" s="13">
        <f>COUNTIFS(Scenarios!E:E, "Edit Proj",Scenarios!I:I, "Passed")</f>
        <v>4</v>
      </c>
      <c r="D4" s="13">
        <f>COUNTIFS(Scenarios!E:E, "Edit Proj",Scenarios!I:I, "No Run")</f>
        <v>0</v>
      </c>
      <c r="E4" s="13">
        <f>COUNTIFS(Scenarios!E:E, "Edit Proj",Scenarios!I:I, "Failed")</f>
        <v>3</v>
      </c>
      <c r="F4" s="13">
        <f t="shared" si="0"/>
        <v>42.857142857142854</v>
      </c>
      <c r="G4" s="13" t="str">
        <f t="shared" si="1"/>
        <v>WARNING</v>
      </c>
      <c r="H4" s="23"/>
    </row>
    <row r="5" spans="1:8" x14ac:dyDescent="0.25">
      <c r="A5" s="18" t="s">
        <v>33</v>
      </c>
      <c r="B5" s="13">
        <f>COUNTIF(Scenarios!E:E, "Copy Project")</f>
        <v>4</v>
      </c>
      <c r="C5" s="13">
        <f>COUNTIFS(Scenarios!E:E, "Copy Project",Scenarios!I:I, "Passed")</f>
        <v>4</v>
      </c>
      <c r="D5" s="13">
        <f>COUNTIFS(Scenarios!E:E, "Copy Project",Scenarios!I:I, "No Run")</f>
        <v>0</v>
      </c>
      <c r="E5" s="13">
        <f>COUNTIFS(Scenarios!E:E, "Copy Project",Scenarios!I:I, "Failed")</f>
        <v>0</v>
      </c>
      <c r="F5" s="13">
        <f t="shared" si="0"/>
        <v>0</v>
      </c>
      <c r="G5" s="13" t="str">
        <f t="shared" si="1"/>
        <v>OK</v>
      </c>
      <c r="H5" s="23"/>
    </row>
    <row r="6" spans="1:8" ht="30" x14ac:dyDescent="0.25">
      <c r="A6" s="18" t="s">
        <v>36</v>
      </c>
      <c r="B6" s="13">
        <f>COUNTIF(Scenarios!E:E, "Convert Proj to Comm")</f>
        <v>9</v>
      </c>
      <c r="C6" s="13">
        <f>COUNTIFS(Scenarios!E:E, "Convert Proj to Comm",Scenarios!I:I, "Passed")</f>
        <v>4</v>
      </c>
      <c r="D6" s="13">
        <f>COUNTIFS(Scenarios!E:E, "Convert Proj to Comm",Scenarios!I:I, "No Run")</f>
        <v>4</v>
      </c>
      <c r="E6" s="13">
        <f>COUNTIFS(Scenarios!E:E, "Convert Proj to Comm",Scenarios!I:I, "Failed")</f>
        <v>1</v>
      </c>
      <c r="F6" s="13">
        <f t="shared" si="0"/>
        <v>11.111111111111111</v>
      </c>
      <c r="G6" s="13" t="str">
        <f t="shared" si="1"/>
        <v>WARNING</v>
      </c>
      <c r="H6" s="23"/>
    </row>
    <row r="7" spans="1:8" x14ac:dyDescent="0.25">
      <c r="A7" s="18" t="s">
        <v>94</v>
      </c>
      <c r="B7" s="13">
        <f>COUNTIF(Scenarios!E:E, "LV Sec")</f>
        <v>70</v>
      </c>
      <c r="C7" s="13">
        <f>COUNTIFS(Scenarios!E:E, "LV Sec",Scenarios!I:I, "Passed")</f>
        <v>54</v>
      </c>
      <c r="D7" s="13">
        <f>COUNTIFS(Scenarios!E:E, "LV Sec",Scenarios!I:I, "No Run")</f>
        <v>4</v>
      </c>
      <c r="E7" s="13">
        <f>COUNTIFS(Scenarios!E:E, "LV Sec",Scenarios!I:I, "Failed")</f>
        <v>12</v>
      </c>
      <c r="F7" s="13">
        <f t="shared" si="0"/>
        <v>17.142857142857142</v>
      </c>
      <c r="G7" s="13" t="str">
        <f t="shared" si="1"/>
        <v>WARNING</v>
      </c>
      <c r="H7" s="23"/>
    </row>
    <row r="8" spans="1:8" x14ac:dyDescent="0.25">
      <c r="A8" s="18" t="s">
        <v>224</v>
      </c>
      <c r="B8" s="13">
        <f>COUNTIF(Scenarios!E:E, "Cost Details")</f>
        <v>14</v>
      </c>
      <c r="C8" s="13">
        <f>COUNTIFS(Scenarios!E:E, "Cost Details",Scenarios!I:I, "Passed")</f>
        <v>8</v>
      </c>
      <c r="D8" s="13">
        <f>COUNTIFS(Scenarios!E:E, "Cost Details",Scenarios!I:I, "No Run")</f>
        <v>1</v>
      </c>
      <c r="E8" s="13">
        <f>COUNTIFS(Scenarios!E:E, "Cost Details",Scenarios!I:I, "Failed")</f>
        <v>5</v>
      </c>
      <c r="F8" s="13">
        <f t="shared" si="0"/>
        <v>35.714285714285715</v>
      </c>
      <c r="G8" s="13" t="str">
        <f t="shared" si="1"/>
        <v>WARNING</v>
      </c>
      <c r="H8" s="23"/>
    </row>
    <row r="9" spans="1:8" x14ac:dyDescent="0.25">
      <c r="A9" s="18" t="s">
        <v>222</v>
      </c>
      <c r="B9" s="13">
        <f>COUNTIF(Scenarios!E:E, "Release 1 Changes")</f>
        <v>18</v>
      </c>
      <c r="C9" s="13">
        <f>COUNTIFS(Scenarios!E:E, "Release 1 Changes",Scenarios!I:I, "Passed")</f>
        <v>12</v>
      </c>
      <c r="D9" s="13">
        <f>COUNTIFS(Scenarios!E:E, "Release 1 Changes",Scenarios!I:I, "No Run")</f>
        <v>0</v>
      </c>
      <c r="E9" s="13">
        <f>COUNTIFS(Scenarios!E:E, "Release 1 Changes",Scenarios!I:I, "Failed")</f>
        <v>6</v>
      </c>
      <c r="F9" s="13">
        <f t="shared" si="0"/>
        <v>33.333333333333329</v>
      </c>
      <c r="G9" s="13" t="str">
        <f t="shared" si="1"/>
        <v>WARNING</v>
      </c>
      <c r="H9" s="23"/>
    </row>
    <row r="10" spans="1:8" x14ac:dyDescent="0.25">
      <c r="A10" s="18" t="s">
        <v>274</v>
      </c>
      <c r="B10" s="13">
        <f>COUNTIF(Scenarios!E:E, "Feedback Release 1 ")</f>
        <v>16</v>
      </c>
      <c r="C10" s="13">
        <f>COUNTIFS(Scenarios!E:E, "Feedback Release 1 ",Scenarios!I:I, "Passed")</f>
        <v>7</v>
      </c>
      <c r="D10" s="13">
        <f>COUNTIFS(Scenarios!E:E, "Feedback Release 1 ",Scenarios!I:I, "No Run")</f>
        <v>3</v>
      </c>
      <c r="E10" s="13">
        <f>COUNTIFS(Scenarios!E:E, "Feedback Release 1 ",Scenarios!I:I, "Failed")</f>
        <v>6</v>
      </c>
      <c r="F10" s="13">
        <f t="shared" si="0"/>
        <v>37.5</v>
      </c>
      <c r="G10" s="13" t="str">
        <f>IF(F10&gt;H$2, "WARNING","OK")</f>
        <v>WARNING</v>
      </c>
      <c r="H10" s="23"/>
    </row>
    <row r="11" spans="1:8" ht="30" x14ac:dyDescent="0.25">
      <c r="A11" s="18" t="s">
        <v>104</v>
      </c>
      <c r="B11" s="13"/>
      <c r="C11" s="13"/>
      <c r="D11" s="13"/>
      <c r="E11" s="13"/>
      <c r="F11" s="13" t="e">
        <f t="shared" si="0"/>
        <v>#DIV/0!</v>
      </c>
      <c r="G11" s="13"/>
      <c r="H11" s="23"/>
    </row>
    <row r="12" spans="1:8" x14ac:dyDescent="0.25">
      <c r="A12" s="18" t="s">
        <v>98</v>
      </c>
      <c r="B12" s="13"/>
      <c r="C12" s="13"/>
      <c r="D12" s="13"/>
      <c r="E12" s="13"/>
      <c r="F12" s="13" t="e">
        <f t="shared" si="0"/>
        <v>#DIV/0!</v>
      </c>
      <c r="G12" s="13"/>
      <c r="H12" s="23"/>
    </row>
    <row r="13" spans="1:8" x14ac:dyDescent="0.25">
      <c r="A13" s="18" t="s">
        <v>134</v>
      </c>
      <c r="B13" s="13"/>
      <c r="C13" s="13"/>
      <c r="D13" s="13"/>
      <c r="E13" s="13"/>
      <c r="F13" s="13" t="e">
        <f t="shared" si="0"/>
        <v>#DIV/0!</v>
      </c>
      <c r="G13" s="13"/>
      <c r="H13" s="23"/>
    </row>
    <row r="14" spans="1:8" x14ac:dyDescent="0.25">
      <c r="A14" s="18" t="s">
        <v>99</v>
      </c>
      <c r="B14" s="13"/>
      <c r="C14" s="13"/>
      <c r="D14" s="13"/>
      <c r="E14" s="13"/>
      <c r="F14" s="13" t="e">
        <f t="shared" si="0"/>
        <v>#DIV/0!</v>
      </c>
      <c r="G14" s="13"/>
      <c r="H14" s="23"/>
    </row>
    <row r="15" spans="1:8" ht="45" x14ac:dyDescent="0.25">
      <c r="A15" s="18" t="s">
        <v>100</v>
      </c>
      <c r="B15" s="13"/>
      <c r="C15" s="13"/>
      <c r="D15" s="13"/>
      <c r="E15" s="13"/>
      <c r="F15" s="13" t="e">
        <f t="shared" si="0"/>
        <v>#DIV/0!</v>
      </c>
      <c r="G15" s="13"/>
      <c r="H15" s="23"/>
    </row>
    <row r="16" spans="1:8" ht="30" x14ac:dyDescent="0.25">
      <c r="A16" s="18" t="s">
        <v>101</v>
      </c>
      <c r="B16" s="13"/>
      <c r="C16" s="13"/>
      <c r="D16" s="13"/>
      <c r="E16" s="13"/>
      <c r="F16" s="13" t="e">
        <f t="shared" si="0"/>
        <v>#DIV/0!</v>
      </c>
      <c r="G16" s="13"/>
      <c r="H16" s="23"/>
    </row>
    <row r="17" spans="1:8" x14ac:dyDescent="0.25">
      <c r="A17" s="18" t="s">
        <v>102</v>
      </c>
      <c r="B17" s="13"/>
      <c r="C17" s="13"/>
      <c r="D17" s="13"/>
      <c r="E17" s="13"/>
      <c r="F17" s="13" t="e">
        <f t="shared" si="0"/>
        <v>#DIV/0!</v>
      </c>
      <c r="G17" s="13"/>
      <c r="H17" s="23"/>
    </row>
    <row r="18" spans="1:8" x14ac:dyDescent="0.25">
      <c r="A18" s="18" t="s">
        <v>103</v>
      </c>
      <c r="B18" s="13"/>
      <c r="C18" s="13"/>
      <c r="D18" s="13"/>
      <c r="E18" s="13"/>
      <c r="F18" s="13" t="e">
        <f t="shared" si="0"/>
        <v>#DIV/0!</v>
      </c>
      <c r="G18" s="13"/>
      <c r="H18" s="23"/>
    </row>
    <row r="19" spans="1:8" x14ac:dyDescent="0.25">
      <c r="A19" s="18" t="s">
        <v>111</v>
      </c>
      <c r="B19" s="13"/>
      <c r="C19" s="13"/>
      <c r="D19" s="13"/>
      <c r="E19" s="13"/>
      <c r="F19" s="13" t="e">
        <f t="shared" si="0"/>
        <v>#DIV/0!</v>
      </c>
      <c r="G19" s="13"/>
      <c r="H19" s="23"/>
    </row>
    <row r="20" spans="1:8" x14ac:dyDescent="0.25">
      <c r="A20" s="18" t="s">
        <v>112</v>
      </c>
      <c r="B20" s="13"/>
      <c r="C20" s="13"/>
      <c r="D20" s="13"/>
      <c r="E20" s="13"/>
      <c r="F20" s="13" t="e">
        <f t="shared" si="0"/>
        <v>#DIV/0!</v>
      </c>
      <c r="G20" s="13"/>
      <c r="H20" s="23"/>
    </row>
    <row r="21" spans="1:8" x14ac:dyDescent="0.25">
      <c r="A21" s="18" t="s">
        <v>113</v>
      </c>
      <c r="B21" s="13"/>
      <c r="C21" s="13"/>
      <c r="D21" s="13"/>
      <c r="E21" s="13"/>
      <c r="F21" s="13" t="e">
        <f t="shared" si="0"/>
        <v>#DIV/0!</v>
      </c>
      <c r="G21" s="13"/>
      <c r="H21" s="23"/>
    </row>
    <row r="22" spans="1:8" x14ac:dyDescent="0.25">
      <c r="A22" s="18" t="s">
        <v>114</v>
      </c>
      <c r="B22" s="13"/>
      <c r="C22" s="13"/>
      <c r="D22" s="13"/>
      <c r="E22" s="13"/>
      <c r="F22" s="13" t="e">
        <f t="shared" si="0"/>
        <v>#DIV/0!</v>
      </c>
      <c r="G22" s="13"/>
      <c r="H22" s="23"/>
    </row>
    <row r="23" spans="1:8" x14ac:dyDescent="0.25">
      <c r="A23" s="18" t="s">
        <v>115</v>
      </c>
      <c r="B23" s="13"/>
      <c r="C23" s="13"/>
      <c r="D23" s="13"/>
      <c r="E23" s="13"/>
      <c r="F23" s="13" t="e">
        <f t="shared" si="0"/>
        <v>#DIV/0!</v>
      </c>
      <c r="G23" s="13"/>
      <c r="H23" s="23"/>
    </row>
    <row r="24" spans="1:8" x14ac:dyDescent="0.25">
      <c r="A24" s="18" t="s">
        <v>116</v>
      </c>
      <c r="B24" s="13"/>
      <c r="C24" s="13"/>
      <c r="D24" s="13"/>
      <c r="E24" s="13"/>
      <c r="F24" s="13" t="e">
        <f t="shared" si="0"/>
        <v>#DIV/0!</v>
      </c>
      <c r="G24" s="13"/>
      <c r="H24" s="23"/>
    </row>
    <row r="25" spans="1:8" x14ac:dyDescent="0.25">
      <c r="A25" s="18" t="s">
        <v>117</v>
      </c>
      <c r="B25" s="13"/>
      <c r="C25" s="13"/>
      <c r="D25" s="13"/>
      <c r="E25" s="13"/>
      <c r="F25" s="13" t="e">
        <f t="shared" si="0"/>
        <v>#DIV/0!</v>
      </c>
      <c r="G25" s="13"/>
      <c r="H25" s="23"/>
    </row>
    <row r="26" spans="1:8" x14ac:dyDescent="0.25">
      <c r="A26" s="18" t="s">
        <v>118</v>
      </c>
      <c r="B26" s="13"/>
      <c r="C26" s="13"/>
      <c r="D26" s="13"/>
      <c r="E26" s="13"/>
      <c r="F26" s="13" t="e">
        <f t="shared" si="0"/>
        <v>#DIV/0!</v>
      </c>
      <c r="G26" s="13"/>
      <c r="H26" s="23"/>
    </row>
    <row r="27" spans="1:8" x14ac:dyDescent="0.25">
      <c r="A27" s="18" t="s">
        <v>119</v>
      </c>
      <c r="B27" s="13"/>
      <c r="C27" s="13"/>
      <c r="D27" s="13"/>
      <c r="E27" s="13"/>
      <c r="F27" s="13" t="e">
        <f t="shared" si="0"/>
        <v>#DIV/0!</v>
      </c>
      <c r="G27" s="13"/>
      <c r="H27" s="23"/>
    </row>
    <row r="28" spans="1:8" x14ac:dyDescent="0.25">
      <c r="A28" s="18" t="s">
        <v>120</v>
      </c>
      <c r="B28" s="13"/>
      <c r="C28" s="13"/>
      <c r="D28" s="13"/>
      <c r="E28" s="13"/>
      <c r="F28" s="13" t="e">
        <f t="shared" si="0"/>
        <v>#DIV/0!</v>
      </c>
      <c r="G28" s="13"/>
      <c r="H28" s="23"/>
    </row>
    <row r="29" spans="1:8" x14ac:dyDescent="0.25">
      <c r="A29" s="18" t="s">
        <v>121</v>
      </c>
      <c r="B29" s="13"/>
      <c r="C29" s="13"/>
      <c r="D29" s="13"/>
      <c r="E29" s="13"/>
      <c r="F29" s="13" t="e">
        <f t="shared" si="0"/>
        <v>#DIV/0!</v>
      </c>
      <c r="G29" s="13"/>
      <c r="H29" s="23"/>
    </row>
    <row r="30" spans="1:8" x14ac:dyDescent="0.25">
      <c r="A30" s="18" t="s">
        <v>122</v>
      </c>
      <c r="B30" s="13"/>
      <c r="C30" s="13"/>
      <c r="D30" s="13"/>
      <c r="E30" s="13"/>
      <c r="F30" s="13" t="e">
        <f t="shared" si="0"/>
        <v>#DIV/0!</v>
      </c>
      <c r="G30" s="13"/>
      <c r="H30" s="23"/>
    </row>
    <row r="31" spans="1:8" x14ac:dyDescent="0.25">
      <c r="A31" s="18" t="s">
        <v>123</v>
      </c>
      <c r="B31" s="13"/>
      <c r="C31" s="13"/>
      <c r="D31" s="13"/>
      <c r="E31" s="13"/>
      <c r="F31" s="13" t="e">
        <f t="shared" si="0"/>
        <v>#DIV/0!</v>
      </c>
      <c r="G31" s="13"/>
      <c r="H31" s="23"/>
    </row>
    <row r="32" spans="1:8" x14ac:dyDescent="0.25">
      <c r="A32" s="18"/>
      <c r="B32" s="13"/>
      <c r="C32" s="13"/>
      <c r="D32" s="13"/>
      <c r="E32" s="13"/>
      <c r="F32" s="13" t="e">
        <f t="shared" si="0"/>
        <v>#DIV/0!</v>
      </c>
      <c r="G32" s="13"/>
      <c r="H32" s="23"/>
    </row>
    <row r="33" spans="1:8" x14ac:dyDescent="0.25">
      <c r="A33" s="18"/>
      <c r="B33" s="13"/>
      <c r="C33" s="13"/>
      <c r="D33" s="13"/>
      <c r="E33" s="13"/>
      <c r="F33" s="13" t="e">
        <f t="shared" si="0"/>
        <v>#DIV/0!</v>
      </c>
      <c r="G33" s="13"/>
      <c r="H33" s="23"/>
    </row>
    <row r="34" spans="1:8" x14ac:dyDescent="0.25">
      <c r="A34" s="18"/>
      <c r="B34" s="13"/>
      <c r="C34" s="13"/>
      <c r="D34" s="13"/>
      <c r="E34" s="13"/>
      <c r="F34" s="13" t="e">
        <f t="shared" si="0"/>
        <v>#DIV/0!</v>
      </c>
      <c r="G34" s="13"/>
      <c r="H34" s="23"/>
    </row>
    <row r="35" spans="1:8" x14ac:dyDescent="0.25">
      <c r="A35" s="18"/>
      <c r="B35" s="13"/>
      <c r="C35" s="13"/>
      <c r="D35" s="13"/>
      <c r="E35" s="13"/>
      <c r="F35" s="13" t="e">
        <f t="shared" si="0"/>
        <v>#DIV/0!</v>
      </c>
      <c r="G35" s="13"/>
      <c r="H35" s="23"/>
    </row>
    <row r="36" spans="1:8" x14ac:dyDescent="0.25">
      <c r="A36" s="18"/>
      <c r="B36" s="13"/>
      <c r="C36" s="13"/>
      <c r="D36" s="13"/>
      <c r="E36" s="13"/>
      <c r="F36" s="13" t="e">
        <f t="shared" si="0"/>
        <v>#DIV/0!</v>
      </c>
      <c r="G36" s="13"/>
      <c r="H36" s="23"/>
    </row>
    <row r="37" spans="1:8" x14ac:dyDescent="0.25">
      <c r="A37" s="18"/>
      <c r="B37" s="13"/>
      <c r="C37" s="13"/>
      <c r="D37" s="13"/>
      <c r="E37" s="13"/>
      <c r="F37" s="13" t="e">
        <f t="shared" si="0"/>
        <v>#DIV/0!</v>
      </c>
      <c r="G37" s="13"/>
      <c r="H37" s="23"/>
    </row>
    <row r="38" spans="1:8" x14ac:dyDescent="0.25">
      <c r="A38" s="18"/>
      <c r="B38" s="13"/>
      <c r="C38" s="13"/>
      <c r="D38" s="13"/>
      <c r="E38" s="13"/>
      <c r="F38" s="13" t="e">
        <f t="shared" si="0"/>
        <v>#DIV/0!</v>
      </c>
      <c r="G38" s="13"/>
      <c r="H38" s="23"/>
    </row>
    <row r="39" spans="1:8" ht="19.5" thickBot="1" x14ac:dyDescent="0.35">
      <c r="A39" s="19"/>
      <c r="B39" s="27"/>
      <c r="C39" s="27"/>
      <c r="D39" s="27"/>
      <c r="E39" s="27"/>
      <c r="F39" s="13" t="e">
        <f t="shared" si="0"/>
        <v>#DIV/0!</v>
      </c>
      <c r="G39" s="13"/>
      <c r="H39" s="23"/>
    </row>
    <row r="40" spans="1:8" ht="19.5" thickBot="1" x14ac:dyDescent="0.35">
      <c r="A40" s="26" t="s">
        <v>107</v>
      </c>
      <c r="B40" s="28">
        <f>SUM(B2:B39)</f>
        <v>192</v>
      </c>
      <c r="C40" s="20">
        <f>SUM(C2:C39)</f>
        <v>139</v>
      </c>
      <c r="D40" s="20">
        <f t="shared" ref="D40:E40" si="2">SUM(D2:D39)</f>
        <v>16</v>
      </c>
      <c r="E40" s="20">
        <f t="shared" si="2"/>
        <v>37</v>
      </c>
      <c r="F40" s="13">
        <f t="shared" si="0"/>
        <v>19.270833333333336</v>
      </c>
      <c r="G40" s="13" t="str">
        <f t="shared" si="1"/>
        <v>WARNING</v>
      </c>
      <c r="H40" s="23"/>
    </row>
    <row r="45" spans="1:8" x14ac:dyDescent="0.25">
      <c r="G45" t="s">
        <v>128</v>
      </c>
    </row>
  </sheetData>
  <customSheetViews>
    <customSheetView guid="{9750D5B6-D70D-4F18-8727-3774CAEBC2EE}" hiddenColumns="1">
      <selection activeCell="A29" sqref="A29"/>
      <pageMargins left="0.7" right="0.7" top="0.75" bottom="0.75" header="0.3" footer="0.3"/>
      <pageSetup orientation="portrait" horizontalDpi="300" verticalDpi="300" r:id="rId1"/>
    </customSheetView>
    <customSheetView guid="{9EC2FED4-EF55-4064-9979-F9B6C2B04BE7}" hiddenColumns="1">
      <selection activeCell="A10" sqref="A10:XFD10"/>
      <pageMargins left="0.7" right="0.7" top="0.75" bottom="0.75" header="0.3" footer="0.3"/>
      <pageSetup orientation="portrait" horizontalDpi="300" verticalDpi="300" r:id="rId2"/>
    </customSheetView>
  </customSheetViews>
  <conditionalFormatting sqref="A2:A40">
    <cfRule type="expression" dxfId="2" priority="3">
      <formula>$F2&gt;10</formula>
    </cfRule>
  </conditionalFormatting>
  <conditionalFormatting sqref="G2:G40">
    <cfRule type="expression" dxfId="1" priority="2">
      <formula>G2="WARNING"</formula>
    </cfRule>
  </conditionalFormatting>
  <conditionalFormatting sqref="G2:G40">
    <cfRule type="expression" dxfId="0" priority="1">
      <formula>G2="OK"</formula>
    </cfRule>
  </conditionalFormatting>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Outstanding Defects</vt:lpstr>
      <vt:lpstr>Testing Status</vt:lpstr>
      <vt:lpstr>Modules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2017-08-04T04:54:32Z</dcterms:modified>
</cp:coreProperties>
</file>