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66925"/>
  <mc:AlternateContent xmlns:mc="http://schemas.openxmlformats.org/markup-compatibility/2006">
    <mc:Choice Requires="x15">
      <x15ac:absPath xmlns:x15ac="http://schemas.microsoft.com/office/spreadsheetml/2010/11/ac" url="https://d.docs.live.net/83726ec0a80c1546/Documents/Ian/Web/SolverMax/Modelling/Website models/Subset sum problem with Cplex pool/"/>
    </mc:Choice>
  </mc:AlternateContent>
  <xr:revisionPtr revIDLastSave="14388" documentId="14_{2F8D6A2A-4CC7-46E2-87CF-1AF3BE68E12F}" xr6:coauthVersionLast="47" xr6:coauthVersionMax="47" xr10:uidLastSave="{89BFFC91-3F26-47C2-9C1D-009DBA4DB4FF}"/>
  <bookViews>
    <workbookView xWindow="28680" yWindow="-120" windowWidth="29040" windowHeight="16440" xr2:uid="{324EC751-9C60-40DD-8432-DBCA825DD949}"/>
  </bookViews>
  <sheets>
    <sheet name="About" sheetId="3" r:id="rId1"/>
    <sheet name="Model 1" sheetId="5" r:id="rId2"/>
    <sheet name="Analysis" sheetId="2" r:id="rId3"/>
    <sheet name="Control" sheetId="4" r:id="rId4"/>
  </sheets>
  <definedNames>
    <definedName name="dEliminate">'Model 1'!$B$6</definedName>
    <definedName name="dPrices">'Model 1'!$B$10:$B$39</definedName>
    <definedName name="dTarget">'Model 1'!$B$5</definedName>
    <definedName name="fAbsDiff">'Model 1'!$L$46</definedName>
    <definedName name="fAllowed">'Model 1'!$H$51:$L$51</definedName>
    <definedName name="fDifference">'Model 1'!$I$46</definedName>
    <definedName name="fSelectedTotal">'Model 1'!$E$76</definedName>
    <definedName name="fSolution">'Model 1'!$H$50:$L$50</definedName>
    <definedName name="fUB">'Model 1'!$K$46</definedName>
    <definedName name="OpenSolver_ChosenSolver" localSheetId="2" hidden="1">CBC</definedName>
    <definedName name="OpenSolver_ChosenSolver" localSheetId="1" hidden="1">CBC</definedName>
    <definedName name="OpenSolver_DualsNewSheet" localSheetId="1" hidden="1">0</definedName>
    <definedName name="OpenSolver_LinearityCheck" localSheetId="2" hidden="1">1</definedName>
    <definedName name="OpenSolver_LinearityCheck" localSheetId="1" hidden="1">1</definedName>
    <definedName name="_xlnm.Print_Area" localSheetId="0">About!$A$1:$K$25</definedName>
    <definedName name="_xlnm.Print_Area" localSheetId="2">Analysis!$A$1:$K$72</definedName>
    <definedName name="_xlnm.Print_Area" localSheetId="3">Control!$A$1:$Q$30</definedName>
    <definedName name="_xlnm.Print_Area" localSheetId="1">'Model 1'!$A$1:$W$77</definedName>
    <definedName name="solver_adj" localSheetId="1" hidden="1">'Model 1'!$B$46:$B$75,'Model 1'!$J$46</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'Model 1'!$I$46</definedName>
    <definedName name="solver_lhs10" localSheetId="1" hidden="1">'Model 1'!$B$47:$E$47</definedName>
    <definedName name="solver_lhs11" localSheetId="1" hidden="1">'Model 1'!#REF!</definedName>
    <definedName name="solver_lhs12" localSheetId="1" hidden="1">'Model 1'!$Q$47:$Q$51</definedName>
    <definedName name="solver_lhs13" localSheetId="1" hidden="1">'Model 1'!$U$48</definedName>
    <definedName name="solver_lhs2" localSheetId="1" hidden="1">'Model 1'!$I$46</definedName>
    <definedName name="solver_lhs3" localSheetId="1" hidden="1">'Model 1'!$H$50:$L$50</definedName>
    <definedName name="solver_lhs4" localSheetId="1" hidden="1">'Model 1'!$B$46:$B$75</definedName>
    <definedName name="solver_lhs5" localSheetId="1" hidden="1">'Model 1'!$B$46:$B$75</definedName>
    <definedName name="solver_lhs6" localSheetId="1" hidden="1">'Model 1'!$N$47:$Q$51</definedName>
    <definedName name="solver_lhs7" localSheetId="1" hidden="1">'Model 1'!$B$47:$E$48</definedName>
    <definedName name="solver_lhs8" localSheetId="1" hidden="1">'Model 1'!$F$47:$J$74</definedName>
    <definedName name="solver_lhs9" localSheetId="1" hidden="1">'Model 1'!$F$47:$J$74</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2</definedName>
    <definedName name="solver_nod" localSheetId="1" hidden="1">2147483647</definedName>
    <definedName name="solver_num" localSheetId="1" hidden="1">4</definedName>
    <definedName name="solver_nwt" localSheetId="1" hidden="1">1</definedName>
    <definedName name="solver_opt" localSheetId="1" hidden="1">'Model 1'!$L$46</definedName>
    <definedName name="solver_pre" localSheetId="1" hidden="1">0.000001</definedName>
    <definedName name="solver_rbv" localSheetId="1" hidden="1">1</definedName>
    <definedName name="solver_rel1" localSheetId="1" hidden="1">1</definedName>
    <definedName name="solver_rel10" localSheetId="1" hidden="1">4</definedName>
    <definedName name="solver_rel11" localSheetId="1" hidden="1">2</definedName>
    <definedName name="solver_rel12" localSheetId="1" hidden="1">3</definedName>
    <definedName name="solver_rel13" localSheetId="1" hidden="1">3</definedName>
    <definedName name="solver_rel2" localSheetId="1" hidden="1">3</definedName>
    <definedName name="solver_rel3" localSheetId="1" hidden="1">1</definedName>
    <definedName name="solver_rel4" localSheetId="1" hidden="1">5</definedName>
    <definedName name="solver_rel5" localSheetId="1" hidden="1">5</definedName>
    <definedName name="solver_rel6" localSheetId="1" hidden="1">3</definedName>
    <definedName name="solver_rel7" localSheetId="1" hidden="1">4</definedName>
    <definedName name="solver_rel8" localSheetId="1" hidden="1">5</definedName>
    <definedName name="solver_rel9" localSheetId="1" hidden="1">5</definedName>
    <definedName name="solver_rhs1" localSheetId="1" hidden="1">fUB</definedName>
    <definedName name="solver_rhs10" localSheetId="1" hidden="1">"integer"</definedName>
    <definedName name="solver_rhs11" localSheetId="1" hidden="1">dPeopleRequired</definedName>
    <definedName name="solver_rhs12" localSheetId="1" hidden="1">'Model 1'!$E$47</definedName>
    <definedName name="solver_rhs13" localSheetId="1" hidden="1">5</definedName>
    <definedName name="solver_rhs2" localSheetId="1" hidden="1">vLB</definedName>
    <definedName name="solver_rhs3" localSheetId="1" hidden="1">fAllowed</definedName>
    <definedName name="solver_rhs4" localSheetId="1" hidden="1">"binary"</definedName>
    <definedName name="solver_rhs5" localSheetId="1" hidden="1">"binary"</definedName>
    <definedName name="solver_rhs6" localSheetId="1" hidden="1">fSkillsLB</definedName>
    <definedName name="solver_rhs7" localSheetId="1" hidden="1">"integer"</definedName>
    <definedName name="solver_rhs8" localSheetId="1" hidden="1">"binary"</definedName>
    <definedName name="solver_rhs9" localSheetId="1" hidden="1">"binary"</definedName>
    <definedName name="solver_rlx" localSheetId="1" hidden="1">2</definedName>
    <definedName name="solver_rsd" localSheetId="1" hidden="1">0</definedName>
    <definedName name="solver_scl" localSheetId="1" hidden="1">1</definedName>
    <definedName name="solver_sho" localSheetId="1" hidden="1">1</definedName>
    <definedName name="solver_ssz" localSheetId="1" hidden="1">100</definedName>
    <definedName name="solver_tim" localSheetId="1" hidden="1">2147483647</definedName>
    <definedName name="solver_tol" localSheetId="1" hidden="1">0</definedName>
    <definedName name="solver_typ" localSheetId="1" hidden="1">2</definedName>
    <definedName name="solver_val" localSheetId="1" hidden="1">0</definedName>
    <definedName name="solver_ver" localSheetId="1" hidden="1">3</definedName>
    <definedName name="vLB">'Model 1'!$J$46</definedName>
    <definedName name="vSelection">'Model 1'!$B$46:$B$75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1" i="5" l="1"/>
  <c r="J51" i="5"/>
  <c r="K51" i="5"/>
  <c r="L51" i="5"/>
  <c r="H51" i="5"/>
  <c r="H50" i="5"/>
  <c r="L46" i="5"/>
  <c r="G48" i="5" l="1"/>
  <c r="I50" i="5"/>
  <c r="J50" i="5"/>
  <c r="K50" i="5"/>
  <c r="L50" i="5"/>
  <c r="C41" i="2"/>
  <c r="D41" i="2"/>
  <c r="E41" i="2"/>
  <c r="F41" i="2"/>
  <c r="B41" i="2"/>
  <c r="K46" i="5"/>
  <c r="G46" i="5" l="1"/>
  <c r="B7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46" i="5"/>
  <c r="E76" i="5" l="1"/>
  <c r="H46" i="5" s="1"/>
  <c r="I46" i="5" s="1"/>
  <c r="B40" i="5"/>
</calcChain>
</file>

<file path=xl/sharedStrings.xml><?xml version="1.0" encoding="utf-8"?>
<sst xmlns="http://schemas.openxmlformats.org/spreadsheetml/2006/main" count="55" uniqueCount="47">
  <si>
    <t>Supporting analyses</t>
  </si>
  <si>
    <t>Key</t>
  </si>
  <si>
    <t>Version</t>
  </si>
  <si>
    <t>Data</t>
  </si>
  <si>
    <t>Constant</t>
  </si>
  <si>
    <t>Highlight</t>
  </si>
  <si>
    <t>Pasted values</t>
  </si>
  <si>
    <t>About</t>
  </si>
  <si>
    <t>Solver variable</t>
  </si>
  <si>
    <t>Description</t>
  </si>
  <si>
    <t>www.solvermax.com</t>
  </si>
  <si>
    <t>Workbook control</t>
  </si>
  <si>
    <t>Constants</t>
  </si>
  <si>
    <t>Derived values</t>
  </si>
  <si>
    <t>Boolean</t>
  </si>
  <si>
    <t>Notes</t>
  </si>
  <si>
    <t>Error</t>
  </si>
  <si>
    <t>Total</t>
  </si>
  <si>
    <t>Result</t>
  </si>
  <si>
    <t>Variables</t>
  </si>
  <si>
    <t>Assumptions</t>
  </si>
  <si>
    <t>Item</t>
  </si>
  <si>
    <t>Price</t>
  </si>
  <si>
    <t>Selection of items</t>
  </si>
  <si>
    <t>Select</t>
  </si>
  <si>
    <t>Selected items</t>
  </si>
  <si>
    <t>Target</t>
  </si>
  <si>
    <t>Selected</t>
  </si>
  <si>
    <t>Difference</t>
  </si>
  <si>
    <t>LB</t>
  </si>
  <si>
    <t>UB</t>
  </si>
  <si>
    <t>Summary of selected items</t>
  </si>
  <si>
    <t>Case 1</t>
  </si>
  <si>
    <t>Allowed</t>
  </si>
  <si>
    <t>Case:</t>
  </si>
  <si>
    <t>Solution</t>
  </si>
  <si>
    <t>Known optimal solutions</t>
  </si>
  <si>
    <t>Case 2</t>
  </si>
  <si>
    <t>Case 3</t>
  </si>
  <si>
    <t>Case 4</t>
  </si>
  <si>
    <t>Case 5</t>
  </si>
  <si>
    <t>Eliminate</t>
  </si>
  <si>
    <t>Abs diff</t>
  </si>
  <si>
    <t>Model 1: Subset sum, which items sum to the target total</t>
  </si>
  <si>
    <t>Intermediate</t>
  </si>
  <si>
    <t>List of items</t>
  </si>
  <si>
    <t>v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</si>
</sst>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_(* \(#,##0\);_(* &quot;-&quot;_);_(@_)"/>
    <numFmt numFmtId="165" formatCode="dd\ mmm\ yyyy"/>
    <numFmt numFmtId="166" formatCode="#,##0;\-#,##0;\-"/>
    <numFmt numFmtId="167" formatCode="#,##0.00;\-#,##0.00;\-"/>
  </numFmts>
  <fonts count="20" x14ac:knownFonts="1">
    <font>
      <sz val="11"/>
      <color theme="1"/>
      <name val="Calibri Light"/>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rgb="FFFF0000"/>
      <name val="Calibri Light"/>
      <family val="2"/>
    </font>
    <font>
      <sz val="11"/>
      <color theme="0" tint="-0.499984740745262"/>
      <name val="Calibri"/>
      <family val="2"/>
    </font>
    <font>
      <sz val="11"/>
      <color theme="4" tint="-0.24994659260841701"/>
      <name val="Calibri Light"/>
      <family val="2"/>
      <scheme val="major"/>
    </font>
    <font>
      <sz val="11"/>
      <color rgb="FFFF8000"/>
      <name val="Calibri Light"/>
      <family val="2"/>
    </font>
    <font>
      <u/>
      <sz val="11"/>
      <color theme="10"/>
      <name val="Calibri Light"/>
      <family val="2"/>
    </font>
    <font>
      <u/>
      <sz val="16"/>
      <name val="Calibri"/>
      <family val="2"/>
    </font>
    <font>
      <sz val="13"/>
      <color theme="1"/>
      <name val="Calibri"/>
      <family val="2"/>
    </font>
    <font>
      <sz val="12"/>
      <color theme="1"/>
      <name val="Calibri"/>
      <family val="2"/>
    </font>
    <font>
      <sz val="13"/>
      <color theme="1"/>
      <name val="Calibri Light"/>
      <family val="2"/>
      <scheme val="major"/>
    </font>
    <font>
      <sz val="11"/>
      <color theme="1"/>
      <name val="Calibri Light"/>
      <family val="2"/>
      <scheme val="major"/>
    </font>
    <font>
      <u/>
      <sz val="16"/>
      <name val="Calibri"/>
      <family val="2"/>
      <scheme val="minor"/>
    </font>
    <font>
      <sz val="8"/>
      <name val="Calibri Light"/>
      <family val="2"/>
    </font>
    <font>
      <b/>
      <sz val="11"/>
      <color theme="1"/>
      <name val="Calibri Light"/>
      <family val="2"/>
      <scheme val="major"/>
    </font>
    <font>
      <sz val="11"/>
      <name val="Calibri Light"/>
      <family val="2"/>
      <scheme val="major"/>
    </font>
  </fonts>
  <fills count="6">
    <fill>
      <patternFill patternType="none"/>
    </fill>
    <fill>
      <patternFill patternType="gray125"/>
    </fill>
    <fill>
      <patternFill patternType="solid">
        <fgColor theme="9" tint="0.79998168889431442"/>
        <bgColor indexed="64"/>
      </patternFill>
    </fill>
    <fill>
      <patternFill patternType="solid">
        <fgColor rgb="FFEBF5FF"/>
        <bgColor indexed="64"/>
      </patternFill>
    </fill>
    <fill>
      <patternFill patternType="solid">
        <fgColor theme="0" tint="-4.9989318521683403E-2"/>
        <bgColor indexed="64"/>
      </patternFill>
    </fill>
    <fill>
      <patternFill patternType="solid">
        <fgColor rgb="FFFCAAB8"/>
        <bgColor indexed="64"/>
      </patternFill>
    </fill>
  </fills>
  <borders count="4">
    <border>
      <left/>
      <right/>
      <top/>
      <bottom/>
      <diagonal/>
    </border>
    <border>
      <left/>
      <right/>
      <top/>
      <bottom style="thin">
        <color indexed="64"/>
      </bottom>
      <diagonal/>
    </border>
    <border>
      <left/>
      <right/>
      <top/>
      <bottom style="thin">
        <color theme="1"/>
      </bottom>
      <diagonal/>
    </border>
    <border>
      <left/>
      <right/>
      <top style="thin">
        <color indexed="64"/>
      </top>
      <bottom/>
      <diagonal/>
    </border>
  </borders>
  <cellStyleXfs count="19">
    <xf numFmtId="0" fontId="0" fillId="0" borderId="0"/>
    <xf numFmtId="0" fontId="11" fillId="0" borderId="0" applyNumberFormat="0" applyFill="0" applyAlignment="0" applyProtection="0"/>
    <xf numFmtId="0" fontId="12" fillId="0" borderId="2" applyNumberFormat="0" applyAlignment="0" applyProtection="0"/>
    <xf numFmtId="0" fontId="13" fillId="0" borderId="0" applyNumberFormat="0" applyFill="0" applyBorder="0" applyAlignment="0" applyProtection="0"/>
    <xf numFmtId="0" fontId="8" fillId="3" borderId="0" applyNumberFormat="0" applyBorder="0" applyAlignment="0">
      <protection locked="0"/>
    </xf>
    <xf numFmtId="164" fontId="7" fillId="4" borderId="0" applyNumberFormat="0" applyBorder="0" applyAlignment="0"/>
    <xf numFmtId="164" fontId="6" fillId="0" borderId="0" applyNumberFormat="0" applyBorder="0" applyAlignment="0" applyProtection="0"/>
    <xf numFmtId="0" fontId="5" fillId="2" borderId="0" applyNumberFormat="0" applyFont="0" applyBorder="0" applyAlignment="0"/>
    <xf numFmtId="0" fontId="9" fillId="0" borderId="0" applyNumberFormat="0" applyFill="0" applyBorder="0" applyAlignment="0" applyProtection="0">
      <alignment horizontal="center"/>
    </xf>
    <xf numFmtId="0" fontId="10" fillId="0" borderId="0" applyNumberFormat="0" applyFill="0" applyBorder="0" applyAlignment="0" applyProtection="0"/>
    <xf numFmtId="0" fontId="4" fillId="0" borderId="0"/>
    <xf numFmtId="0" fontId="3" fillId="0" borderId="0"/>
    <xf numFmtId="0" fontId="2" fillId="0" borderId="0"/>
    <xf numFmtId="0" fontId="12" fillId="0" borderId="2" applyNumberFormat="0" applyAlignment="0" applyProtection="0"/>
    <xf numFmtId="0" fontId="13" fillId="0" borderId="0" applyNumberFormat="0" applyFill="0" applyBorder="0" applyAlignment="0" applyProtection="0"/>
    <xf numFmtId="9" fontId="2" fillId="0" borderId="0" applyFont="0" applyFill="0" applyBorder="0" applyAlignment="0" applyProtection="0"/>
    <xf numFmtId="0" fontId="11" fillId="0" borderId="0" applyNumberFormat="0" applyFill="0" applyAlignment="0" applyProtection="0"/>
    <xf numFmtId="0" fontId="1" fillId="0" borderId="0"/>
    <xf numFmtId="43" fontId="1" fillId="0" borderId="0" applyFont="0" applyFill="0" applyBorder="0" applyAlignment="0" applyProtection="0"/>
  </cellStyleXfs>
  <cellXfs count="41">
    <xf numFmtId="0" fontId="0" fillId="0" borderId="0" xfId="0"/>
    <xf numFmtId="0" fontId="8" fillId="3" borderId="0" xfId="4">
      <protection locked="0"/>
    </xf>
    <xf numFmtId="0" fontId="7" fillId="4" borderId="0" xfId="5" applyNumberFormat="1"/>
    <xf numFmtId="0" fontId="6" fillId="0" borderId="0" xfId="6" applyNumberFormat="1"/>
    <xf numFmtId="0" fontId="0" fillId="2" borderId="0" xfId="7" applyFont="1"/>
    <xf numFmtId="0" fontId="9" fillId="0" borderId="0" xfId="8" applyAlignment="1"/>
    <xf numFmtId="0" fontId="12" fillId="0" borderId="2" xfId="2"/>
    <xf numFmtId="0" fontId="11" fillId="0" borderId="0" xfId="1"/>
    <xf numFmtId="0" fontId="13" fillId="0" borderId="0" xfId="3"/>
    <xf numFmtId="165" fontId="0" fillId="0" borderId="0" xfId="0" applyNumberFormat="1" applyAlignment="1">
      <alignment horizontal="left"/>
    </xf>
    <xf numFmtId="0" fontId="10" fillId="0" borderId="0" xfId="9"/>
    <xf numFmtId="0" fontId="4" fillId="0" borderId="0" xfId="10"/>
    <xf numFmtId="0" fontId="13" fillId="0" borderId="0" xfId="3" applyAlignment="1">
      <alignment horizontal="center"/>
    </xf>
    <xf numFmtId="0" fontId="14" fillId="0" borderId="2" xfId="2" applyFont="1"/>
    <xf numFmtId="0" fontId="15" fillId="0" borderId="0" xfId="11" applyFont="1"/>
    <xf numFmtId="0" fontId="0" fillId="5" borderId="0" xfId="7" applyFont="1" applyFill="1"/>
    <xf numFmtId="0" fontId="16" fillId="0" borderId="0" xfId="1" applyFont="1"/>
    <xf numFmtId="166" fontId="0" fillId="0" borderId="0" xfId="0" applyNumberFormat="1"/>
    <xf numFmtId="0" fontId="15" fillId="0" borderId="0" xfId="17" applyFont="1"/>
    <xf numFmtId="0" fontId="18" fillId="0" borderId="1" xfId="17" applyFont="1" applyBorder="1"/>
    <xf numFmtId="0" fontId="15" fillId="0" borderId="1" xfId="17" applyFont="1" applyBorder="1"/>
    <xf numFmtId="166" fontId="15" fillId="0" borderId="0" xfId="17" applyNumberFormat="1" applyFont="1"/>
    <xf numFmtId="0" fontId="15" fillId="0" borderId="0" xfId="17" applyFont="1" applyAlignment="1">
      <alignment horizontal="right"/>
    </xf>
    <xf numFmtId="0" fontId="15" fillId="0" borderId="1" xfId="17" applyFont="1" applyBorder="1" applyAlignment="1">
      <alignment horizontal="right"/>
    </xf>
    <xf numFmtId="0" fontId="12" fillId="0" borderId="2" xfId="2" applyAlignment="1">
      <alignment horizontal="left"/>
    </xf>
    <xf numFmtId="0" fontId="13" fillId="0" borderId="0" xfId="3" applyAlignment="1">
      <alignment horizontal="left" vertical="center"/>
    </xf>
    <xf numFmtId="0" fontId="0" fillId="0" borderId="0" xfId="0" applyAlignment="1">
      <alignment horizontal="right"/>
    </xf>
    <xf numFmtId="0" fontId="0" fillId="0" borderId="1" xfId="0" applyBorder="1" applyAlignment="1">
      <alignment horizontal="right"/>
    </xf>
    <xf numFmtId="0" fontId="19" fillId="0" borderId="1" xfId="17" applyFont="1" applyBorder="1" applyAlignment="1">
      <alignment horizontal="right" vertical="center" wrapText="1"/>
    </xf>
    <xf numFmtId="0" fontId="19" fillId="0" borderId="3" xfId="17" applyFont="1" applyBorder="1" applyAlignment="1">
      <alignment horizontal="right" vertical="center" wrapText="1"/>
    </xf>
    <xf numFmtId="166" fontId="6" fillId="0" borderId="0" xfId="6" applyNumberFormat="1"/>
    <xf numFmtId="0" fontId="0" fillId="0" borderId="1" xfId="0" applyBorder="1"/>
    <xf numFmtId="167" fontId="0" fillId="0" borderId="0" xfId="0" applyNumberFormat="1"/>
    <xf numFmtId="167" fontId="8" fillId="3" borderId="0" xfId="4" applyNumberFormat="1" applyAlignment="1">
      <alignment horizontal="right" vertical="center" wrapText="1"/>
      <protection locked="0"/>
    </xf>
    <xf numFmtId="0" fontId="8" fillId="3" borderId="0" xfId="4" applyAlignment="1">
      <alignment horizontal="right" vertical="center"/>
      <protection locked="0"/>
    </xf>
    <xf numFmtId="167" fontId="15" fillId="0" borderId="3" xfId="17" applyNumberFormat="1" applyFont="1" applyBorder="1" applyAlignment="1">
      <alignment horizontal="right" vertical="center" wrapText="1"/>
    </xf>
    <xf numFmtId="0" fontId="0" fillId="0" borderId="3" xfId="0" applyBorder="1" applyAlignment="1">
      <alignment horizontal="right"/>
    </xf>
    <xf numFmtId="0" fontId="0" fillId="0" borderId="3" xfId="0" applyBorder="1"/>
    <xf numFmtId="167" fontId="6" fillId="0" borderId="0" xfId="6" applyNumberFormat="1"/>
    <xf numFmtId="166" fontId="0" fillId="0" borderId="3" xfId="0" applyNumberFormat="1" applyBorder="1"/>
    <xf numFmtId="166" fontId="9" fillId="0" borderId="0" xfId="8" applyNumberFormat="1" applyAlignment="1"/>
  </cellXfs>
  <cellStyles count="19">
    <cellStyle name="Comma 2" xfId="18" xr:uid="{541E32FE-88CB-412D-A9CA-670B954C1504}"/>
    <cellStyle name="Constant" xfId="5" xr:uid="{796A1085-F0EF-4C67-8AA0-F853232DDC71}"/>
    <cellStyle name="Data" xfId="4" xr:uid="{71F5B92E-D361-4283-9818-F4CBFF584C90}"/>
    <cellStyle name="Heading 1" xfId="1" builtinId="16" customBuiltin="1"/>
    <cellStyle name="Heading 1 2" xfId="16" xr:uid="{224AAC3F-CB76-4A67-B4B4-CE6CCB9E3318}"/>
    <cellStyle name="Heading 2" xfId="2" builtinId="17" customBuiltin="1"/>
    <cellStyle name="Heading 2 2" xfId="13" xr:uid="{855E106E-0BD6-4BBE-95BB-9CB2F2D6BD79}"/>
    <cellStyle name="Heading 3" xfId="3" builtinId="18" customBuiltin="1"/>
    <cellStyle name="Heading 3 2" xfId="14" xr:uid="{FF7422B5-838B-43C5-8CF8-CBCA5CA55105}"/>
    <cellStyle name="Highlight" xfId="7" xr:uid="{B0575228-8C74-4A43-8879-54481562CDC8}"/>
    <cellStyle name="Hyperlink" xfId="9" builtinId="8"/>
    <cellStyle name="Normal" xfId="0" builtinId="0" customBuiltin="1"/>
    <cellStyle name="Normal 2" xfId="10" xr:uid="{559CD362-17CD-48F5-91B2-7DC5FC64D3FA}"/>
    <cellStyle name="Normal 3" xfId="11" xr:uid="{0FAE9525-3EB2-4438-A0E8-ACCCE92A3ADB}"/>
    <cellStyle name="Normal 4" xfId="12" xr:uid="{435E965A-2C57-4049-A84F-64BA472966FD}"/>
    <cellStyle name="Normal 5" xfId="17" xr:uid="{5E71339D-84AF-48B7-89C9-88AA1C49361D}"/>
    <cellStyle name="Pasted values" xfId="8" xr:uid="{030D59A0-04D2-42DE-9BD8-7A15F8DCD3BF}"/>
    <cellStyle name="Percent 2" xfId="15" xr:uid="{B629610A-506F-42B8-850B-5047DA848DCB}"/>
    <cellStyle name="Variable" xfId="6" xr:uid="{4B1E7875-0649-4BAC-92A3-2AE0B4C7E180}"/>
  </cellStyles>
  <dxfs count="0"/>
  <tableStyles count="0" defaultTableStyle="TableStyleMedium2" defaultPivotStyle="PivotStyleLight16"/>
  <colors>
    <mruColors>
      <color rgb="FFE8E8E8"/>
      <color rgb="FFFF8000"/>
      <color rgb="FFFF9900"/>
      <color rgb="FFFAE6FF"/>
      <color rgb="FFEBF5FF"/>
      <color rgb="FFFFF0FF"/>
      <color rgb="FFFADCFF"/>
      <color rgb="FFF0D2FF"/>
      <color rgb="FFFAC8FA"/>
      <color rgb="FFF0C8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2</xdr:row>
      <xdr:rowOff>0</xdr:rowOff>
    </xdr:from>
    <xdr:to>
      <xdr:col>9</xdr:col>
      <xdr:colOff>1099</xdr:colOff>
      <xdr:row>25</xdr:row>
      <xdr:rowOff>0</xdr:rowOff>
    </xdr:to>
    <xdr:sp macro="" textlink="">
      <xdr:nvSpPr>
        <xdr:cNvPr id="2" name="TextBox 1">
          <a:extLst>
            <a:ext uri="{FF2B5EF4-FFF2-40B4-BE49-F238E27FC236}">
              <a16:creationId xmlns:a16="http://schemas.microsoft.com/office/drawing/2014/main" id="{9D54E71C-AE60-4DE3-BF9A-F3B49148130C}"/>
            </a:ext>
          </a:extLst>
        </xdr:cNvPr>
        <xdr:cNvSpPr txBox="1"/>
      </xdr:nvSpPr>
      <xdr:spPr>
        <a:xfrm>
          <a:off x="1" y="457200"/>
          <a:ext cx="6173298" cy="440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36000" tIns="18000" rIns="18000" bIns="18000" rtlCol="0" anchor="t"/>
        <a:lstStyle/>
        <a:p>
          <a:r>
            <a:rPr lang="en-NZ" sz="1200" b="0">
              <a:latin typeface="+mn-lt"/>
            </a:rPr>
            <a:t>Purpose</a:t>
          </a:r>
          <a:endParaRPr lang="en-NZ" sz="1100" b="0">
            <a:latin typeface="+mn-lt"/>
          </a:endParaRPr>
        </a:p>
        <a:p>
          <a:r>
            <a:rPr lang="en-NZ" sz="1100">
              <a:latin typeface="+mj-lt"/>
            </a:rPr>
            <a:t>This workbook contains an example optimization model and associated analysis. The purpose is to illustrate</a:t>
          </a:r>
          <a:r>
            <a:rPr lang="en-NZ" sz="1100" baseline="0">
              <a:latin typeface="+mj-lt"/>
            </a:rPr>
            <a:t> the design and use of optimization models in Microsoft Excel, using the Solver and/or OpenSolver add-ins.</a:t>
          </a:r>
        </a:p>
        <a:p>
          <a:endParaRPr lang="en-NZ" sz="1100" baseline="0">
            <a:latin typeface="+mj-lt"/>
          </a:endParaRP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effectLst/>
              <a:latin typeface="+mj-lt"/>
              <a:ea typeface="+mn-ea"/>
              <a:cs typeface="+mn-cs"/>
            </a:rPr>
            <a:t>This workbook should be read in conjunction with the articles at:</a:t>
          </a:r>
        </a:p>
        <a:p>
          <a:pPr marL="0" marR="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http://www.solvermax.com</a:t>
          </a:r>
        </a:p>
        <a:p>
          <a:pPr marL="0" marR="0" indent="0" defTabSz="914400" eaLnBrk="1" fontAlgn="auto" latinLnBrk="0" hangingPunct="1">
            <a:lnSpc>
              <a:spcPct val="100000"/>
            </a:lnSpc>
            <a:spcBef>
              <a:spcPts val="0"/>
            </a:spcBef>
            <a:spcAft>
              <a:spcPts val="0"/>
            </a:spcAft>
            <a:buClrTx/>
            <a:buSzTx/>
            <a:buFontTx/>
            <a:buNone/>
            <a:tabLst/>
            <a:defRPr/>
          </a:pPr>
          <a:endParaRPr lang="en-NZ" sz="1100">
            <a:latin typeface="+mj-lt"/>
          </a:endParaRPr>
        </a:p>
        <a:p>
          <a:r>
            <a:rPr lang="en-NZ" sz="1200" b="0">
              <a:latin typeface="+mn-lt"/>
            </a:rPr>
            <a:t>Sheets</a:t>
          </a:r>
          <a:endParaRPr lang="en-NZ" sz="1100" b="0">
            <a:latin typeface="+mn-lt"/>
          </a:endParaRPr>
        </a:p>
        <a:p>
          <a:r>
            <a:rPr lang="en-NZ" sz="1100">
              <a:latin typeface="+mj-lt"/>
            </a:rPr>
            <a:t>This workbook contains the following sheets:</a:t>
          </a:r>
        </a:p>
        <a:p>
          <a:r>
            <a:rPr lang="en-NZ" sz="1100">
              <a:latin typeface="+mj-lt"/>
            </a:rPr>
            <a:t>   'About': </a:t>
          </a:r>
          <a:r>
            <a:rPr lang="en-NZ" sz="1100" baseline="0">
              <a:latin typeface="+mj-lt"/>
            </a:rPr>
            <a:t>	This sheet, used to document the workbook.</a:t>
          </a:r>
        </a:p>
        <a:p>
          <a:r>
            <a:rPr lang="en-NZ" sz="1100">
              <a:latin typeface="+mj-lt"/>
            </a:rPr>
            <a:t>   'Model n': </a:t>
          </a:r>
          <a:r>
            <a:rPr lang="en-NZ" sz="1100" baseline="0">
              <a:latin typeface="+mj-lt"/>
            </a:rPr>
            <a:t>	One or more optimization model worksheets.</a:t>
          </a:r>
        </a:p>
        <a:p>
          <a:r>
            <a:rPr lang="en-NZ" sz="1100">
              <a:latin typeface="+mj-lt"/>
            </a:rPr>
            <a:t>   'Analysis':	Insights gained from using the model.</a:t>
          </a:r>
        </a:p>
        <a:p>
          <a:pPr marL="0" marR="0" lvl="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   'Control':	Values used to control the workbook.</a:t>
          </a:r>
          <a:endParaRPr lang="en-NZ">
            <a:effectLst/>
            <a:latin typeface="+mj-lt"/>
          </a:endParaRPr>
        </a:p>
        <a:p>
          <a:endParaRPr lang="en-NZ" sz="1100">
            <a:latin typeface="+mj-lt"/>
          </a:endParaRPr>
        </a:p>
        <a:p>
          <a:r>
            <a:rPr lang="en-NZ" sz="1200" b="0" baseline="0">
              <a:latin typeface="+mn-lt"/>
            </a:rPr>
            <a:t>Disclaimer</a:t>
          </a:r>
          <a:endParaRPr lang="en-NZ" sz="1100" b="0" baseline="0">
            <a:latin typeface="+mn-lt"/>
          </a:endParaRPr>
        </a:p>
        <a:p>
          <a:r>
            <a:rPr lang="en-NZ" sz="1100" baseline="0">
              <a:latin typeface="+mj-lt"/>
            </a:rPr>
            <a:t>This workbook </a:t>
          </a:r>
          <a:r>
            <a:rPr lang="en-NZ">
              <a:latin typeface="+mj-lt"/>
            </a:rPr>
            <a:t>is presented on an as is basis for illustrative purposes only and should not be relied upon for making financial, legal or any other commitments. Solver Max will accept no responsibility or liability for any errors or omissions.</a:t>
          </a:r>
        </a:p>
        <a:p>
          <a:endParaRPr lang="en-NZ" sz="1100">
            <a:latin typeface="+mj-lt"/>
          </a:endParaRPr>
        </a:p>
        <a:p>
          <a:r>
            <a:rPr lang="en-NZ" sz="1200" b="0">
              <a:latin typeface="+mn-lt"/>
            </a:rPr>
            <a:t>Copyright</a:t>
          </a:r>
          <a:endParaRPr lang="en-NZ" sz="1100" b="0">
            <a:latin typeface="+mn-lt"/>
          </a:endParaRPr>
        </a:p>
        <a:p>
          <a:pPr marL="0" marR="0" indent="0" defTabSz="914400" eaLnBrk="1" fontAlgn="auto" latinLnBrk="0" hangingPunct="1">
            <a:lnSpc>
              <a:spcPct val="100000"/>
            </a:lnSpc>
            <a:spcBef>
              <a:spcPts val="0"/>
            </a:spcBef>
            <a:spcAft>
              <a:spcPts val="0"/>
            </a:spcAft>
            <a:buClrTx/>
            <a:buSzTx/>
            <a:buFontTx/>
            <a:buNone/>
            <a:tabLst/>
            <a:defRPr/>
          </a:pPr>
          <a:r>
            <a:rPr lang="en-NZ" sz="1100">
              <a:latin typeface="+mj-lt"/>
            </a:rPr>
            <a:t>This workbook is © </a:t>
          </a:r>
          <a:r>
            <a:rPr lang="en-NZ" sz="1100">
              <a:solidFill>
                <a:schemeClr val="dk1"/>
              </a:solidFill>
              <a:latin typeface="+mj-lt"/>
              <a:ea typeface="+mn-ea"/>
              <a:cs typeface="+mn-cs"/>
            </a:rPr>
            <a:t>Copyright </a:t>
          </a:r>
          <a:r>
            <a:rPr lang="en-NZ" sz="1100">
              <a:latin typeface="+mj-lt"/>
            </a:rPr>
            <a:t>2022 Solver Max</a:t>
          </a:r>
          <a:r>
            <a:rPr lang="en-NZ" b="0" i="0">
              <a:latin typeface="+mj-lt"/>
              <a:cs typeface="Times New Roman" pitchFamily="18" charset="0"/>
            </a:rPr>
            <a:t>.</a:t>
          </a:r>
        </a:p>
        <a:p>
          <a:pPr marL="0" marR="0" indent="0" defTabSz="914400" eaLnBrk="1" fontAlgn="auto" latinLnBrk="0" hangingPunct="1">
            <a:lnSpc>
              <a:spcPct val="100000"/>
            </a:lnSpc>
            <a:spcBef>
              <a:spcPts val="0"/>
            </a:spcBef>
            <a:spcAft>
              <a:spcPts val="0"/>
            </a:spcAft>
            <a:buClrTx/>
            <a:buSzTx/>
            <a:buFontTx/>
            <a:buNone/>
            <a:tabLst/>
            <a:defRPr/>
          </a:pPr>
          <a:r>
            <a:rPr lang="en-NZ" b="0" i="0">
              <a:latin typeface="+mj-lt"/>
              <a:cs typeface="Times New Roman" pitchFamily="18" charset="0"/>
            </a:rPr>
            <a:t>Solver Max retains copyright of this workbook.</a:t>
          </a:r>
        </a:p>
      </xdr:txBody>
    </xdr:sp>
    <xdr:clientData/>
  </xdr:twoCellAnchor>
  <xdr:twoCellAnchor editAs="oneCell">
    <xdr:from>
      <xdr:col>10</xdr:col>
      <xdr:colOff>13765</xdr:colOff>
      <xdr:row>0</xdr:row>
      <xdr:rowOff>30745</xdr:rowOff>
    </xdr:from>
    <xdr:to>
      <xdr:col>10</xdr:col>
      <xdr:colOff>1206699</xdr:colOff>
      <xdr:row>9</xdr:row>
      <xdr:rowOff>110499</xdr:rowOff>
    </xdr:to>
    <xdr:pic>
      <xdr:nvPicPr>
        <xdr:cNvPr id="14" name="Picture 13">
          <a:extLst>
            <a:ext uri="{FF2B5EF4-FFF2-40B4-BE49-F238E27FC236}">
              <a16:creationId xmlns:a16="http://schemas.microsoft.com/office/drawing/2014/main" id="{3CBD64A6-FDDA-4BB7-9965-6BDB1288A0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71765" y="30745"/>
          <a:ext cx="1192934" cy="18704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12</xdr:col>
      <xdr:colOff>0</xdr:colOff>
      <xdr:row>39</xdr:row>
      <xdr:rowOff>0</xdr:rowOff>
    </xdr:to>
    <xdr:sp macro="" textlink="">
      <xdr:nvSpPr>
        <xdr:cNvPr id="2" name="TextBox 1">
          <a:extLst>
            <a:ext uri="{FF2B5EF4-FFF2-40B4-BE49-F238E27FC236}">
              <a16:creationId xmlns:a16="http://schemas.microsoft.com/office/drawing/2014/main" id="{2D9B12FE-C776-4894-8CA6-B71C44A524DC}"/>
            </a:ext>
          </a:extLst>
        </xdr:cNvPr>
        <xdr:cNvSpPr txBox="1"/>
      </xdr:nvSpPr>
      <xdr:spPr>
        <a:xfrm>
          <a:off x="1714500" y="676275"/>
          <a:ext cx="6096000" cy="6867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100" b="0"/>
            <a:t>Situation</a:t>
          </a:r>
        </a:p>
        <a:p>
          <a:r>
            <a:rPr lang="en-NZ" sz="1100">
              <a:latin typeface="+mj-lt"/>
            </a:rPr>
            <a:t>We have a list of items, each of which has a price. We also have a target total price, representing the sum of some unknown number of items. Our objective is to select items such that their sum to as close as possible to the target total price.</a:t>
          </a:r>
        </a:p>
        <a:p>
          <a:endParaRPr lang="en-NZ" sz="1100">
            <a:latin typeface="+mj-lt"/>
          </a:endParaRPr>
        </a:p>
        <a:p>
          <a:r>
            <a:rPr lang="en-NZ" sz="1100">
              <a:latin typeface="+mj-lt"/>
            </a:rPr>
            <a:t>This is an</a:t>
          </a:r>
          <a:r>
            <a:rPr lang="en-NZ" sz="1100" baseline="0">
              <a:latin typeface="+mj-lt"/>
            </a:rPr>
            <a:t> example</a:t>
          </a:r>
          <a:r>
            <a:rPr lang="en-NZ" sz="1100">
              <a:latin typeface="+mj-lt"/>
            </a:rPr>
            <a:t> of the "subset sum problem":</a:t>
          </a:r>
        </a:p>
        <a:p>
          <a:r>
            <a:rPr lang="en-NZ" sz="1100">
              <a:latin typeface="+mj-lt"/>
            </a:rPr>
            <a:t>https://en.wikipedia.org/wiki/Subset_sum_problem</a:t>
          </a:r>
        </a:p>
        <a:p>
          <a:endParaRPr lang="en-NZ" sz="1100">
            <a:latin typeface="+mj-lt"/>
          </a:endParaRPr>
        </a:p>
        <a:p>
          <a:r>
            <a:rPr lang="en-NZ" sz="1100" b="0">
              <a:latin typeface="+mn-lt"/>
            </a:rPr>
            <a:t>Formulation</a:t>
          </a:r>
        </a:p>
        <a:p>
          <a:r>
            <a:rPr lang="en-NZ" sz="1100">
              <a:latin typeface="+mj-lt"/>
            </a:rPr>
            <a:t>Using binary variables to represent the selection of each item, we calculate the difference between the target and the selected total price. Our objective is to minimize the absolute value (linearized) of that difference. Ideally, the difference should be zero - though we need to allow for the possibility that no combination of the items exactly matches the</a:t>
          </a:r>
          <a:r>
            <a:rPr lang="en-NZ" sz="1100" baseline="0">
              <a:latin typeface="+mj-lt"/>
            </a:rPr>
            <a:t> target.</a:t>
          </a:r>
          <a:endParaRPr lang="en-NZ" sz="1100">
            <a:latin typeface="+mj-lt"/>
          </a:endParaRPr>
        </a:p>
        <a:p>
          <a:endParaRPr lang="en-NZ" sz="1100" baseline="0">
            <a:latin typeface="+mj-lt"/>
          </a:endParaRPr>
        </a:p>
        <a:p>
          <a:r>
            <a:rPr lang="en-NZ" sz="1100" b="0" baseline="0">
              <a:latin typeface="+mn-lt"/>
            </a:rPr>
            <a:t>Solution</a:t>
          </a:r>
        </a:p>
        <a:p>
          <a:r>
            <a:rPr lang="en-NZ" sz="1100" baseline="0">
              <a:latin typeface="+mj-lt"/>
            </a:rPr>
            <a:t>OpenSolver CBC finds an optimal solution in less than 1 second. Given the example data, the solution is an exact match.</a:t>
          </a:r>
        </a:p>
        <a:p>
          <a:endParaRPr lang="en-NZ" sz="1100" baseline="0">
            <a:latin typeface="+mj-lt"/>
          </a:endParaRPr>
        </a:p>
        <a:p>
          <a:r>
            <a:rPr lang="en-NZ" sz="1100" baseline="0">
              <a:latin typeface="+mn-lt"/>
            </a:rPr>
            <a:t>Alternative optima</a:t>
          </a:r>
        </a:p>
        <a:p>
          <a:r>
            <a:rPr lang="en-NZ" sz="1100" baseline="0">
              <a:latin typeface="+mj-lt"/>
            </a:rPr>
            <a:t>With this type of problem there are often multiple optimal solutions. Two techniques for finding alternative optima are:</a:t>
          </a:r>
        </a:p>
        <a:p>
          <a:r>
            <a:rPr lang="en-NZ" sz="1100" baseline="0">
              <a:latin typeface="+mj-lt"/>
            </a:rPr>
            <a:t>1. Manually constrain the model to exclude known optimal solutions.</a:t>
          </a:r>
        </a:p>
        <a:p>
          <a:r>
            <a:rPr lang="en-NZ" sz="1100" baseline="0">
              <a:latin typeface="+mj-lt"/>
            </a:rPr>
            <a:t>2. Use the CPLEX solution pool feature.</a:t>
          </a:r>
        </a:p>
        <a:p>
          <a:endParaRPr lang="en-NZ" sz="1100" baseline="0">
            <a:latin typeface="+mj-lt"/>
          </a:endParaRPr>
        </a:p>
        <a:p>
          <a:r>
            <a:rPr lang="en-NZ" sz="1100" baseline="0">
              <a:latin typeface="+mj-lt"/>
            </a:rPr>
            <a:t>We can manually explore alternative solutions by adding constraints that exclude known solutions. For example, the solution we found selects items 7, 9, 14, 23, 27, and 29. We can add a constraint that says the sum of the selection variables for those 6 items must be less than or equal to 5 (i.e. 1 less than the number of items). This constraint prevents the solver from selecting that combination of items. When we add that constraint, CBC finds another solution that exactly matches the target.</a:t>
          </a:r>
        </a:p>
        <a:p>
          <a:endParaRPr lang="en-NZ" sz="1100" baseline="0">
            <a:latin typeface="+mj-lt"/>
          </a:endParaRPr>
        </a:p>
        <a:p>
          <a:r>
            <a:rPr lang="en-NZ" sz="1100" baseline="0">
              <a:latin typeface="+mj-lt"/>
            </a:rPr>
            <a:t>By adding more exclusion constraints, we eventually find a solution that is sub-optimal in terms of the original formulation. In this example, there are 5 alternative optima. The model includes an assumption called "Eliminate", which switches the elimination constraints on (TRUE) or off (FALSE).</a:t>
          </a:r>
        </a:p>
        <a:p>
          <a:endParaRPr lang="en-NZ" sz="1100" baseline="0">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11</xdr:col>
      <xdr:colOff>0</xdr:colOff>
      <xdr:row>6</xdr:row>
      <xdr:rowOff>104775</xdr:rowOff>
    </xdr:to>
    <xdr:sp macro="" textlink="">
      <xdr:nvSpPr>
        <xdr:cNvPr id="3" name="TextBox 2">
          <a:extLst>
            <a:ext uri="{FF2B5EF4-FFF2-40B4-BE49-F238E27FC236}">
              <a16:creationId xmlns:a16="http://schemas.microsoft.com/office/drawing/2014/main" id="{724E2015-48BD-4AAF-B81D-BEBA35F347A9}"/>
            </a:ext>
          </a:extLst>
        </xdr:cNvPr>
        <xdr:cNvSpPr txBox="1"/>
      </xdr:nvSpPr>
      <xdr:spPr>
        <a:xfrm>
          <a:off x="0" y="676275"/>
          <a:ext cx="667702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100" b="0" i="0" baseline="0">
              <a:solidFill>
                <a:schemeClr val="dk1"/>
              </a:solidFill>
              <a:effectLst/>
              <a:latin typeface="+mj-lt"/>
              <a:ea typeface="+mn-ea"/>
              <a:cs typeface="+mn-cs"/>
            </a:rPr>
            <a:t>The following table lists known optimal solutions. By setting the "Eliminate" assumption to TRUE, a constraint is activated that excludes these specific combinations of items from the model.</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3</xdr:row>
      <xdr:rowOff>0</xdr:rowOff>
    </xdr:from>
    <xdr:to>
      <xdr:col>16</xdr:col>
      <xdr:colOff>0</xdr:colOff>
      <xdr:row>28</xdr:row>
      <xdr:rowOff>0</xdr:rowOff>
    </xdr:to>
    <xdr:sp macro="" textlink="">
      <xdr:nvSpPr>
        <xdr:cNvPr id="2" name="TextBox 1">
          <a:extLst>
            <a:ext uri="{FF2B5EF4-FFF2-40B4-BE49-F238E27FC236}">
              <a16:creationId xmlns:a16="http://schemas.microsoft.com/office/drawing/2014/main" id="{1AE1165F-AB6B-4728-B84F-F4330A2F37AD}"/>
            </a:ext>
          </a:extLst>
        </xdr:cNvPr>
        <xdr:cNvSpPr txBox="1"/>
      </xdr:nvSpPr>
      <xdr:spPr>
        <a:xfrm>
          <a:off x="2190750" y="676275"/>
          <a:ext cx="7429500" cy="479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n-lt"/>
              <a:cs typeface="Segoe UI Semilight" panose="020B0402040204020203" pitchFamily="34" charset="0"/>
            </a:rPr>
            <a:t>Named ranges</a:t>
          </a:r>
        </a:p>
        <a:p>
          <a:r>
            <a:rPr lang="en-NZ" sz="1100">
              <a:latin typeface="+mj-lt"/>
              <a:cs typeface="Segoe UI Semilight" panose="020B0402040204020203" pitchFamily="34" charset="0"/>
            </a:rPr>
            <a:t>To make the Solver dialog easier to understand, the model's data, formulae, and variables are defined as range names that use the following convention:</a:t>
          </a:r>
          <a:endParaRPr lang="en-NZ" sz="1100" baseline="0">
            <a:latin typeface="+mj-lt"/>
            <a:cs typeface="Segoe UI Semilight" panose="020B0402040204020203" pitchFamily="34" charset="0"/>
          </a:endParaRPr>
        </a:p>
        <a:p>
          <a:r>
            <a:rPr lang="en-NZ" sz="1100" baseline="0">
              <a:latin typeface="+mj-lt"/>
              <a:cs typeface="Segoe UI Semilight" panose="020B0402040204020203" pitchFamily="34" charset="0"/>
            </a:rPr>
            <a:t>- Data range names start with d.</a:t>
          </a:r>
        </a:p>
        <a:p>
          <a:r>
            <a:rPr lang="en-NZ" sz="1100" baseline="0">
              <a:latin typeface="+mj-lt"/>
              <a:cs typeface="Segoe UI Semilight" panose="020B0402040204020203" pitchFamily="34" charset="0"/>
            </a:rPr>
            <a:t>- Formulae range names start with f.</a:t>
          </a:r>
        </a:p>
        <a:p>
          <a:r>
            <a:rPr lang="en-NZ" sz="1100" baseline="0">
              <a:latin typeface="+mj-lt"/>
              <a:cs typeface="Segoe UI Semilight" panose="020B0402040204020203" pitchFamily="34" charset="0"/>
            </a:rPr>
            <a:t>- Variable range names start with v.</a:t>
          </a:r>
          <a:endParaRPr lang="en-NZ" sz="1100">
            <a:latin typeface="+mj-lt"/>
            <a:cs typeface="Segoe UI Semilight" panose="020B0402040204020203"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olvermax.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6C7C-F2A9-46DD-A126-9EF2FB1344E4}">
  <sheetPr codeName="Sheet2">
    <pageSetUpPr fitToPage="1"/>
  </sheetPr>
  <dimension ref="A1:L26"/>
  <sheetViews>
    <sheetView showGridLines="0" tabSelected="1" zoomScaleNormal="100" workbookViewId="0">
      <selection activeCell="A2" sqref="A2"/>
    </sheetView>
  </sheetViews>
  <sheetFormatPr defaultColWidth="0" defaultRowHeight="15" zeroHeight="1" x14ac:dyDescent="0.25"/>
  <cols>
    <col min="1" max="10" width="9" customWidth="1"/>
    <col min="11" max="11" width="17.75" customWidth="1"/>
    <col min="12" max="12" width="2.75" customWidth="1"/>
    <col min="13" max="16384" width="8" hidden="1"/>
  </cols>
  <sheetData>
    <row r="1" spans="1:11" ht="21" x14ac:dyDescent="0.35">
      <c r="A1" s="16" t="s">
        <v>7</v>
      </c>
    </row>
    <row r="2" spans="1:11" x14ac:dyDescent="0.25"/>
    <row r="3" spans="1:11" x14ac:dyDescent="0.25"/>
    <row r="4" spans="1:11" x14ac:dyDescent="0.25"/>
    <row r="5" spans="1:11" x14ac:dyDescent="0.25"/>
    <row r="6" spans="1:11" x14ac:dyDescent="0.25"/>
    <row r="7" spans="1:11" x14ac:dyDescent="0.25"/>
    <row r="8" spans="1:11" x14ac:dyDescent="0.25"/>
    <row r="9" spans="1:11" x14ac:dyDescent="0.25"/>
    <row r="10" spans="1:11" x14ac:dyDescent="0.25"/>
    <row r="11" spans="1:11" x14ac:dyDescent="0.25">
      <c r="K11" s="10" t="s">
        <v>10</v>
      </c>
    </row>
    <row r="12" spans="1:11" x14ac:dyDescent="0.25"/>
    <row r="13" spans="1:11" x14ac:dyDescent="0.25"/>
    <row r="14" spans="1:11" x14ac:dyDescent="0.25"/>
    <row r="15" spans="1:11" ht="15.75" x14ac:dyDescent="0.25">
      <c r="K15" s="8" t="s">
        <v>1</v>
      </c>
    </row>
    <row r="16" spans="1:11" x14ac:dyDescent="0.25">
      <c r="K16" s="1" t="s">
        <v>3</v>
      </c>
    </row>
    <row r="17" spans="11:11" x14ac:dyDescent="0.25">
      <c r="K17" s="2" t="s">
        <v>4</v>
      </c>
    </row>
    <row r="18" spans="11:11" x14ac:dyDescent="0.25">
      <c r="K18" s="4" t="s">
        <v>5</v>
      </c>
    </row>
    <row r="19" spans="11:11" x14ac:dyDescent="0.25">
      <c r="K19" s="15" t="s">
        <v>16</v>
      </c>
    </row>
    <row r="20" spans="11:11" x14ac:dyDescent="0.25">
      <c r="K20" s="3" t="s">
        <v>8</v>
      </c>
    </row>
    <row r="21" spans="11:11" x14ac:dyDescent="0.25">
      <c r="K21" s="5" t="s">
        <v>6</v>
      </c>
    </row>
    <row r="22" spans="11:11" x14ac:dyDescent="0.25"/>
    <row r="23" spans="11:11" ht="15.75" x14ac:dyDescent="0.25">
      <c r="K23" s="8" t="s">
        <v>2</v>
      </c>
    </row>
    <row r="24" spans="11:11" x14ac:dyDescent="0.25">
      <c r="K24" t="s">
        <v>46</v>
      </c>
    </row>
    <row r="25" spans="11:11" x14ac:dyDescent="0.25">
      <c r="K25" s="9">
        <v>45001</v>
      </c>
    </row>
    <row r="26" spans="11:11" x14ac:dyDescent="0.25"/>
  </sheetData>
  <hyperlinks>
    <hyperlink ref="K11" r:id="rId1" xr:uid="{89BBA00B-48F7-4111-A942-44FF0006F910}"/>
  </hyperlinks>
  <pageMargins left="0.59055118110236227" right="0.59055118110236227" top="0.59055118110236227" bottom="0.59055118110236227" header="0.31496062992125984" footer="0.31496062992125984"/>
  <pageSetup paperSize="9" orientation="landscape" horizontalDpi="4294967292" verticalDpi="0" r:id="rId2"/>
  <headerFooter>
    <oddFooter>&amp;LFile: &amp;F, Worksheet: &amp;A&amp;CPage &amp;P of &amp;N&amp;RCopyright www.solvermax.com</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9A0A5-EEBD-40BF-A12C-CA3B24407AEA}">
  <sheetPr codeName="Sheet1"/>
  <dimension ref="A1:AO77"/>
  <sheetViews>
    <sheetView showGridLines="0" zoomScaleNormal="100" workbookViewId="0">
      <selection activeCell="B5" sqref="B5"/>
    </sheetView>
  </sheetViews>
  <sheetFormatPr defaultColWidth="0" defaultRowHeight="15" zeroHeight="1" x14ac:dyDescent="0.25"/>
  <cols>
    <col min="1" max="1" width="10" style="18" customWidth="1"/>
    <col min="2" max="2" width="8.75" style="18" customWidth="1"/>
    <col min="3" max="3" width="3.75" style="18" customWidth="1"/>
    <col min="4" max="5" width="8.75" style="18" customWidth="1"/>
    <col min="6" max="6" width="3.75" style="18" customWidth="1"/>
    <col min="7" max="9" width="8.75" style="18" customWidth="1"/>
    <col min="10" max="12" width="7.5" style="18" customWidth="1"/>
    <col min="13" max="13" width="2.5" style="18" customWidth="1"/>
    <col min="14" max="20" width="6.25" style="18" hidden="1" customWidth="1"/>
    <col min="21" max="21" width="2.5" style="18" hidden="1" customWidth="1"/>
    <col min="22" max="27" width="7.5" style="18" hidden="1" customWidth="1"/>
    <col min="28" max="28" width="2.5" style="18" hidden="1" customWidth="1"/>
    <col min="29" max="41" width="8" style="18" hidden="1" customWidth="1"/>
    <col min="42" max="16384" width="9" style="18" hidden="1"/>
  </cols>
  <sheetData>
    <row r="1" spans="1:23" ht="21" x14ac:dyDescent="0.35">
      <c r="A1" s="7" t="s">
        <v>43</v>
      </c>
    </row>
    <row r="2" spans="1:23" x14ac:dyDescent="0.25"/>
    <row r="3" spans="1:23" ht="17.25" x14ac:dyDescent="0.3">
      <c r="A3" s="24" t="s">
        <v>20</v>
      </c>
      <c r="B3" s="19"/>
      <c r="C3"/>
      <c r="D3" s="24" t="s">
        <v>9</v>
      </c>
      <c r="E3" s="31"/>
      <c r="F3" s="31"/>
      <c r="G3" s="31"/>
      <c r="H3" s="31"/>
      <c r="I3" s="31"/>
      <c r="J3" s="31"/>
      <c r="K3" s="31"/>
      <c r="L3" s="20"/>
      <c r="N3" s="20"/>
      <c r="O3" s="20"/>
      <c r="P3" s="20"/>
      <c r="Q3" s="20"/>
      <c r="R3" s="20"/>
      <c r="S3" s="20"/>
      <c r="T3" s="20"/>
      <c r="U3" s="20"/>
      <c r="V3" s="20"/>
      <c r="W3" s="20"/>
    </row>
    <row r="4" spans="1:23" x14ac:dyDescent="0.25">
      <c r="A4"/>
      <c r="B4"/>
      <c r="C4"/>
      <c r="D4"/>
      <c r="E4"/>
      <c r="F4"/>
      <c r="G4"/>
      <c r="H4"/>
      <c r="I4"/>
      <c r="J4"/>
      <c r="K4"/>
    </row>
    <row r="5" spans="1:23" customFormat="1" x14ac:dyDescent="0.25">
      <c r="A5" t="s">
        <v>26</v>
      </c>
      <c r="B5" s="33">
        <v>1048.67</v>
      </c>
    </row>
    <row r="6" spans="1:23" customFormat="1" x14ac:dyDescent="0.25">
      <c r="A6" t="s">
        <v>41</v>
      </c>
      <c r="B6" s="33" t="b">
        <v>0</v>
      </c>
    </row>
    <row r="7" spans="1:23" x14ac:dyDescent="0.25">
      <c r="B7" s="22"/>
      <c r="C7" s="22"/>
      <c r="D7" s="22"/>
      <c r="E7" s="22"/>
    </row>
    <row r="8" spans="1:23" ht="15.75" x14ac:dyDescent="0.25">
      <c r="A8" s="25" t="s">
        <v>45</v>
      </c>
      <c r="B8"/>
      <c r="C8"/>
      <c r="D8"/>
      <c r="E8"/>
    </row>
    <row r="9" spans="1:23" ht="15" customHeight="1" x14ac:dyDescent="0.25">
      <c r="A9" s="28" t="s">
        <v>21</v>
      </c>
      <c r="B9" s="27" t="s">
        <v>22</v>
      </c>
      <c r="C9"/>
      <c r="D9"/>
      <c r="E9"/>
    </row>
    <row r="10" spans="1:23" x14ac:dyDescent="0.25">
      <c r="A10" s="34">
        <v>1</v>
      </c>
      <c r="B10" s="33">
        <v>181.18</v>
      </c>
      <c r="C10"/>
      <c r="D10"/>
      <c r="E10"/>
    </row>
    <row r="11" spans="1:23" x14ac:dyDescent="0.25">
      <c r="A11" s="34">
        <v>2</v>
      </c>
      <c r="B11" s="33">
        <v>491.53</v>
      </c>
      <c r="C11"/>
      <c r="D11"/>
      <c r="E11"/>
    </row>
    <row r="12" spans="1:23" x14ac:dyDescent="0.25">
      <c r="A12" s="34">
        <v>3</v>
      </c>
      <c r="B12" s="33">
        <v>50.51</v>
      </c>
      <c r="C12"/>
      <c r="D12"/>
      <c r="E12"/>
    </row>
    <row r="13" spans="1:23" x14ac:dyDescent="0.25">
      <c r="A13" s="34">
        <v>4</v>
      </c>
      <c r="B13" s="33">
        <v>156.07</v>
      </c>
      <c r="C13"/>
      <c r="D13"/>
      <c r="E13"/>
    </row>
    <row r="14" spans="1:23" x14ac:dyDescent="0.25">
      <c r="A14" s="34">
        <v>5</v>
      </c>
      <c r="B14" s="33">
        <v>442.04</v>
      </c>
      <c r="C14"/>
      <c r="D14"/>
      <c r="E14"/>
    </row>
    <row r="15" spans="1:23" x14ac:dyDescent="0.25">
      <c r="A15" s="34">
        <v>6</v>
      </c>
      <c r="B15" s="33">
        <v>333.35</v>
      </c>
      <c r="C15"/>
      <c r="D15"/>
      <c r="E15"/>
    </row>
    <row r="16" spans="1:23" x14ac:dyDescent="0.25">
      <c r="A16" s="34">
        <v>7</v>
      </c>
      <c r="B16" s="33">
        <v>207.55</v>
      </c>
      <c r="C16"/>
      <c r="D16"/>
      <c r="E16"/>
    </row>
    <row r="17" spans="1:5" x14ac:dyDescent="0.25">
      <c r="A17" s="34">
        <v>8</v>
      </c>
      <c r="B17" s="33">
        <v>265.69</v>
      </c>
      <c r="C17"/>
      <c r="D17"/>
      <c r="E17"/>
    </row>
    <row r="18" spans="1:5" x14ac:dyDescent="0.25">
      <c r="A18" s="34">
        <v>9</v>
      </c>
      <c r="B18" s="33">
        <v>165.44</v>
      </c>
      <c r="C18"/>
      <c r="D18"/>
      <c r="E18"/>
    </row>
    <row r="19" spans="1:5" x14ac:dyDescent="0.25">
      <c r="A19" s="34">
        <v>10</v>
      </c>
      <c r="B19" s="33">
        <v>446.05</v>
      </c>
      <c r="C19"/>
      <c r="D19"/>
      <c r="E19"/>
    </row>
    <row r="20" spans="1:5" x14ac:dyDescent="0.25">
      <c r="A20" s="34">
        <v>11</v>
      </c>
      <c r="B20" s="33">
        <v>127.83</v>
      </c>
      <c r="C20"/>
      <c r="D20"/>
      <c r="E20"/>
    </row>
    <row r="21" spans="1:5" x14ac:dyDescent="0.25">
      <c r="A21" s="34">
        <v>12</v>
      </c>
      <c r="B21" s="33">
        <v>260.88</v>
      </c>
      <c r="C21"/>
      <c r="D21"/>
      <c r="E21"/>
    </row>
    <row r="22" spans="1:5" x14ac:dyDescent="0.25">
      <c r="A22" s="34">
        <v>13</v>
      </c>
      <c r="B22" s="33">
        <v>486.72</v>
      </c>
      <c r="C22"/>
      <c r="D22"/>
      <c r="E22"/>
    </row>
    <row r="23" spans="1:5" x14ac:dyDescent="0.25">
      <c r="A23" s="34">
        <v>14</v>
      </c>
      <c r="B23" s="33">
        <v>27.38</v>
      </c>
      <c r="C23"/>
      <c r="D23"/>
      <c r="E23"/>
    </row>
    <row r="24" spans="1:5" x14ac:dyDescent="0.25">
      <c r="A24" s="34">
        <v>15</v>
      </c>
      <c r="B24" s="33">
        <v>195.39</v>
      </c>
      <c r="C24"/>
      <c r="D24"/>
      <c r="E24"/>
    </row>
    <row r="25" spans="1:5" x14ac:dyDescent="0.25">
      <c r="A25" s="34">
        <v>16</v>
      </c>
      <c r="B25" s="33">
        <v>316.57</v>
      </c>
      <c r="C25"/>
      <c r="D25"/>
      <c r="E25"/>
    </row>
    <row r="26" spans="1:5" x14ac:dyDescent="0.25">
      <c r="A26" s="34">
        <v>17</v>
      </c>
      <c r="B26" s="33">
        <v>361.21</v>
      </c>
      <c r="C26"/>
      <c r="D26"/>
      <c r="E26"/>
    </row>
    <row r="27" spans="1:5" x14ac:dyDescent="0.25">
      <c r="A27" s="34">
        <v>18</v>
      </c>
      <c r="B27" s="33">
        <v>310.48</v>
      </c>
      <c r="C27"/>
      <c r="D27"/>
      <c r="E27"/>
    </row>
    <row r="28" spans="1:5" x14ac:dyDescent="0.25">
      <c r="A28" s="34">
        <v>19</v>
      </c>
      <c r="B28" s="33">
        <v>390.84</v>
      </c>
      <c r="C28"/>
      <c r="D28"/>
      <c r="E28"/>
    </row>
    <row r="29" spans="1:5" x14ac:dyDescent="0.25">
      <c r="A29" s="34">
        <v>20</v>
      </c>
      <c r="B29" s="33">
        <v>20.85</v>
      </c>
      <c r="C29"/>
      <c r="D29"/>
      <c r="E29"/>
    </row>
    <row r="30" spans="1:5" x14ac:dyDescent="0.25">
      <c r="A30" s="34">
        <v>21</v>
      </c>
      <c r="B30" s="33">
        <v>195.09</v>
      </c>
      <c r="C30"/>
      <c r="D30"/>
      <c r="E30"/>
    </row>
    <row r="31" spans="1:5" x14ac:dyDescent="0.25">
      <c r="A31" s="34">
        <v>22</v>
      </c>
      <c r="B31" s="33">
        <v>370.36</v>
      </c>
      <c r="C31"/>
      <c r="D31"/>
      <c r="E31"/>
    </row>
    <row r="32" spans="1:5" x14ac:dyDescent="0.25">
      <c r="A32" s="34">
        <v>23</v>
      </c>
      <c r="B32" s="33">
        <v>299.13</v>
      </c>
      <c r="C32"/>
      <c r="D32"/>
      <c r="E32"/>
    </row>
    <row r="33" spans="1:16" x14ac:dyDescent="0.25">
      <c r="A33" s="34">
        <v>24</v>
      </c>
      <c r="B33" s="33">
        <v>437.2</v>
      </c>
      <c r="C33"/>
      <c r="D33"/>
      <c r="E33"/>
    </row>
    <row r="34" spans="1:16" x14ac:dyDescent="0.25">
      <c r="A34" s="34">
        <v>25</v>
      </c>
      <c r="B34" s="33">
        <v>382.01</v>
      </c>
      <c r="C34"/>
      <c r="D34"/>
      <c r="E34"/>
    </row>
    <row r="35" spans="1:16" x14ac:dyDescent="0.25">
      <c r="A35" s="34">
        <v>26</v>
      </c>
      <c r="B35" s="33">
        <v>52.29</v>
      </c>
      <c r="C35"/>
      <c r="D35"/>
      <c r="E35"/>
    </row>
    <row r="36" spans="1:16" x14ac:dyDescent="0.25">
      <c r="A36" s="34">
        <v>27</v>
      </c>
      <c r="B36" s="33">
        <v>127.17</v>
      </c>
      <c r="C36"/>
      <c r="D36"/>
      <c r="E36"/>
    </row>
    <row r="37" spans="1:16" x14ac:dyDescent="0.25">
      <c r="A37" s="34">
        <v>28</v>
      </c>
      <c r="B37" s="33">
        <v>200.83</v>
      </c>
      <c r="C37"/>
      <c r="D37"/>
      <c r="E37"/>
    </row>
    <row r="38" spans="1:16" x14ac:dyDescent="0.25">
      <c r="A38" s="34">
        <v>29</v>
      </c>
      <c r="B38" s="33">
        <v>222</v>
      </c>
      <c r="C38"/>
      <c r="D38"/>
      <c r="E38"/>
    </row>
    <row r="39" spans="1:16" x14ac:dyDescent="0.25">
      <c r="A39" s="34">
        <v>30</v>
      </c>
      <c r="B39" s="33">
        <v>340.38</v>
      </c>
      <c r="C39"/>
      <c r="D39"/>
      <c r="E39"/>
    </row>
    <row r="40" spans="1:16" x14ac:dyDescent="0.25">
      <c r="A40" s="29" t="s">
        <v>17</v>
      </c>
      <c r="B40" s="35">
        <f>SUM(B10:B39)</f>
        <v>7864.0200000000013</v>
      </c>
      <c r="C40"/>
      <c r="D40"/>
      <c r="E40"/>
    </row>
    <row r="41" spans="1:16" x14ac:dyDescent="0.25"/>
    <row r="42" spans="1:16" ht="17.25" x14ac:dyDescent="0.3">
      <c r="A42" s="6" t="s">
        <v>19</v>
      </c>
      <c r="B42" s="20"/>
      <c r="D42" s="6" t="s">
        <v>44</v>
      </c>
      <c r="E42" s="20"/>
      <c r="G42" s="6" t="s">
        <v>18</v>
      </c>
      <c r="H42" s="20"/>
      <c r="I42" s="20"/>
      <c r="J42" s="20"/>
      <c r="K42" s="20"/>
      <c r="L42" s="20"/>
    </row>
    <row r="43" spans="1:16" x14ac:dyDescent="0.25">
      <c r="O43" s="21"/>
    </row>
    <row r="44" spans="1:16" ht="15.75" x14ac:dyDescent="0.25">
      <c r="A44" s="8" t="s">
        <v>23</v>
      </c>
      <c r="D44" s="8" t="s">
        <v>25</v>
      </c>
      <c r="G44" s="8" t="s">
        <v>31</v>
      </c>
      <c r="P44" s="21"/>
    </row>
    <row r="45" spans="1:16" customFormat="1" x14ac:dyDescent="0.25">
      <c r="A45" s="27" t="s">
        <v>21</v>
      </c>
      <c r="B45" s="27" t="s">
        <v>24</v>
      </c>
      <c r="D45" s="27" t="s">
        <v>21</v>
      </c>
      <c r="E45" s="27" t="s">
        <v>22</v>
      </c>
      <c r="G45" s="23" t="s">
        <v>26</v>
      </c>
      <c r="H45" s="23" t="s">
        <v>27</v>
      </c>
      <c r="I45" s="23" t="s">
        <v>28</v>
      </c>
      <c r="J45" s="23" t="s">
        <v>29</v>
      </c>
      <c r="K45" s="23" t="s">
        <v>30</v>
      </c>
      <c r="L45" s="23" t="s">
        <v>42</v>
      </c>
    </row>
    <row r="46" spans="1:16" customFormat="1" x14ac:dyDescent="0.25">
      <c r="A46">
        <f>A10</f>
        <v>1</v>
      </c>
      <c r="B46" s="30">
        <v>0</v>
      </c>
      <c r="D46">
        <f>A10</f>
        <v>1</v>
      </c>
      <c r="E46" s="32">
        <f>B46*B10</f>
        <v>0</v>
      </c>
      <c r="G46" s="32">
        <f>dTarget</f>
        <v>1048.67</v>
      </c>
      <c r="H46" s="32">
        <f>fSelectedTotal</f>
        <v>1048.67</v>
      </c>
      <c r="I46" s="32">
        <f>G46-H46</f>
        <v>0</v>
      </c>
      <c r="J46" s="38">
        <v>0</v>
      </c>
      <c r="K46" s="32">
        <f>-vLB</f>
        <v>0</v>
      </c>
      <c r="L46" s="32">
        <f>-vLB</f>
        <v>0</v>
      </c>
    </row>
    <row r="47" spans="1:16" customFormat="1" x14ac:dyDescent="0.25">
      <c r="A47">
        <f t="shared" ref="A47:A75" si="0">A11</f>
        <v>2</v>
      </c>
      <c r="B47" s="30">
        <v>0</v>
      </c>
      <c r="D47">
        <f t="shared" ref="D47:D75" si="1">A11</f>
        <v>2</v>
      </c>
      <c r="E47" s="32">
        <f t="shared" ref="E47:E75" si="2">B47*B11</f>
        <v>0</v>
      </c>
      <c r="G47" s="18"/>
      <c r="H47" s="18"/>
      <c r="I47" s="18"/>
      <c r="J47" s="18"/>
      <c r="K47" s="18"/>
      <c r="L47" s="18"/>
    </row>
    <row r="48" spans="1:16" customFormat="1" ht="15.75" x14ac:dyDescent="0.25">
      <c r="A48">
        <f t="shared" si="0"/>
        <v>3</v>
      </c>
      <c r="B48" s="30">
        <v>0</v>
      </c>
      <c r="D48">
        <f t="shared" si="1"/>
        <v>3</v>
      </c>
      <c r="E48" s="32">
        <f t="shared" si="2"/>
        <v>0</v>
      </c>
      <c r="G48" s="8" t="str">
        <f>"Eliminate known solutions: "&amp;dEliminate</f>
        <v>Eliminate known solutions: FALSE</v>
      </c>
      <c r="H48" s="26"/>
    </row>
    <row r="49" spans="1:12" customFormat="1" x14ac:dyDescent="0.25">
      <c r="A49">
        <f t="shared" si="0"/>
        <v>4</v>
      </c>
      <c r="B49" s="30">
        <v>0</v>
      </c>
      <c r="D49">
        <f t="shared" si="1"/>
        <v>4</v>
      </c>
      <c r="E49" s="32">
        <f t="shared" si="2"/>
        <v>0</v>
      </c>
      <c r="G49" s="31" t="s">
        <v>34</v>
      </c>
      <c r="H49" s="31">
        <v>1</v>
      </c>
      <c r="I49" s="31">
        <v>2</v>
      </c>
      <c r="J49" s="31">
        <v>3</v>
      </c>
      <c r="K49" s="31">
        <v>4</v>
      </c>
      <c r="L49" s="31">
        <v>5</v>
      </c>
    </row>
    <row r="50" spans="1:12" customFormat="1" x14ac:dyDescent="0.25">
      <c r="A50">
        <f t="shared" si="0"/>
        <v>5</v>
      </c>
      <c r="B50" s="30">
        <v>0</v>
      </c>
      <c r="D50">
        <f t="shared" si="1"/>
        <v>5</v>
      </c>
      <c r="E50" s="32">
        <f t="shared" si="2"/>
        <v>0</v>
      </c>
      <c r="G50" s="18" t="s">
        <v>35</v>
      </c>
      <c r="H50" s="17">
        <f>dEliminate*SUMIFS(vSelection,Analysis!B11:B40,1)</f>
        <v>0</v>
      </c>
      <c r="I50" s="17">
        <f>dEliminate*SUMIFS(vSelection,Analysis!C11:C40,1)</f>
        <v>0</v>
      </c>
      <c r="J50" s="17">
        <f>dEliminate*SUMIFS(vSelection,Analysis!D11:D40,1)</f>
        <v>0</v>
      </c>
      <c r="K50" s="17">
        <f>dEliminate*SUMIFS(vSelection,Analysis!E11:E40,1)</f>
        <v>0</v>
      </c>
      <c r="L50" s="17">
        <f>dEliminate*SUMIFS(vSelection,Analysis!F11:F40,1)</f>
        <v>0</v>
      </c>
    </row>
    <row r="51" spans="1:12" customFormat="1" x14ac:dyDescent="0.25">
      <c r="A51">
        <f t="shared" si="0"/>
        <v>6</v>
      </c>
      <c r="B51" s="30">
        <v>0</v>
      </c>
      <c r="D51">
        <f t="shared" si="1"/>
        <v>6</v>
      </c>
      <c r="E51" s="32">
        <f t="shared" si="2"/>
        <v>0</v>
      </c>
      <c r="G51" s="18" t="s">
        <v>33</v>
      </c>
      <c r="H51" s="17">
        <f>dEliminate*(MAX(Analysis!B41-1,0))</f>
        <v>0</v>
      </c>
      <c r="I51" s="17">
        <f>dEliminate*(MAX(Analysis!C41-1,0))</f>
        <v>0</v>
      </c>
      <c r="J51" s="17">
        <f>dEliminate*(MAX(Analysis!D41-1,0))</f>
        <v>0</v>
      </c>
      <c r="K51" s="17">
        <f>dEliminate*(MAX(Analysis!E41-1,0))</f>
        <v>0</v>
      </c>
      <c r="L51" s="17">
        <f>dEliminate*(MAX(Analysis!F41-1,0))</f>
        <v>0</v>
      </c>
    </row>
    <row r="52" spans="1:12" customFormat="1" x14ac:dyDescent="0.25">
      <c r="A52">
        <f t="shared" si="0"/>
        <v>7</v>
      </c>
      <c r="B52" s="30">
        <v>1</v>
      </c>
      <c r="D52">
        <f t="shared" si="1"/>
        <v>7</v>
      </c>
      <c r="E52" s="32">
        <f t="shared" si="2"/>
        <v>207.55</v>
      </c>
      <c r="G52" s="18"/>
      <c r="H52" s="18"/>
    </row>
    <row r="53" spans="1:12" customFormat="1" x14ac:dyDescent="0.25">
      <c r="A53">
        <f t="shared" si="0"/>
        <v>8</v>
      </c>
      <c r="B53" s="30">
        <v>0</v>
      </c>
      <c r="D53">
        <f t="shared" si="1"/>
        <v>8</v>
      </c>
      <c r="E53" s="32">
        <f t="shared" si="2"/>
        <v>0</v>
      </c>
    </row>
    <row r="54" spans="1:12" customFormat="1" x14ac:dyDescent="0.25">
      <c r="A54">
        <f t="shared" si="0"/>
        <v>9</v>
      </c>
      <c r="B54" s="30">
        <v>1</v>
      </c>
      <c r="D54">
        <f t="shared" si="1"/>
        <v>9</v>
      </c>
      <c r="E54" s="32">
        <f t="shared" si="2"/>
        <v>165.44</v>
      </c>
      <c r="J54" s="18"/>
    </row>
    <row r="55" spans="1:12" customFormat="1" x14ac:dyDescent="0.25">
      <c r="A55">
        <f t="shared" si="0"/>
        <v>10</v>
      </c>
      <c r="B55" s="30">
        <v>0</v>
      </c>
      <c r="D55">
        <f t="shared" si="1"/>
        <v>10</v>
      </c>
      <c r="E55" s="32">
        <f t="shared" si="2"/>
        <v>0</v>
      </c>
      <c r="J55" s="18"/>
    </row>
    <row r="56" spans="1:12" customFormat="1" x14ac:dyDescent="0.25">
      <c r="A56">
        <f t="shared" si="0"/>
        <v>11</v>
      </c>
      <c r="B56" s="30">
        <v>0</v>
      </c>
      <c r="D56">
        <f t="shared" si="1"/>
        <v>11</v>
      </c>
      <c r="E56" s="32">
        <f t="shared" si="2"/>
        <v>0</v>
      </c>
      <c r="J56" s="18"/>
    </row>
    <row r="57" spans="1:12" customFormat="1" x14ac:dyDescent="0.25">
      <c r="A57">
        <f t="shared" si="0"/>
        <v>12</v>
      </c>
      <c r="B57" s="30">
        <v>0</v>
      </c>
      <c r="D57">
        <f t="shared" si="1"/>
        <v>12</v>
      </c>
      <c r="E57" s="32">
        <f t="shared" si="2"/>
        <v>0</v>
      </c>
    </row>
    <row r="58" spans="1:12" customFormat="1" x14ac:dyDescent="0.25">
      <c r="A58">
        <f t="shared" si="0"/>
        <v>13</v>
      </c>
      <c r="B58" s="30">
        <v>0</v>
      </c>
      <c r="D58">
        <f t="shared" si="1"/>
        <v>13</v>
      </c>
      <c r="E58" s="32">
        <f t="shared" si="2"/>
        <v>0</v>
      </c>
    </row>
    <row r="59" spans="1:12" customFormat="1" x14ac:dyDescent="0.25">
      <c r="A59">
        <f t="shared" si="0"/>
        <v>14</v>
      </c>
      <c r="B59" s="30">
        <v>1</v>
      </c>
      <c r="D59">
        <f t="shared" si="1"/>
        <v>14</v>
      </c>
      <c r="E59" s="32">
        <f t="shared" si="2"/>
        <v>27.38</v>
      </c>
    </row>
    <row r="60" spans="1:12" customFormat="1" x14ac:dyDescent="0.25">
      <c r="A60">
        <f t="shared" si="0"/>
        <v>15</v>
      </c>
      <c r="B60" s="30">
        <v>0</v>
      </c>
      <c r="D60">
        <f t="shared" si="1"/>
        <v>15</v>
      </c>
      <c r="E60" s="32">
        <f t="shared" si="2"/>
        <v>0</v>
      </c>
    </row>
    <row r="61" spans="1:12" customFormat="1" x14ac:dyDescent="0.25">
      <c r="A61">
        <f t="shared" si="0"/>
        <v>16</v>
      </c>
      <c r="B61" s="30">
        <v>0</v>
      </c>
      <c r="D61">
        <f t="shared" si="1"/>
        <v>16</v>
      </c>
      <c r="E61" s="32">
        <f t="shared" si="2"/>
        <v>0</v>
      </c>
    </row>
    <row r="62" spans="1:12" customFormat="1" x14ac:dyDescent="0.25">
      <c r="A62">
        <f t="shared" si="0"/>
        <v>17</v>
      </c>
      <c r="B62" s="30">
        <v>0</v>
      </c>
      <c r="D62">
        <f t="shared" si="1"/>
        <v>17</v>
      </c>
      <c r="E62" s="32">
        <f t="shared" si="2"/>
        <v>0</v>
      </c>
    </row>
    <row r="63" spans="1:12" customFormat="1" x14ac:dyDescent="0.25">
      <c r="A63">
        <f t="shared" si="0"/>
        <v>18</v>
      </c>
      <c r="B63" s="30">
        <v>0</v>
      </c>
      <c r="D63">
        <f t="shared" si="1"/>
        <v>18</v>
      </c>
      <c r="E63" s="32">
        <f t="shared" si="2"/>
        <v>0</v>
      </c>
    </row>
    <row r="64" spans="1:12" customFormat="1" x14ac:dyDescent="0.25">
      <c r="A64">
        <f t="shared" si="0"/>
        <v>19</v>
      </c>
      <c r="B64" s="30">
        <v>0</v>
      </c>
      <c r="D64">
        <f t="shared" si="1"/>
        <v>19</v>
      </c>
      <c r="E64" s="32">
        <f t="shared" si="2"/>
        <v>0</v>
      </c>
    </row>
    <row r="65" spans="1:20" customFormat="1" x14ac:dyDescent="0.25">
      <c r="A65">
        <f t="shared" si="0"/>
        <v>20</v>
      </c>
      <c r="B65" s="30">
        <v>0</v>
      </c>
      <c r="D65">
        <f t="shared" si="1"/>
        <v>20</v>
      </c>
      <c r="E65" s="32">
        <f t="shared" si="2"/>
        <v>0</v>
      </c>
    </row>
    <row r="66" spans="1:20" customFormat="1" x14ac:dyDescent="0.25">
      <c r="A66">
        <f t="shared" si="0"/>
        <v>21</v>
      </c>
      <c r="B66" s="30">
        <v>0</v>
      </c>
      <c r="D66">
        <f t="shared" si="1"/>
        <v>21</v>
      </c>
      <c r="E66" s="32">
        <f t="shared" si="2"/>
        <v>0</v>
      </c>
    </row>
    <row r="67" spans="1:20" customFormat="1" x14ac:dyDescent="0.25">
      <c r="A67">
        <f t="shared" si="0"/>
        <v>22</v>
      </c>
      <c r="B67" s="30">
        <v>0</v>
      </c>
      <c r="D67">
        <f t="shared" si="1"/>
        <v>22</v>
      </c>
      <c r="E67" s="32">
        <f t="shared" si="2"/>
        <v>0</v>
      </c>
      <c r="G67" s="18"/>
      <c r="H67" s="18"/>
    </row>
    <row r="68" spans="1:20" customFormat="1" x14ac:dyDescent="0.25">
      <c r="A68">
        <f t="shared" si="0"/>
        <v>23</v>
      </c>
      <c r="B68" s="30">
        <v>1</v>
      </c>
      <c r="D68">
        <f t="shared" si="1"/>
        <v>23</v>
      </c>
      <c r="E68" s="32">
        <f t="shared" si="2"/>
        <v>299.13</v>
      </c>
      <c r="G68" s="18"/>
      <c r="H68" s="18"/>
    </row>
    <row r="69" spans="1:20" customFormat="1" x14ac:dyDescent="0.25">
      <c r="A69">
        <f t="shared" si="0"/>
        <v>24</v>
      </c>
      <c r="B69" s="30">
        <v>0</v>
      </c>
      <c r="D69">
        <f t="shared" si="1"/>
        <v>24</v>
      </c>
      <c r="E69" s="32">
        <f t="shared" si="2"/>
        <v>0</v>
      </c>
      <c r="G69" s="18"/>
      <c r="H69" s="18"/>
    </row>
    <row r="70" spans="1:20" customFormat="1" x14ac:dyDescent="0.25">
      <c r="A70">
        <f t="shared" si="0"/>
        <v>25</v>
      </c>
      <c r="B70" s="30">
        <v>0</v>
      </c>
      <c r="D70">
        <f t="shared" si="1"/>
        <v>25</v>
      </c>
      <c r="E70" s="32">
        <f t="shared" si="2"/>
        <v>0</v>
      </c>
      <c r="G70" s="18"/>
      <c r="H70" s="18"/>
    </row>
    <row r="71" spans="1:20" customFormat="1" x14ac:dyDescent="0.25">
      <c r="A71">
        <f t="shared" si="0"/>
        <v>26</v>
      </c>
      <c r="B71" s="30">
        <v>0</v>
      </c>
      <c r="D71">
        <f t="shared" si="1"/>
        <v>26</v>
      </c>
      <c r="E71" s="32">
        <f t="shared" si="2"/>
        <v>0</v>
      </c>
      <c r="G71" s="18"/>
      <c r="H71" s="18"/>
    </row>
    <row r="72" spans="1:20" customFormat="1" x14ac:dyDescent="0.25">
      <c r="A72">
        <f t="shared" si="0"/>
        <v>27</v>
      </c>
      <c r="B72" s="30">
        <v>1</v>
      </c>
      <c r="D72">
        <f t="shared" si="1"/>
        <v>27</v>
      </c>
      <c r="E72" s="32">
        <f t="shared" si="2"/>
        <v>127.17</v>
      </c>
      <c r="G72" s="18"/>
      <c r="H72" s="18"/>
    </row>
    <row r="73" spans="1:20" customFormat="1" x14ac:dyDescent="0.25">
      <c r="A73">
        <f t="shared" si="0"/>
        <v>28</v>
      </c>
      <c r="B73" s="30">
        <v>0</v>
      </c>
      <c r="D73">
        <f t="shared" si="1"/>
        <v>28</v>
      </c>
      <c r="E73" s="32">
        <f t="shared" si="2"/>
        <v>0</v>
      </c>
      <c r="G73" s="18"/>
      <c r="H73" s="18"/>
    </row>
    <row r="74" spans="1:20" customFormat="1" x14ac:dyDescent="0.25">
      <c r="A74">
        <f t="shared" si="0"/>
        <v>29</v>
      </c>
      <c r="B74" s="30">
        <v>1</v>
      </c>
      <c r="D74">
        <f t="shared" si="1"/>
        <v>29</v>
      </c>
      <c r="E74" s="32">
        <f t="shared" si="2"/>
        <v>222</v>
      </c>
      <c r="G74" s="18"/>
      <c r="H74" s="18"/>
    </row>
    <row r="75" spans="1:20" x14ac:dyDescent="0.25">
      <c r="A75">
        <f t="shared" si="0"/>
        <v>30</v>
      </c>
      <c r="B75" s="30">
        <v>0</v>
      </c>
      <c r="C75"/>
      <c r="D75">
        <f t="shared" si="1"/>
        <v>30</v>
      </c>
      <c r="E75" s="32">
        <f t="shared" si="2"/>
        <v>0</v>
      </c>
      <c r="F75"/>
      <c r="I75"/>
      <c r="J75"/>
      <c r="K75"/>
      <c r="L75"/>
      <c r="M75"/>
      <c r="N75"/>
      <c r="O75"/>
      <c r="P75"/>
      <c r="Q75"/>
      <c r="R75"/>
      <c r="S75"/>
      <c r="T75"/>
    </row>
    <row r="76" spans="1:20" x14ac:dyDescent="0.25">
      <c r="A76" s="36" t="s">
        <v>17</v>
      </c>
      <c r="B76" s="37">
        <f>SUM(B46:B75)</f>
        <v>6</v>
      </c>
      <c r="C76"/>
      <c r="D76" s="37"/>
      <c r="E76" s="35">
        <f>SUM(E46:E75)</f>
        <v>1048.67</v>
      </c>
      <c r="F76"/>
      <c r="I76"/>
      <c r="J76"/>
      <c r="K76"/>
      <c r="L76"/>
      <c r="M76"/>
      <c r="N76"/>
      <c r="O76"/>
      <c r="P76"/>
      <c r="Q76"/>
      <c r="R76"/>
      <c r="S76"/>
      <c r="T76"/>
    </row>
    <row r="77" spans="1:20" x14ac:dyDescent="0.25"/>
  </sheetData>
  <pageMargins left="0.59055118110236227" right="0.59055118110236227" top="0.59055118110236227" bottom="0.59055118110236227" header="0.31496062992125984" footer="0.31496062992125984"/>
  <pageSetup paperSize="9" scale="50" fitToHeight="3" orientation="landscape" horizontalDpi="0" verticalDpi="0" r:id="rId1"/>
  <headerFooter>
    <oddFooter>&amp;LFile: &amp;F, Worksheet: &amp;A&amp;CPage &amp;P of &amp;N&amp;RCopyright www.solvermax.com</oddFooter>
  </headerFooter>
  <rowBreaks count="1" manualBreakCount="1">
    <brk id="41" max="16383"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9985A24-2DDE-4716-95D9-C7ECB7541CFF}">
          <x14:formula1>
            <xm:f>Control!$A$5:$A$6</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10933-EC80-4274-9509-B30F2956C5A0}">
  <sheetPr codeName="Sheet3">
    <pageSetUpPr fitToPage="1"/>
  </sheetPr>
  <dimension ref="A1:AG42"/>
  <sheetViews>
    <sheetView showGridLines="0" zoomScaleNormal="100" workbookViewId="0">
      <selection activeCell="A2" sqref="A2"/>
    </sheetView>
  </sheetViews>
  <sheetFormatPr defaultColWidth="0" defaultRowHeight="15" zeroHeight="1" x14ac:dyDescent="0.25"/>
  <cols>
    <col min="1" max="1" width="7.625" customWidth="1"/>
    <col min="2" max="11" width="8" customWidth="1"/>
    <col min="12" max="12" width="2.5" customWidth="1"/>
    <col min="13" max="33" width="0" hidden="1" customWidth="1"/>
    <col min="34" max="16384" width="8" hidden="1"/>
  </cols>
  <sheetData>
    <row r="1" spans="1:11" ht="21" x14ac:dyDescent="0.35">
      <c r="A1" s="7" t="s">
        <v>0</v>
      </c>
    </row>
    <row r="2" spans="1:11" x14ac:dyDescent="0.25"/>
    <row r="3" spans="1:11" ht="17.25" x14ac:dyDescent="0.3">
      <c r="A3" s="6" t="s">
        <v>9</v>
      </c>
      <c r="B3" s="6"/>
      <c r="C3" s="6"/>
      <c r="D3" s="6"/>
      <c r="E3" s="6"/>
      <c r="F3" s="6"/>
      <c r="G3" s="6"/>
      <c r="H3" s="6"/>
      <c r="I3" s="6"/>
      <c r="J3" s="6"/>
      <c r="K3" s="6"/>
    </row>
    <row r="4" spans="1:11" x14ac:dyDescent="0.25"/>
    <row r="5" spans="1:11" x14ac:dyDescent="0.25"/>
    <row r="6" spans="1:11" x14ac:dyDescent="0.25"/>
    <row r="7" spans="1:11" x14ac:dyDescent="0.25"/>
    <row r="8" spans="1:11" ht="17.25" x14ac:dyDescent="0.3">
      <c r="A8" s="6" t="s">
        <v>36</v>
      </c>
      <c r="B8" s="6"/>
      <c r="C8" s="6"/>
      <c r="D8" s="6"/>
      <c r="E8" s="6"/>
      <c r="F8" s="6"/>
      <c r="G8" s="6"/>
      <c r="H8" s="6"/>
      <c r="I8" s="6"/>
      <c r="J8" s="6"/>
      <c r="K8" s="6"/>
    </row>
    <row r="9" spans="1:11" x14ac:dyDescent="0.25"/>
    <row r="10" spans="1:11" x14ac:dyDescent="0.25">
      <c r="A10" s="27" t="s">
        <v>21</v>
      </c>
      <c r="B10" s="27" t="s">
        <v>32</v>
      </c>
      <c r="C10" s="27" t="s">
        <v>37</v>
      </c>
      <c r="D10" s="27" t="s">
        <v>38</v>
      </c>
      <c r="E10" s="27" t="s">
        <v>39</v>
      </c>
      <c r="F10" s="27" t="s">
        <v>40</v>
      </c>
    </row>
    <row r="11" spans="1:11" x14ac:dyDescent="0.25">
      <c r="A11" s="5">
        <v>1</v>
      </c>
      <c r="B11" s="40">
        <v>0</v>
      </c>
      <c r="C11" s="40">
        <v>0</v>
      </c>
      <c r="D11" s="40">
        <v>0</v>
      </c>
      <c r="E11" s="40">
        <v>0</v>
      </c>
      <c r="F11" s="40">
        <v>0</v>
      </c>
    </row>
    <row r="12" spans="1:11" x14ac:dyDescent="0.25">
      <c r="A12" s="5">
        <v>2</v>
      </c>
      <c r="B12" s="40">
        <v>0</v>
      </c>
      <c r="C12" s="40">
        <v>0</v>
      </c>
      <c r="D12" s="40">
        <v>1</v>
      </c>
      <c r="E12" s="40">
        <v>0</v>
      </c>
      <c r="F12" s="40">
        <v>0</v>
      </c>
    </row>
    <row r="13" spans="1:11" x14ac:dyDescent="0.25">
      <c r="A13" s="5">
        <v>3</v>
      </c>
      <c r="B13" s="40">
        <v>0</v>
      </c>
      <c r="C13" s="40">
        <v>0</v>
      </c>
      <c r="D13" s="40">
        <v>1</v>
      </c>
      <c r="E13" s="40">
        <v>1</v>
      </c>
      <c r="F13" s="40">
        <v>1</v>
      </c>
    </row>
    <row r="14" spans="1:11" x14ac:dyDescent="0.25">
      <c r="A14" s="5">
        <v>4</v>
      </c>
      <c r="B14" s="40">
        <v>0</v>
      </c>
      <c r="C14" s="40">
        <v>0</v>
      </c>
      <c r="D14" s="40">
        <v>0</v>
      </c>
      <c r="E14" s="40">
        <v>0</v>
      </c>
      <c r="F14" s="40">
        <v>0</v>
      </c>
    </row>
    <row r="15" spans="1:11" x14ac:dyDescent="0.25">
      <c r="A15" s="5">
        <v>5</v>
      </c>
      <c r="B15" s="40">
        <v>0</v>
      </c>
      <c r="C15" s="40">
        <v>0</v>
      </c>
      <c r="D15" s="40">
        <v>0</v>
      </c>
      <c r="E15" s="40">
        <v>0</v>
      </c>
      <c r="F15" s="40">
        <v>1</v>
      </c>
    </row>
    <row r="16" spans="1:11" x14ac:dyDescent="0.25">
      <c r="A16" s="5">
        <v>6</v>
      </c>
      <c r="B16" s="40">
        <v>0</v>
      </c>
      <c r="C16" s="40">
        <v>0</v>
      </c>
      <c r="D16" s="40">
        <v>0</v>
      </c>
      <c r="E16" s="40">
        <v>1</v>
      </c>
      <c r="F16" s="40">
        <v>1</v>
      </c>
    </row>
    <row r="17" spans="1:6" x14ac:dyDescent="0.25">
      <c r="A17" s="5">
        <v>7</v>
      </c>
      <c r="B17" s="40">
        <v>1</v>
      </c>
      <c r="C17" s="40">
        <v>0</v>
      </c>
      <c r="D17" s="40">
        <v>0</v>
      </c>
      <c r="E17" s="40">
        <v>0</v>
      </c>
      <c r="F17" s="40">
        <v>0</v>
      </c>
    </row>
    <row r="18" spans="1:6" x14ac:dyDescent="0.25">
      <c r="A18" s="5">
        <v>8</v>
      </c>
      <c r="B18" s="40">
        <v>0</v>
      </c>
      <c r="C18" s="40">
        <v>0</v>
      </c>
      <c r="D18" s="40">
        <v>0</v>
      </c>
      <c r="E18" s="40">
        <v>0</v>
      </c>
      <c r="F18" s="40">
        <v>0</v>
      </c>
    </row>
    <row r="19" spans="1:6" x14ac:dyDescent="0.25">
      <c r="A19" s="5">
        <v>9</v>
      </c>
      <c r="B19" s="40">
        <v>1</v>
      </c>
      <c r="C19" s="40">
        <v>1</v>
      </c>
      <c r="D19" s="40">
        <v>0</v>
      </c>
      <c r="E19" s="40">
        <v>0</v>
      </c>
      <c r="F19" s="40">
        <v>0</v>
      </c>
    </row>
    <row r="20" spans="1:6" x14ac:dyDescent="0.25">
      <c r="A20" s="5">
        <v>10</v>
      </c>
      <c r="B20" s="40">
        <v>0</v>
      </c>
      <c r="C20" s="40">
        <v>0</v>
      </c>
      <c r="D20" s="40">
        <v>0</v>
      </c>
      <c r="E20" s="40">
        <v>0</v>
      </c>
      <c r="F20" s="40">
        <v>0</v>
      </c>
    </row>
    <row r="21" spans="1:6" x14ac:dyDescent="0.25">
      <c r="A21" s="5">
        <v>11</v>
      </c>
      <c r="B21" s="40">
        <v>0</v>
      </c>
      <c r="C21" s="40">
        <v>1</v>
      </c>
      <c r="D21" s="40">
        <v>1</v>
      </c>
      <c r="E21" s="40">
        <v>0</v>
      </c>
      <c r="F21" s="40">
        <v>0</v>
      </c>
    </row>
    <row r="22" spans="1:6" x14ac:dyDescent="0.25">
      <c r="A22" s="5">
        <v>12</v>
      </c>
      <c r="B22" s="40">
        <v>0</v>
      </c>
      <c r="C22" s="40">
        <v>1</v>
      </c>
      <c r="D22" s="40">
        <v>0</v>
      </c>
      <c r="E22" s="40">
        <v>0</v>
      </c>
      <c r="F22" s="40">
        <v>0</v>
      </c>
    </row>
    <row r="23" spans="1:6" x14ac:dyDescent="0.25">
      <c r="A23" s="5">
        <v>13</v>
      </c>
      <c r="B23" s="40">
        <v>0</v>
      </c>
      <c r="C23" s="40">
        <v>0</v>
      </c>
      <c r="D23" s="40">
        <v>0</v>
      </c>
      <c r="E23" s="40">
        <v>0</v>
      </c>
      <c r="F23" s="40">
        <v>0</v>
      </c>
    </row>
    <row r="24" spans="1:6" x14ac:dyDescent="0.25">
      <c r="A24" s="5">
        <v>14</v>
      </c>
      <c r="B24" s="40">
        <v>1</v>
      </c>
      <c r="C24" s="40">
        <v>0</v>
      </c>
      <c r="D24" s="40">
        <v>1</v>
      </c>
      <c r="E24" s="40">
        <v>0</v>
      </c>
      <c r="F24" s="40">
        <v>1</v>
      </c>
    </row>
    <row r="25" spans="1:6" x14ac:dyDescent="0.25">
      <c r="A25" s="5">
        <v>15</v>
      </c>
      <c r="B25" s="40">
        <v>0</v>
      </c>
      <c r="C25" s="40">
        <v>1</v>
      </c>
      <c r="D25" s="40">
        <v>0</v>
      </c>
      <c r="E25" s="40">
        <v>0</v>
      </c>
      <c r="F25" s="40">
        <v>1</v>
      </c>
    </row>
    <row r="26" spans="1:6" x14ac:dyDescent="0.25">
      <c r="A26" s="5">
        <v>16</v>
      </c>
      <c r="B26" s="40">
        <v>0</v>
      </c>
      <c r="C26" s="40">
        <v>0</v>
      </c>
      <c r="D26" s="40">
        <v>0</v>
      </c>
      <c r="E26" s="40">
        <v>0</v>
      </c>
      <c r="F26" s="40">
        <v>0</v>
      </c>
    </row>
    <row r="27" spans="1:6" x14ac:dyDescent="0.25">
      <c r="A27" s="5">
        <v>17</v>
      </c>
      <c r="B27" s="40">
        <v>0</v>
      </c>
      <c r="C27" s="40">
        <v>0</v>
      </c>
      <c r="D27" s="40">
        <v>0</v>
      </c>
      <c r="E27" s="40">
        <v>0</v>
      </c>
      <c r="F27" s="40">
        <v>0</v>
      </c>
    </row>
    <row r="28" spans="1:6" x14ac:dyDescent="0.25">
      <c r="A28" s="5">
        <v>18</v>
      </c>
      <c r="B28" s="40">
        <v>0</v>
      </c>
      <c r="C28" s="40">
        <v>0</v>
      </c>
      <c r="D28" s="40">
        <v>0</v>
      </c>
      <c r="E28" s="40">
        <v>0</v>
      </c>
      <c r="F28" s="40">
        <v>0</v>
      </c>
    </row>
    <row r="29" spans="1:6" x14ac:dyDescent="0.25">
      <c r="A29" s="5">
        <v>19</v>
      </c>
      <c r="B29" s="40">
        <v>0</v>
      </c>
      <c r="C29" s="40">
        <v>0</v>
      </c>
      <c r="D29" s="40">
        <v>0</v>
      </c>
      <c r="E29" s="40">
        <v>1</v>
      </c>
      <c r="F29" s="40">
        <v>0</v>
      </c>
    </row>
    <row r="30" spans="1:6" x14ac:dyDescent="0.25">
      <c r="A30" s="5">
        <v>20</v>
      </c>
      <c r="B30" s="40">
        <v>0</v>
      </c>
      <c r="C30" s="40">
        <v>0</v>
      </c>
      <c r="D30" s="40">
        <v>0</v>
      </c>
      <c r="E30" s="40">
        <v>1</v>
      </c>
      <c r="F30" s="40">
        <v>0</v>
      </c>
    </row>
    <row r="31" spans="1:6" x14ac:dyDescent="0.25">
      <c r="A31" s="5">
        <v>21</v>
      </c>
      <c r="B31" s="40">
        <v>0</v>
      </c>
      <c r="C31" s="40">
        <v>0</v>
      </c>
      <c r="D31" s="40">
        <v>0</v>
      </c>
      <c r="E31" s="40">
        <v>0</v>
      </c>
      <c r="F31" s="40">
        <v>0</v>
      </c>
    </row>
    <row r="32" spans="1:6" x14ac:dyDescent="0.25">
      <c r="A32" s="5">
        <v>22</v>
      </c>
      <c r="B32" s="40">
        <v>0</v>
      </c>
      <c r="C32" s="40">
        <v>0</v>
      </c>
      <c r="D32" s="40">
        <v>0</v>
      </c>
      <c r="E32" s="40">
        <v>0</v>
      </c>
      <c r="F32" s="40">
        <v>0</v>
      </c>
    </row>
    <row r="33" spans="1:6" x14ac:dyDescent="0.25">
      <c r="A33" s="5">
        <v>23</v>
      </c>
      <c r="B33" s="40">
        <v>1</v>
      </c>
      <c r="C33" s="40">
        <v>1</v>
      </c>
      <c r="D33" s="40">
        <v>1</v>
      </c>
      <c r="E33" s="40">
        <v>0</v>
      </c>
      <c r="F33" s="40">
        <v>0</v>
      </c>
    </row>
    <row r="34" spans="1:6" x14ac:dyDescent="0.25">
      <c r="A34" s="5">
        <v>24</v>
      </c>
      <c r="B34" s="40">
        <v>0</v>
      </c>
      <c r="C34" s="40">
        <v>0</v>
      </c>
      <c r="D34" s="40">
        <v>0</v>
      </c>
      <c r="E34" s="40">
        <v>0</v>
      </c>
      <c r="F34" s="40">
        <v>0</v>
      </c>
    </row>
    <row r="35" spans="1:6" x14ac:dyDescent="0.25">
      <c r="A35" s="5">
        <v>25</v>
      </c>
      <c r="B35" s="40">
        <v>0</v>
      </c>
      <c r="C35" s="40">
        <v>0</v>
      </c>
      <c r="D35" s="40">
        <v>0</v>
      </c>
      <c r="E35" s="40">
        <v>0</v>
      </c>
      <c r="F35" s="40">
        <v>0</v>
      </c>
    </row>
    <row r="36" spans="1:6" x14ac:dyDescent="0.25">
      <c r="A36" s="5">
        <v>26</v>
      </c>
      <c r="B36" s="40">
        <v>0</v>
      </c>
      <c r="C36" s="40">
        <v>0</v>
      </c>
      <c r="D36" s="40">
        <v>1</v>
      </c>
      <c r="E36" s="40">
        <v>1</v>
      </c>
      <c r="F36" s="40">
        <v>0</v>
      </c>
    </row>
    <row r="37" spans="1:6" x14ac:dyDescent="0.25">
      <c r="A37" s="5">
        <v>27</v>
      </c>
      <c r="B37" s="40">
        <v>1</v>
      </c>
      <c r="C37" s="40">
        <v>0</v>
      </c>
      <c r="D37" s="40">
        <v>0</v>
      </c>
      <c r="E37" s="40">
        <v>0</v>
      </c>
      <c r="F37" s="40">
        <v>0</v>
      </c>
    </row>
    <row r="38" spans="1:6" x14ac:dyDescent="0.25">
      <c r="A38" s="5">
        <v>28</v>
      </c>
      <c r="B38" s="40">
        <v>0</v>
      </c>
      <c r="C38" s="40">
        <v>0</v>
      </c>
      <c r="D38" s="40">
        <v>0</v>
      </c>
      <c r="E38" s="40">
        <v>1</v>
      </c>
      <c r="F38" s="40">
        <v>0</v>
      </c>
    </row>
    <row r="39" spans="1:6" x14ac:dyDescent="0.25">
      <c r="A39" s="5">
        <v>29</v>
      </c>
      <c r="B39" s="40">
        <v>1</v>
      </c>
      <c r="C39" s="40">
        <v>0</v>
      </c>
      <c r="D39" s="40">
        <v>0</v>
      </c>
      <c r="E39" s="40">
        <v>0</v>
      </c>
      <c r="F39" s="40">
        <v>0</v>
      </c>
    </row>
    <row r="40" spans="1:6" x14ac:dyDescent="0.25">
      <c r="A40" s="5">
        <v>30</v>
      </c>
      <c r="B40" s="40">
        <v>0</v>
      </c>
      <c r="C40" s="40">
        <v>0</v>
      </c>
      <c r="D40" s="40">
        <v>0</v>
      </c>
      <c r="E40" s="40">
        <v>0</v>
      </c>
      <c r="F40" s="40">
        <v>0</v>
      </c>
    </row>
    <row r="41" spans="1:6" x14ac:dyDescent="0.25">
      <c r="A41" s="36" t="s">
        <v>17</v>
      </c>
      <c r="B41" s="39">
        <f>SUM(B11:B40)</f>
        <v>6</v>
      </c>
      <c r="C41" s="39">
        <f t="shared" ref="C41:F41" si="0">SUM(C11:C40)</f>
        <v>5</v>
      </c>
      <c r="D41" s="39">
        <f t="shared" si="0"/>
        <v>6</v>
      </c>
      <c r="E41" s="39">
        <f t="shared" si="0"/>
        <v>6</v>
      </c>
      <c r="F41" s="39">
        <f t="shared" si="0"/>
        <v>5</v>
      </c>
    </row>
    <row r="42" spans="1:6" x14ac:dyDescent="0.25"/>
  </sheetData>
  <phoneticPr fontId="17" type="noConversion"/>
  <pageMargins left="0.59055118110236227" right="0.59055118110236227" top="0.59055118110236227" bottom="0.59055118110236227" header="0.31496062992125984" footer="0.31496062992125984"/>
  <pageSetup paperSize="9" scale="84" fitToHeight="0" orientation="portrait" horizontalDpi="0" verticalDpi="0" r:id="rId1"/>
  <headerFooter>
    <oddFooter>&amp;LFile: &amp;F, Worksheet: &amp;A&amp;CPage &amp;P of &amp;N&amp;RCopyright www.solvermax.com</oddFooter>
  </headerFooter>
  <rowBreaks count="1" manualBreakCount="1">
    <brk id="1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CB9B-8873-46F5-A3F9-6C176FADD509}">
  <sheetPr codeName="Sheet4"/>
  <dimension ref="A1:Q30"/>
  <sheetViews>
    <sheetView showGridLines="0" workbookViewId="0">
      <selection activeCell="A2" sqref="A2"/>
    </sheetView>
  </sheetViews>
  <sheetFormatPr defaultColWidth="0" defaultRowHeight="15" zeroHeight="1" x14ac:dyDescent="0.25"/>
  <cols>
    <col min="1" max="2" width="12.5" style="11" customWidth="1"/>
    <col min="3" max="3" width="3.75" style="11" customWidth="1"/>
    <col min="4" max="16" width="7.5" style="11" customWidth="1"/>
    <col min="17" max="17" width="2.5" style="11" customWidth="1"/>
    <col min="18" max="16384" width="9" style="11" hidden="1"/>
  </cols>
  <sheetData>
    <row r="1" spans="1:16" ht="21" x14ac:dyDescent="0.35">
      <c r="A1" s="7" t="s">
        <v>11</v>
      </c>
    </row>
    <row r="2" spans="1:16" x14ac:dyDescent="0.25"/>
    <row r="3" spans="1:16" ht="17.25" x14ac:dyDescent="0.3">
      <c r="A3" s="6" t="s">
        <v>12</v>
      </c>
      <c r="B3" s="6"/>
      <c r="D3" s="6" t="s">
        <v>15</v>
      </c>
      <c r="E3" s="13"/>
      <c r="F3" s="13"/>
      <c r="G3" s="13"/>
      <c r="H3" s="13"/>
      <c r="I3" s="13"/>
      <c r="J3" s="13"/>
      <c r="K3" s="13"/>
      <c r="L3" s="13"/>
      <c r="M3" s="13"/>
      <c r="N3" s="13"/>
      <c r="O3" s="13"/>
      <c r="P3" s="13"/>
    </row>
    <row r="4" spans="1:16" ht="15.75" x14ac:dyDescent="0.25">
      <c r="A4" s="12" t="s">
        <v>14</v>
      </c>
      <c r="D4" s="14"/>
      <c r="E4" s="14"/>
      <c r="F4" s="14"/>
      <c r="G4" s="14"/>
      <c r="H4" s="14"/>
      <c r="I4" s="14"/>
      <c r="J4" s="14"/>
      <c r="K4" s="14"/>
      <c r="L4" s="14"/>
      <c r="M4" s="14"/>
      <c r="N4" s="14"/>
      <c r="O4" s="14"/>
      <c r="P4" s="14"/>
    </row>
    <row r="5" spans="1:16" x14ac:dyDescent="0.25">
      <c r="A5" s="2" t="b">
        <v>1</v>
      </c>
      <c r="B5"/>
      <c r="D5" s="14"/>
      <c r="E5" s="14"/>
      <c r="F5" s="14"/>
      <c r="G5" s="14"/>
      <c r="H5" s="14"/>
      <c r="I5" s="14"/>
      <c r="J5" s="14"/>
      <c r="K5" s="14"/>
      <c r="L5" s="14"/>
      <c r="M5" s="14"/>
      <c r="N5" s="14"/>
      <c r="O5" s="14"/>
      <c r="P5" s="14"/>
    </row>
    <row r="6" spans="1:16" x14ac:dyDescent="0.25">
      <c r="A6" s="2" t="b">
        <v>0</v>
      </c>
      <c r="B6"/>
      <c r="D6" s="14"/>
      <c r="E6" s="14"/>
      <c r="F6" s="14"/>
      <c r="G6" s="14"/>
      <c r="H6" s="14"/>
      <c r="I6" s="14"/>
      <c r="J6" s="14"/>
      <c r="K6" s="14"/>
      <c r="L6" s="14"/>
      <c r="M6" s="14"/>
      <c r="N6" s="14"/>
      <c r="O6" s="14"/>
      <c r="P6" s="14"/>
    </row>
    <row r="7" spans="1:16" x14ac:dyDescent="0.25">
      <c r="D7" s="14"/>
      <c r="E7" s="14"/>
      <c r="F7" s="14"/>
      <c r="G7" s="14"/>
      <c r="H7" s="14"/>
      <c r="I7" s="14"/>
      <c r="J7" s="14"/>
      <c r="K7" s="14"/>
      <c r="L7" s="14"/>
      <c r="M7" s="14"/>
      <c r="N7" s="14"/>
      <c r="O7" s="14"/>
      <c r="P7" s="14"/>
    </row>
    <row r="8" spans="1:16" ht="17.25" x14ac:dyDescent="0.3">
      <c r="A8" s="6" t="s">
        <v>13</v>
      </c>
      <c r="B8" s="6"/>
      <c r="D8" s="14"/>
      <c r="E8" s="14"/>
      <c r="F8" s="14"/>
      <c r="G8" s="14"/>
      <c r="H8" s="14"/>
      <c r="I8" s="14"/>
      <c r="J8" s="14"/>
      <c r="K8" s="14"/>
      <c r="L8" s="14"/>
      <c r="M8" s="14"/>
      <c r="N8" s="14"/>
      <c r="O8" s="14"/>
      <c r="P8" s="14"/>
    </row>
    <row r="9" spans="1:16" x14ac:dyDescent="0.25">
      <c r="A9"/>
      <c r="B9"/>
      <c r="D9" s="14"/>
      <c r="E9" s="14"/>
      <c r="F9" s="14"/>
      <c r="G9" s="14"/>
      <c r="H9" s="14"/>
      <c r="I9" s="14"/>
      <c r="J9" s="14"/>
      <c r="K9" s="14"/>
      <c r="L9" s="14"/>
      <c r="M9" s="14"/>
      <c r="N9" s="14"/>
      <c r="O9" s="14"/>
      <c r="P9" s="14"/>
    </row>
    <row r="10" spans="1:16" x14ac:dyDescent="0.25">
      <c r="A10"/>
      <c r="B10"/>
      <c r="D10" s="14"/>
      <c r="E10" s="14"/>
      <c r="F10" s="14"/>
      <c r="G10" s="14"/>
      <c r="H10" s="14"/>
      <c r="I10" s="14"/>
      <c r="J10" s="14"/>
      <c r="K10" s="14"/>
      <c r="L10" s="14"/>
      <c r="M10" s="14"/>
      <c r="N10" s="14"/>
      <c r="O10" s="14"/>
      <c r="P10" s="14"/>
    </row>
    <row r="11" spans="1:16" x14ac:dyDescent="0.25">
      <c r="A11"/>
      <c r="B11"/>
      <c r="D11" s="14"/>
      <c r="E11" s="14"/>
      <c r="F11" s="14"/>
      <c r="G11" s="14"/>
      <c r="H11" s="14"/>
      <c r="I11" s="14"/>
      <c r="J11" s="14"/>
      <c r="K11" s="14"/>
      <c r="L11" s="14"/>
      <c r="M11" s="14"/>
      <c r="N11" s="14"/>
      <c r="O11" s="14"/>
      <c r="P11" s="14"/>
    </row>
    <row r="12" spans="1:16" x14ac:dyDescent="0.25">
      <c r="A12"/>
      <c r="B12"/>
    </row>
    <row r="13" spans="1:16" x14ac:dyDescent="0.25">
      <c r="A13"/>
      <c r="B13"/>
    </row>
    <row r="14" spans="1:16" x14ac:dyDescent="0.25">
      <c r="A14"/>
      <c r="B14"/>
    </row>
    <row r="15" spans="1:16" x14ac:dyDescent="0.25">
      <c r="A15"/>
      <c r="B15"/>
    </row>
    <row r="16" spans="1:16" x14ac:dyDescent="0.25">
      <c r="A16"/>
      <c r="B16"/>
    </row>
    <row r="17" spans="1:2" x14ac:dyDescent="0.25">
      <c r="A17"/>
      <c r="B17"/>
    </row>
    <row r="18" spans="1:2" x14ac:dyDescent="0.25">
      <c r="A18"/>
      <c r="B18"/>
    </row>
    <row r="19" spans="1:2" x14ac:dyDescent="0.25">
      <c r="A19"/>
      <c r="B19"/>
    </row>
    <row r="20" spans="1:2" x14ac:dyDescent="0.25"/>
    <row r="21" spans="1:2" x14ac:dyDescent="0.25"/>
    <row r="22" spans="1:2" x14ac:dyDescent="0.25"/>
    <row r="23" spans="1:2" x14ac:dyDescent="0.25"/>
    <row r="24" spans="1:2" x14ac:dyDescent="0.25"/>
    <row r="25" spans="1:2" x14ac:dyDescent="0.25"/>
    <row r="26" spans="1:2" x14ac:dyDescent="0.25"/>
    <row r="27" spans="1:2" x14ac:dyDescent="0.25"/>
    <row r="28" spans="1:2" x14ac:dyDescent="0.25"/>
    <row r="29" spans="1:2" x14ac:dyDescent="0.25"/>
    <row r="30" spans="1:2" x14ac:dyDescent="0.25"/>
  </sheetData>
  <pageMargins left="0.59055118110236227" right="0.59055118110236227" top="0.59055118110236227" bottom="0.59055118110236227" header="0.31496062992125984" footer="0.31496062992125984"/>
  <pageSetup paperSize="9" orientation="landscape" horizontalDpi="0" verticalDpi="0" r:id="rId1"/>
  <headerFooter>
    <oddFooter>&amp;LFile: &amp;F, Worksheet: &amp;A&amp;CPage &amp;P of &amp;N&amp;RCopyright www.solvermax.com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15</vt:i4>
      </vt:variant>
    </vt:vector>
  </HeadingPairs>
  <TitlesOfParts>
    <vt:vector size="19" baseType="lpstr">
      <vt:lpstr>About</vt:lpstr>
      <vt:lpstr>Model 1</vt:lpstr>
      <vt:lpstr>Analysis</vt:lpstr>
      <vt:lpstr>Control</vt:lpstr>
      <vt:lpstr>dEliminate</vt:lpstr>
      <vt:lpstr>dPrices</vt:lpstr>
      <vt:lpstr>dTarget</vt:lpstr>
      <vt:lpstr>fAbsDiff</vt:lpstr>
      <vt:lpstr>fAllowed</vt:lpstr>
      <vt:lpstr>fDifference</vt:lpstr>
      <vt:lpstr>fSelectedTotal</vt:lpstr>
      <vt:lpstr>fSolution</vt:lpstr>
      <vt:lpstr>fUB</vt:lpstr>
      <vt:lpstr>About!Print_Area</vt:lpstr>
      <vt:lpstr>Analysis!Print_Area</vt:lpstr>
      <vt:lpstr>Control!Print_Area</vt:lpstr>
      <vt:lpstr>'Model 1'!Print_Area</vt:lpstr>
      <vt:lpstr>vLB</vt:lpstr>
      <vt:lpstr>vSelection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i-nth</cp:lastModifiedBy>
  <cp:lastPrinted>2021-11-10T02:32:47Z</cp:lastPrinted>
  <dcterms:created xsi:type="dcterms:W3CDTF">2020-07-08T19:17:45Z</dcterms:created>
  <dcterms:modified xsi:type="dcterms:W3CDTF">2023-01-16T02:33:08Z</dcterms:modified>
</cp:coreProperties>
</file>