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83726ec0a80c1546/Documents/Ian/Web/SolverMax/Modelling/Website models/Project crashing/"/>
    </mc:Choice>
  </mc:AlternateContent>
  <xr:revisionPtr revIDLastSave="2482" documentId="8_{CD80FE3D-45B6-46C0-99F5-CC5430E08757}" xr6:coauthVersionLast="47" xr6:coauthVersionMax="47" xr10:uidLastSave="{6094D40E-27DD-4D34-A527-E18E0AE3E0A6}"/>
  <bookViews>
    <workbookView xWindow="28680" yWindow="-120" windowWidth="29040" windowHeight="16440" xr2:uid="{324EC751-9C60-40DD-8432-DBCA825DD949}"/>
  </bookViews>
  <sheets>
    <sheet name="About" sheetId="5" r:id="rId1"/>
    <sheet name="Model 1" sheetId="6" r:id="rId2"/>
    <sheet name="Analysis" sheetId="7" r:id="rId3"/>
    <sheet name="Control" sheetId="8" r:id="rId4"/>
  </sheets>
  <definedNames>
    <definedName name="dDuration">'Model 1'!$A$6</definedName>
    <definedName name="fCrashLimit">'Model 1'!$D$50:$D$64</definedName>
    <definedName name="fPathEnds">'Model 1'!$P$50:$P$60</definedName>
    <definedName name="fProjectCost">'Model 1'!$S$51</definedName>
    <definedName name="OpenSolver_ChosenSolver" localSheetId="2" hidden="1">CBC</definedName>
    <definedName name="OpenSolver_ChosenSolver" localSheetId="1" hidden="1">CBC</definedName>
    <definedName name="OpenSolver_DualsNewSheet" localSheetId="1" hidden="1">0</definedName>
    <definedName name="OpenSolver_LinearityCheck" localSheetId="2" hidden="1">1</definedName>
    <definedName name="OpenSolver_LinearityCheck" localSheetId="1" hidden="1">1</definedName>
    <definedName name="_xlnm.Print_Area" localSheetId="0">About!$A$1:$K$25</definedName>
    <definedName name="_xlnm.Print_Area" localSheetId="2">Analysis!$A$1:$N$33</definedName>
    <definedName name="_xlnm.Print_Area" localSheetId="3">Control!$A$1:$Q$30</definedName>
    <definedName name="_xlnm.Print_Area" localSheetId="1">'Model 1'!$A$1:$X$65</definedName>
    <definedName name="solver_adj" localSheetId="1" hidden="1">'Model 1'!$C$50:$C$64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0" localSheetId="1" hidden="1">'Model 1'!$B$50:$U$65</definedName>
    <definedName name="solver_lhs1" localSheetId="1" hidden="1">'Model 1'!$P$50:$P$60</definedName>
    <definedName name="solver_lhs10" localSheetId="1" hidden="1">'Model 1'!#REF!</definedName>
    <definedName name="solver_lhs11" localSheetId="1" hidden="1">'Model 1'!#REF!</definedName>
    <definedName name="solver_lhs12" localSheetId="1" hidden="1">'Model 1'!#REF!</definedName>
    <definedName name="solver_lhs13" localSheetId="1" hidden="1">'Model 1'!$W$52</definedName>
    <definedName name="solver_lhs2" localSheetId="1" hidden="1">'Model 1'!$C$50:$C$64</definedName>
    <definedName name="solver_lhs3" localSheetId="1" hidden="1">'Model 1'!#REF!</definedName>
    <definedName name="solver_lhs4" localSheetId="1" hidden="1">'Model 1'!$V$50:$V$65</definedName>
    <definedName name="solver_lhs5" localSheetId="1" hidden="1">'Model 1'!$B$50:$U$65</definedName>
    <definedName name="solver_lhs6" localSheetId="1" hidden="1">'Model 1'!#REF!</definedName>
    <definedName name="solver_lhs7" localSheetId="1" hidden="1">'Model 1'!#REF!</definedName>
    <definedName name="solver_lhs8" localSheetId="1" hidden="1">'Model 1'!$H$51:$H$65</definedName>
    <definedName name="solver_lhs9" localSheetId="1" hidden="1">'Model 1'!$H$51:$H$65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'Model 1'!$S$51</definedName>
    <definedName name="solver_pre" localSheetId="1" hidden="1">0.000001</definedName>
    <definedName name="solver_rbv" localSheetId="1" hidden="1">1</definedName>
    <definedName name="solver_rel0" localSheetId="1" hidden="1">5</definedName>
    <definedName name="solver_rel1" localSheetId="1" hidden="1">1</definedName>
    <definedName name="solver_rel10" localSheetId="1" hidden="1">4</definedName>
    <definedName name="solver_rel11" localSheetId="1" hidden="1">2</definedName>
    <definedName name="solver_rel12" localSheetId="1" hidden="1">3</definedName>
    <definedName name="solver_rel13" localSheetId="1" hidden="1">3</definedName>
    <definedName name="solver_rel2" localSheetId="1" hidden="1">1</definedName>
    <definedName name="solver_rel3" localSheetId="1" hidden="1">5</definedName>
    <definedName name="solver_rel4" localSheetId="1" hidden="1">2</definedName>
    <definedName name="solver_rel5" localSheetId="1" hidden="1">5</definedName>
    <definedName name="solver_rel6" localSheetId="1" hidden="1">3</definedName>
    <definedName name="solver_rel7" localSheetId="1" hidden="1">4</definedName>
    <definedName name="solver_rel8" localSheetId="1" hidden="1">5</definedName>
    <definedName name="solver_rel9" localSheetId="1" hidden="1">5</definedName>
    <definedName name="solver_rhs0" localSheetId="1" hidden="1">"binary"</definedName>
    <definedName name="solver_rhs1" localSheetId="1" hidden="1">dDuration</definedName>
    <definedName name="solver_rhs10" localSheetId="1" hidden="1">"integer"</definedName>
    <definedName name="solver_rhs11" localSheetId="1" hidden="1">dPeopleRequired</definedName>
    <definedName name="solver_rhs12" localSheetId="1" hidden="1">'Model 1'!#REF!</definedName>
    <definedName name="solver_rhs13" localSheetId="1" hidden="1">5</definedName>
    <definedName name="solver_rhs2" localSheetId="1" hidden="1">fCrashLimit</definedName>
    <definedName name="solver_rhs3" localSheetId="1" hidden="1">"binary"</definedName>
    <definedName name="solver_rhs4" localSheetId="1" hidden="1">1</definedName>
    <definedName name="solver_rhs5" localSheetId="1" hidden="1">"binary"</definedName>
    <definedName name="solver_rhs6" localSheetId="1" hidden="1">fSkillsLB</definedName>
    <definedName name="solver_rhs7" localSheetId="1" hidden="1">"integer"</definedName>
    <definedName name="solver_rhs8" localSheetId="1" hidden="1">"binary"</definedName>
    <definedName name="solver_rhs9" localSheetId="1" hidden="1">"binary"</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30</definedName>
    <definedName name="solver_tol" localSheetId="1" hidden="1">0</definedName>
    <definedName name="solver_typ" localSheetId="1" hidden="1">2</definedName>
    <definedName name="solver_val" localSheetId="1" hidden="1">0</definedName>
    <definedName name="solver_ver" localSheetId="1" hidden="1">3</definedName>
    <definedName name="vCrashDays">'Model 1'!$C$50:$C$64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9" i="6" l="1"/>
  <c r="F64" i="6"/>
  <c r="E64" i="6"/>
  <c r="D64" i="6"/>
  <c r="B64" i="6"/>
  <c r="A64" i="6"/>
  <c r="F63" i="6"/>
  <c r="E63" i="6"/>
  <c r="D63" i="6"/>
  <c r="B63" i="6"/>
  <c r="A63" i="6"/>
  <c r="F62" i="6"/>
  <c r="E62" i="6"/>
  <c r="D62" i="6"/>
  <c r="B62" i="6"/>
  <c r="A62" i="6"/>
  <c r="F61" i="6"/>
  <c r="E61" i="6"/>
  <c r="D61" i="6"/>
  <c r="B61" i="6"/>
  <c r="A61" i="6"/>
  <c r="F60" i="6"/>
  <c r="E60" i="6"/>
  <c r="D60" i="6"/>
  <c r="B60" i="6"/>
  <c r="A60" i="6"/>
  <c r="F59" i="6"/>
  <c r="E59" i="6"/>
  <c r="D59" i="6"/>
  <c r="B59" i="6"/>
  <c r="A59" i="6"/>
  <c r="F58" i="6"/>
  <c r="L59" i="6" s="1"/>
  <c r="E58" i="6"/>
  <c r="D58" i="6"/>
  <c r="B58" i="6"/>
  <c r="A58" i="6"/>
  <c r="F57" i="6"/>
  <c r="E57" i="6"/>
  <c r="D57" i="6"/>
  <c r="B57" i="6"/>
  <c r="A57" i="6"/>
  <c r="F56" i="6"/>
  <c r="E56" i="6"/>
  <c r="D56" i="6"/>
  <c r="B56" i="6"/>
  <c r="A56" i="6"/>
  <c r="F55" i="6"/>
  <c r="E55" i="6"/>
  <c r="D55" i="6"/>
  <c r="B55" i="6"/>
  <c r="A55" i="6"/>
  <c r="F54" i="6"/>
  <c r="E54" i="6"/>
  <c r="D54" i="6"/>
  <c r="B54" i="6"/>
  <c r="A54" i="6"/>
  <c r="F53" i="6"/>
  <c r="E53" i="6"/>
  <c r="D53" i="6"/>
  <c r="B53" i="6"/>
  <c r="A53" i="6"/>
  <c r="F52" i="6"/>
  <c r="E52" i="6"/>
  <c r="D52" i="6"/>
  <c r="B52" i="6"/>
  <c r="A52" i="6"/>
  <c r="F51" i="6"/>
  <c r="E51" i="6"/>
  <c r="D51" i="6"/>
  <c r="B51" i="6"/>
  <c r="A51" i="6"/>
  <c r="F50" i="6"/>
  <c r="E50" i="6"/>
  <c r="D50" i="6"/>
  <c r="B50" i="6"/>
  <c r="A50" i="6"/>
  <c r="O42" i="6"/>
  <c r="O60" i="6" s="1"/>
  <c r="N42" i="6"/>
  <c r="M42" i="6"/>
  <c r="M60" i="6" s="1"/>
  <c r="L42" i="6"/>
  <c r="K42" i="6"/>
  <c r="J42" i="6"/>
  <c r="O41" i="6"/>
  <c r="O59" i="6" s="1"/>
  <c r="N41" i="6"/>
  <c r="N59" i="6" s="1"/>
  <c r="M41" i="6"/>
  <c r="L41" i="6"/>
  <c r="K41" i="6"/>
  <c r="J41" i="6"/>
  <c r="J59" i="6" s="1"/>
  <c r="O40" i="6"/>
  <c r="O58" i="6" s="1"/>
  <c r="N40" i="6"/>
  <c r="M40" i="6"/>
  <c r="L40" i="6"/>
  <c r="L58" i="6" s="1"/>
  <c r="K40" i="6"/>
  <c r="J40" i="6"/>
  <c r="O39" i="6"/>
  <c r="O57" i="6" s="1"/>
  <c r="N39" i="6"/>
  <c r="N57" i="6" s="1"/>
  <c r="M39" i="6"/>
  <c r="L39" i="6"/>
  <c r="K39" i="6"/>
  <c r="K57" i="6" s="1"/>
  <c r="J39" i="6"/>
  <c r="J57" i="6" s="1"/>
  <c r="O38" i="6"/>
  <c r="O56" i="6" s="1"/>
  <c r="N38" i="6"/>
  <c r="M38" i="6"/>
  <c r="L38" i="6"/>
  <c r="L56" i="6" s="1"/>
  <c r="K38" i="6"/>
  <c r="K56" i="6" s="1"/>
  <c r="J38" i="6"/>
  <c r="O37" i="6"/>
  <c r="O55" i="6" s="1"/>
  <c r="N37" i="6"/>
  <c r="N55" i="6" s="1"/>
  <c r="M37" i="6"/>
  <c r="M55" i="6" s="1"/>
  <c r="L37" i="6"/>
  <c r="K37" i="6"/>
  <c r="K55" i="6" s="1"/>
  <c r="J37" i="6"/>
  <c r="J55" i="6" s="1"/>
  <c r="O36" i="6"/>
  <c r="O54" i="6" s="1"/>
  <c r="N36" i="6"/>
  <c r="M36" i="6"/>
  <c r="M54" i="6" s="1"/>
  <c r="L36" i="6"/>
  <c r="L54" i="6" s="1"/>
  <c r="K36" i="6"/>
  <c r="K54" i="6" s="1"/>
  <c r="J36" i="6"/>
  <c r="O35" i="6"/>
  <c r="O53" i="6" s="1"/>
  <c r="N35" i="6"/>
  <c r="N53" i="6" s="1"/>
  <c r="M35" i="6"/>
  <c r="M53" i="6" s="1"/>
  <c r="L35" i="6"/>
  <c r="K35" i="6"/>
  <c r="K53" i="6" s="1"/>
  <c r="J35" i="6"/>
  <c r="J53" i="6" s="1"/>
  <c r="O34" i="6"/>
  <c r="O52" i="6" s="1"/>
  <c r="N34" i="6"/>
  <c r="M34" i="6"/>
  <c r="L34" i="6"/>
  <c r="L52" i="6" s="1"/>
  <c r="K34" i="6"/>
  <c r="J34" i="6"/>
  <c r="O33" i="6"/>
  <c r="O51" i="6" s="1"/>
  <c r="N33" i="6"/>
  <c r="N51" i="6" s="1"/>
  <c r="M33" i="6"/>
  <c r="M51" i="6" s="1"/>
  <c r="L33" i="6"/>
  <c r="K33" i="6"/>
  <c r="K51" i="6" s="1"/>
  <c r="J33" i="6"/>
  <c r="J51" i="6" s="1"/>
  <c r="O32" i="6"/>
  <c r="O50" i="6" s="1"/>
  <c r="N32" i="6"/>
  <c r="M32" i="6"/>
  <c r="M50" i="6" s="1"/>
  <c r="L32" i="6"/>
  <c r="L50" i="6" s="1"/>
  <c r="K32" i="6"/>
  <c r="J32" i="6"/>
  <c r="C65" i="6"/>
  <c r="C26" i="6"/>
  <c r="D26" i="6"/>
  <c r="D16" i="7"/>
  <c r="D17" i="7"/>
  <c r="D18" i="7"/>
  <c r="D19" i="7"/>
  <c r="D20" i="7"/>
  <c r="D21" i="7"/>
  <c r="D22" i="7"/>
  <c r="D23" i="7"/>
  <c r="D24" i="7"/>
  <c r="D25" i="7"/>
  <c r="D26" i="7"/>
  <c r="D27" i="7"/>
  <c r="D28" i="7"/>
  <c r="D29" i="7"/>
  <c r="D30" i="7"/>
  <c r="D31" i="7"/>
  <c r="D32" i="7"/>
  <c r="C16" i="7"/>
  <c r="C17" i="7"/>
  <c r="C18" i="7"/>
  <c r="C19" i="7"/>
  <c r="C20" i="7"/>
  <c r="C21" i="7"/>
  <c r="C22" i="7"/>
  <c r="C23" i="7"/>
  <c r="C24" i="7"/>
  <c r="C25" i="7"/>
  <c r="C26" i="7"/>
  <c r="C27" i="7"/>
  <c r="C28" i="7"/>
  <c r="C29" i="7"/>
  <c r="C30" i="7"/>
  <c r="C31" i="7"/>
  <c r="C32" i="7"/>
  <c r="J50" i="6" l="1"/>
  <c r="N54" i="6"/>
  <c r="L53" i="6"/>
  <c r="L55" i="6"/>
  <c r="N58" i="6"/>
  <c r="L57" i="6"/>
  <c r="L60" i="6"/>
  <c r="K50" i="6"/>
  <c r="K52" i="6"/>
  <c r="M57" i="6"/>
  <c r="P57" i="6" s="1"/>
  <c r="M52" i="6"/>
  <c r="M56" i="6"/>
  <c r="M58" i="6"/>
  <c r="M59" i="6"/>
  <c r="K58" i="6"/>
  <c r="K60" i="6"/>
  <c r="K59" i="6"/>
  <c r="N50" i="6"/>
  <c r="J56" i="6"/>
  <c r="L51" i="6"/>
  <c r="J54" i="6"/>
  <c r="N56" i="6"/>
  <c r="J60" i="6"/>
  <c r="J52" i="6"/>
  <c r="J58" i="6"/>
  <c r="N60" i="6"/>
  <c r="N52" i="6"/>
  <c r="F65" i="6"/>
  <c r="D65" i="6"/>
  <c r="E65" i="6"/>
  <c r="S50" i="6" s="1"/>
  <c r="P50" i="6" l="1"/>
  <c r="P58" i="6"/>
  <c r="P60" i="6"/>
  <c r="P56" i="6"/>
  <c r="S51" i="6"/>
  <c r="P54" i="6"/>
  <c r="P53" i="6"/>
  <c r="P51" i="6"/>
  <c r="P52" i="6"/>
  <c r="P59" i="6"/>
  <c r="P55" i="6"/>
</calcChain>
</file>

<file path=xl/sharedStrings.xml><?xml version="1.0" encoding="utf-8"?>
<sst xmlns="http://schemas.openxmlformats.org/spreadsheetml/2006/main" count="172" uniqueCount="86">
  <si>
    <t>Activity</t>
  </si>
  <si>
    <t>Normal</t>
  </si>
  <si>
    <t>Crash</t>
  </si>
  <si>
    <t>Duration</t>
  </si>
  <si>
    <t>Cost</t>
  </si>
  <si>
    <t>B</t>
  </si>
  <si>
    <t>C</t>
  </si>
  <si>
    <t>D</t>
  </si>
  <si>
    <t>E</t>
  </si>
  <si>
    <t>F</t>
  </si>
  <si>
    <t>G</t>
  </si>
  <si>
    <t>A</t>
  </si>
  <si>
    <t>Cost ($)</t>
  </si>
  <si>
    <t>Duration (days)</t>
  </si>
  <si>
    <t>Crash days</t>
  </si>
  <si>
    <t>Selected</t>
  </si>
  <si>
    <t>Days</t>
  </si>
  <si>
    <t>Result</t>
  </si>
  <si>
    <t>Total</t>
  </si>
  <si>
    <t>Step 1</t>
  </si>
  <si>
    <t>Step 2</t>
  </si>
  <si>
    <t>Step 3</t>
  </si>
  <si>
    <t>H</t>
  </si>
  <si>
    <t>I</t>
  </si>
  <si>
    <t>J</t>
  </si>
  <si>
    <t>K</t>
  </si>
  <si>
    <t>L</t>
  </si>
  <si>
    <t>M</t>
  </si>
  <si>
    <t>O</t>
  </si>
  <si>
    <t>N</t>
  </si>
  <si>
    <t>Step 4</t>
  </si>
  <si>
    <t>Step 5</t>
  </si>
  <si>
    <t>Step 6</t>
  </si>
  <si>
    <t>Path</t>
  </si>
  <si>
    <t>Plan</t>
  </si>
  <si>
    <t>Task paths</t>
  </si>
  <si>
    <t>Crashed duration of task paths (days)</t>
  </si>
  <si>
    <t>Engagement</t>
  </si>
  <si>
    <t>Requirements</t>
  </si>
  <si>
    <t>Design</t>
  </si>
  <si>
    <t>Tech documentation</t>
  </si>
  <si>
    <t>Test design</t>
  </si>
  <si>
    <t>Specification</t>
  </si>
  <si>
    <t>Build</t>
  </si>
  <si>
    <t>User documentation</t>
  </si>
  <si>
    <t>Unit testing</t>
  </si>
  <si>
    <t>Test documentation</t>
  </si>
  <si>
    <t>Approval</t>
  </si>
  <si>
    <t>User training</t>
  </si>
  <si>
    <t>Integration testing</t>
  </si>
  <si>
    <t>Deployment</t>
  </si>
  <si>
    <t>Task</t>
  </si>
  <si>
    <t>Limit</t>
  </si>
  <si>
    <t>Revision</t>
  </si>
  <si>
    <t>Cost ($/day)</t>
  </si>
  <si>
    <t>About</t>
  </si>
  <si>
    <t>www.solvermax.com</t>
  </si>
  <si>
    <t>Key</t>
  </si>
  <si>
    <t>Data</t>
  </si>
  <si>
    <t>Constant</t>
  </si>
  <si>
    <t>Highlight</t>
  </si>
  <si>
    <t>Error</t>
  </si>
  <si>
    <t>Solver variable</t>
  </si>
  <si>
    <t>Pasted values</t>
  </si>
  <si>
    <t>Version</t>
  </si>
  <si>
    <t>v 1.0</t>
  </si>
  <si>
    <t>Assumptions</t>
  </si>
  <si>
    <t>Description</t>
  </si>
  <si>
    <t>Variables</t>
  </si>
  <si>
    <t>Intermediate calculations</t>
  </si>
  <si>
    <t>Supporting analyses</t>
  </si>
  <si>
    <t>Workbook control</t>
  </si>
  <si>
    <t>Constants</t>
  </si>
  <si>
    <t>Notes</t>
  </si>
  <si>
    <t>Boolean</t>
  </si>
  <si>
    <t>Derived values</t>
  </si>
  <si>
    <t>Change ($)</t>
  </si>
  <si>
    <t>Change (%)</t>
  </si>
  <si>
    <t>Model 1: Project crashing</t>
  </si>
  <si>
    <t>Duration and cost for each task</t>
  </si>
  <si>
    <t>Crash decisions</t>
  </si>
  <si>
    <t>Path steps: Task name</t>
  </si>
  <si>
    <t>Path steps: Task number</t>
  </si>
  <si>
    <t>Path steps: Result</t>
  </si>
  <si>
    <t>Objective function</t>
  </si>
  <si>
    <t>Trade-off between project cost and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</si>
</sst>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0.0%"/>
    <numFmt numFmtId="167" formatCode="_(* #,##0_);_(* \(#,##0\);_(* &quot;-&quot;_);_(@_)"/>
    <numFmt numFmtId="168" formatCode="dd\ mmm\ yyyy"/>
  </numFmts>
  <fonts count="19" x14ac:knownFonts="1">
    <font>
      <sz val="11"/>
      <color theme="1"/>
      <name val="Calibri"/>
      <family val="2"/>
    </font>
    <font>
      <sz val="11"/>
      <color theme="1"/>
      <name val="Calibri"/>
      <family val="2"/>
    </font>
    <font>
      <u/>
      <sz val="16"/>
      <name val="Calibri"/>
      <family val="2"/>
    </font>
    <font>
      <u/>
      <sz val="16"/>
      <name val="Calibri"/>
      <family val="2"/>
      <scheme val="minor"/>
    </font>
    <font>
      <sz val="11"/>
      <color theme="1"/>
      <name val="Calibri Light"/>
      <family val="2"/>
    </font>
    <font>
      <u/>
      <sz val="11"/>
      <color theme="10"/>
      <name val="Calibri Light"/>
      <family val="2"/>
    </font>
    <font>
      <sz val="12"/>
      <color theme="1"/>
      <name val="Calibri"/>
      <family val="2"/>
    </font>
    <font>
      <sz val="11"/>
      <color theme="4" tint="-0.24994659260841701"/>
      <name val="Calibri Light"/>
      <family val="2"/>
      <scheme val="major"/>
    </font>
    <font>
      <sz val="11"/>
      <color theme="0" tint="-0.499984740745262"/>
      <name val="Calibri"/>
      <family val="2"/>
    </font>
    <font>
      <sz val="11"/>
      <color rgb="FFFF0000"/>
      <name val="Calibri Light"/>
      <family val="2"/>
    </font>
    <font>
      <sz val="11"/>
      <color rgb="FFFF8000"/>
      <name val="Calibri Light"/>
      <family val="2"/>
    </font>
    <font>
      <sz val="11"/>
      <color theme="1"/>
      <name val="Calibri Light"/>
      <family val="2"/>
      <scheme val="major"/>
    </font>
    <font>
      <sz val="13"/>
      <color theme="1"/>
      <name val="Calibri"/>
      <family val="2"/>
    </font>
    <font>
      <b/>
      <sz val="11"/>
      <color theme="1"/>
      <name val="Calibri Light"/>
      <family val="2"/>
      <scheme val="major"/>
    </font>
    <font>
      <sz val="11"/>
      <name val="Calibri Light"/>
      <family val="2"/>
      <scheme val="major"/>
    </font>
    <font>
      <sz val="13"/>
      <color theme="1"/>
      <name val="Calibri Light"/>
      <family val="2"/>
      <scheme val="major"/>
    </font>
    <font>
      <sz val="11"/>
      <color rgb="FFFF8000"/>
      <name val="Calibri Light"/>
      <family val="2"/>
      <scheme val="major"/>
    </font>
    <font>
      <sz val="11"/>
      <color rgb="FFFF0000"/>
      <name val="Calibri Light"/>
      <family val="2"/>
      <scheme val="major"/>
    </font>
    <font>
      <sz val="11"/>
      <color theme="4"/>
      <name val="Calibri Light"/>
      <family val="2"/>
      <scheme val="major"/>
    </font>
  </fonts>
  <fills count="6">
    <fill>
      <patternFill patternType="none"/>
    </fill>
    <fill>
      <patternFill patternType="gray125"/>
    </fill>
    <fill>
      <patternFill patternType="solid">
        <fgColor rgb="FFEBF5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CAAB8"/>
        <bgColor indexed="64"/>
      </patternFill>
    </fill>
  </fills>
  <borders count="7">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theme="1"/>
      </bottom>
      <diagonal/>
    </border>
  </borders>
  <cellStyleXfs count="15">
    <xf numFmtId="0" fontId="0" fillId="0" borderId="0"/>
    <xf numFmtId="9" fontId="1" fillId="0" borderId="0" applyFont="0" applyFill="0" applyBorder="0" applyAlignment="0" applyProtection="0"/>
    <xf numFmtId="0" fontId="2" fillId="0" borderId="0" applyNumberFormat="0" applyFill="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7" fillId="2" borderId="0" applyNumberFormat="0" applyBorder="0" applyAlignment="0">
      <protection locked="0"/>
    </xf>
    <xf numFmtId="167" fontId="8" fillId="3" borderId="0" applyNumberFormat="0" applyBorder="0" applyAlignment="0"/>
    <xf numFmtId="0" fontId="1" fillId="4" borderId="0" applyNumberFormat="0" applyFont="0" applyBorder="0" applyAlignment="0"/>
    <xf numFmtId="167" fontId="9" fillId="0" borderId="0" applyNumberFormat="0" applyBorder="0" applyAlignment="0" applyProtection="0"/>
    <xf numFmtId="0" fontId="10" fillId="0" borderId="0" applyNumberFormat="0" applyFill="0" applyBorder="0" applyAlignment="0" applyProtection="0">
      <alignment horizontal="center"/>
    </xf>
    <xf numFmtId="0" fontId="1" fillId="0" borderId="0"/>
    <xf numFmtId="0" fontId="12" fillId="0" borderId="6" applyNumberFormat="0" applyAlignment="0" applyProtection="0"/>
    <xf numFmtId="0" fontId="1" fillId="0" borderId="0"/>
    <xf numFmtId="0" fontId="1" fillId="0" borderId="0"/>
  </cellStyleXfs>
  <cellXfs count="63">
    <xf numFmtId="0" fontId="0" fillId="0" borderId="0" xfId="0"/>
    <xf numFmtId="0" fontId="3" fillId="0" borderId="0" xfId="2" applyFont="1"/>
    <xf numFmtId="0" fontId="4" fillId="0" borderId="0" xfId="3"/>
    <xf numFmtId="0" fontId="5" fillId="0" borderId="0" xfId="4"/>
    <xf numFmtId="0" fontId="6" fillId="0" borderId="0" xfId="5"/>
    <xf numFmtId="0" fontId="7" fillId="2" borderId="0" xfId="6">
      <protection locked="0"/>
    </xf>
    <xf numFmtId="0" fontId="8" fillId="3" borderId="0" xfId="7" applyNumberFormat="1"/>
    <xf numFmtId="0" fontId="0" fillId="4" borderId="0" xfId="8" applyFont="1"/>
    <xf numFmtId="0" fontId="0" fillId="5" borderId="0" xfId="8" applyFont="1" applyFill="1"/>
    <xf numFmtId="0" fontId="9" fillId="0" borderId="0" xfId="9" applyNumberFormat="1"/>
    <xf numFmtId="0" fontId="10" fillId="0" borderId="0" xfId="10" applyAlignment="1"/>
    <xf numFmtId="168" fontId="4" fillId="0" borderId="0" xfId="3" applyNumberFormat="1" applyAlignment="1">
      <alignment horizontal="left"/>
    </xf>
    <xf numFmtId="0" fontId="2" fillId="0" borderId="0" xfId="2"/>
    <xf numFmtId="0" fontId="11" fillId="0" borderId="0" xfId="11" applyFont="1"/>
    <xf numFmtId="0" fontId="12" fillId="0" borderId="6" xfId="12" applyAlignment="1">
      <alignment horizontal="left"/>
    </xf>
    <xf numFmtId="0" fontId="13" fillId="0" borderId="1" xfId="11" applyFont="1" applyBorder="1"/>
    <xf numFmtId="0" fontId="4" fillId="0" borderId="1" xfId="3" applyBorder="1"/>
    <xf numFmtId="0" fontId="11" fillId="0" borderId="1" xfId="11" applyFont="1" applyBorder="1"/>
    <xf numFmtId="0" fontId="13" fillId="0" borderId="0" xfId="11" applyFont="1"/>
    <xf numFmtId="0" fontId="11" fillId="0" borderId="0" xfId="11" applyFont="1" applyAlignment="1">
      <alignment horizontal="right"/>
    </xf>
    <xf numFmtId="0" fontId="4" fillId="0" borderId="1" xfId="3" applyBorder="1" applyAlignment="1">
      <alignment horizontal="right"/>
    </xf>
    <xf numFmtId="0" fontId="12" fillId="0" borderId="6" xfId="12"/>
    <xf numFmtId="164" fontId="11" fillId="0" borderId="0" xfId="11" applyNumberFormat="1" applyFont="1"/>
    <xf numFmtId="0" fontId="4" fillId="0" borderId="0" xfId="3" applyAlignment="1">
      <alignment horizontal="right"/>
    </xf>
    <xf numFmtId="164" fontId="10" fillId="0" borderId="0" xfId="10" applyNumberFormat="1" applyAlignment="1"/>
    <xf numFmtId="0" fontId="1" fillId="0" borderId="0" xfId="13"/>
    <xf numFmtId="0" fontId="15" fillId="0" borderId="6" xfId="12" applyFont="1"/>
    <xf numFmtId="0" fontId="6" fillId="0" borderId="0" xfId="5" applyAlignment="1">
      <alignment horizontal="center"/>
    </xf>
    <xf numFmtId="0" fontId="11" fillId="0" borderId="0" xfId="14" applyFont="1"/>
    <xf numFmtId="164" fontId="11" fillId="0" borderId="0" xfId="0" applyNumberFormat="1" applyFont="1"/>
    <xf numFmtId="164" fontId="16" fillId="0" borderId="0" xfId="10" applyNumberFormat="1" applyFont="1" applyAlignment="1"/>
    <xf numFmtId="166" fontId="11" fillId="0" borderId="0" xfId="1" applyNumberFormat="1" applyFont="1"/>
    <xf numFmtId="0" fontId="11" fillId="0" borderId="0" xfId="0" applyFont="1"/>
    <xf numFmtId="0" fontId="11" fillId="0" borderId="1" xfId="0" applyFont="1" applyBorder="1"/>
    <xf numFmtId="0" fontId="11" fillId="0" borderId="1" xfId="0" applyFont="1" applyFill="1" applyBorder="1"/>
    <xf numFmtId="165" fontId="11" fillId="0" borderId="1" xfId="0" applyNumberFormat="1" applyFont="1" applyBorder="1" applyAlignment="1">
      <alignment horizontal="right"/>
    </xf>
    <xf numFmtId="0" fontId="11" fillId="0" borderId="1" xfId="0" applyFont="1" applyBorder="1" applyAlignment="1">
      <alignment horizontal="right"/>
    </xf>
    <xf numFmtId="0" fontId="11" fillId="0" borderId="5" xfId="0" applyFont="1" applyBorder="1" applyAlignment="1">
      <alignment horizontal="right"/>
    </xf>
    <xf numFmtId="0" fontId="11" fillId="0" borderId="0" xfId="0" applyFont="1" applyFill="1"/>
    <xf numFmtId="165" fontId="11" fillId="0" borderId="0" xfId="0" applyNumberFormat="1" applyFont="1"/>
    <xf numFmtId="0" fontId="11" fillId="0" borderId="0" xfId="0" applyFont="1" applyAlignment="1">
      <alignment horizontal="left"/>
    </xf>
    <xf numFmtId="0" fontId="11" fillId="0" borderId="0" xfId="0" applyFont="1" applyAlignment="1">
      <alignment horizontal="right"/>
    </xf>
    <xf numFmtId="0" fontId="11" fillId="0" borderId="2" xfId="0" applyFont="1" applyBorder="1" applyAlignment="1">
      <alignment horizontal="right"/>
    </xf>
    <xf numFmtId="0" fontId="11" fillId="0" borderId="4" xfId="0" applyFont="1" applyBorder="1"/>
    <xf numFmtId="165" fontId="11" fillId="0" borderId="4" xfId="0" applyNumberFormat="1" applyFont="1" applyBorder="1"/>
    <xf numFmtId="0" fontId="11" fillId="0" borderId="1" xfId="0" applyFont="1" applyBorder="1" applyAlignment="1">
      <alignment horizontal="centerContinuous"/>
    </xf>
    <xf numFmtId="0" fontId="14" fillId="0" borderId="0" xfId="0" applyFont="1"/>
    <xf numFmtId="164" fontId="17" fillId="0" borderId="0" xfId="0" applyNumberFormat="1" applyFont="1"/>
    <xf numFmtId="164" fontId="11" fillId="0" borderId="4" xfId="0" applyNumberFormat="1" applyFont="1" applyBorder="1"/>
    <xf numFmtId="0" fontId="11" fillId="0" borderId="0" xfId="0" applyFont="1" applyFill="1" applyAlignment="1">
      <alignment horizontal="right"/>
    </xf>
    <xf numFmtId="0" fontId="11" fillId="0" borderId="0" xfId="3" applyFont="1"/>
    <xf numFmtId="164" fontId="7" fillId="2" borderId="0" xfId="6" applyNumberFormat="1" applyFont="1">
      <protection locked="0"/>
    </xf>
    <xf numFmtId="0" fontId="11" fillId="0" borderId="3" xfId="0" applyFont="1" applyBorder="1" applyAlignment="1">
      <alignment horizontal="centerContinuous"/>
    </xf>
    <xf numFmtId="0" fontId="11" fillId="0" borderId="3" xfId="0" applyFont="1" applyBorder="1" applyAlignment="1">
      <alignment horizontal="right"/>
    </xf>
    <xf numFmtId="0" fontId="7" fillId="2" borderId="0" xfId="6" applyFont="1">
      <protection locked="0"/>
    </xf>
    <xf numFmtId="165" fontId="7" fillId="2" borderId="2" xfId="6" applyNumberFormat="1" applyFont="1" applyBorder="1">
      <protection locked="0"/>
    </xf>
    <xf numFmtId="165" fontId="7" fillId="2" borderId="0" xfId="6" applyNumberFormat="1" applyFont="1">
      <protection locked="0"/>
    </xf>
    <xf numFmtId="0" fontId="11" fillId="0" borderId="1" xfId="0" applyFont="1" applyBorder="1" applyAlignment="1">
      <alignment horizontal="left"/>
    </xf>
    <xf numFmtId="165" fontId="18" fillId="0" borderId="0" xfId="0" applyNumberFormat="1" applyFont="1" applyAlignment="1">
      <alignment horizontal="right"/>
    </xf>
    <xf numFmtId="0" fontId="6" fillId="0" borderId="0" xfId="5" applyBorder="1" applyAlignment="1">
      <alignment horizontal="left" vertical="center"/>
    </xf>
    <xf numFmtId="0" fontId="11" fillId="0" borderId="0" xfId="0" applyFont="1" applyBorder="1"/>
    <xf numFmtId="164" fontId="11" fillId="0" borderId="0" xfId="0" applyNumberFormat="1" applyFont="1" applyBorder="1"/>
    <xf numFmtId="165" fontId="11" fillId="0" borderId="0" xfId="0" applyNumberFormat="1" applyFont="1" applyBorder="1"/>
  </cellXfs>
  <cellStyles count="15">
    <cellStyle name="Constant" xfId="7" xr:uid="{88AC1FF1-A9D2-4330-A0C4-471BC93EAD8A}"/>
    <cellStyle name="Data" xfId="6" xr:uid="{70C415DD-E847-4828-9120-C787D82E4A1F}"/>
    <cellStyle name="Heading 1 2" xfId="2" xr:uid="{EA608FBB-E088-4131-9546-95AE592971F7}"/>
    <cellStyle name="Heading 2 2" xfId="12" xr:uid="{5DD946FD-B16C-4E54-AC14-9EF59742F56E}"/>
    <cellStyle name="Heading 3 2" xfId="5" xr:uid="{34ABE95E-E2E8-421F-8058-66FB7B48D0AA}"/>
    <cellStyle name="Highlight" xfId="8" xr:uid="{CC730B10-2165-412D-B5CC-FC3CAD9FF118}"/>
    <cellStyle name="Hyperlink 2" xfId="4" xr:uid="{CA9C662A-3FEF-49CA-B5CD-D42D5EDAB6FF}"/>
    <cellStyle name="Normal" xfId="0" builtinId="0"/>
    <cellStyle name="Normal 2" xfId="3" xr:uid="{82F88B96-8A34-4F2B-ADC6-7FE952AE68B5}"/>
    <cellStyle name="Normal 2 2" xfId="13" xr:uid="{7836777A-099B-46E2-8296-A13C82BA8154}"/>
    <cellStyle name="Normal 3" xfId="14" xr:uid="{0A1D35DB-2C7E-46F5-B53D-0F545EBC4A5F}"/>
    <cellStyle name="Normal 5" xfId="11" xr:uid="{9FF93C3C-DE3C-44AE-9487-32D34F41FE89}"/>
    <cellStyle name="Pasted values" xfId="10" xr:uid="{186DC65B-4D6D-442E-B00C-A08590D602FF}"/>
    <cellStyle name="Percent" xfId="1" builtinId="5"/>
    <cellStyle name="Variable" xfId="9" xr:uid="{A7FDF6CA-0972-4953-BDA2-3AAB99FA7E01}"/>
  </cellStyles>
  <dxfs count="2">
    <dxf>
      <font>
        <strike val="0"/>
      </font>
      <fill>
        <patternFill>
          <bgColor theme="5" tint="0.79998168889431442"/>
        </patternFill>
      </fill>
    </dxf>
    <dxf>
      <font>
        <strike val="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150">
                <a:latin typeface="+mj-lt"/>
              </a:rPr>
              <a:t>Trade</a:t>
            </a:r>
            <a:r>
              <a:rPr lang="en-US">
                <a:latin typeface="+mj-lt"/>
              </a:rPr>
              <a:t>-</a:t>
            </a:r>
            <a:r>
              <a:rPr lang="en-150">
                <a:latin typeface="+mj-lt"/>
              </a:rPr>
              <a:t>off between project </a:t>
            </a:r>
            <a:r>
              <a:rPr lang="en-US">
                <a:latin typeface="+mj-lt"/>
              </a:rPr>
              <a:t>cost and </a:t>
            </a:r>
            <a:r>
              <a:rPr lang="en-150">
                <a:latin typeface="+mj-lt"/>
              </a:rPr>
              <a:t>duration</a:t>
            </a:r>
            <a:endParaRPr lang="en-NZ">
              <a:latin typeface="+mj-lt"/>
            </a:endParaRPr>
          </a:p>
        </c:rich>
      </c:tx>
      <c:layout>
        <c:manualLayout>
          <c:xMode val="edge"/>
          <c:yMode val="edge"/>
          <c:x val="0"/>
          <c:y val="2.748142008564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Analysis!$A$16:$A$33</c:f>
              <c:numCache>
                <c:formatCode>General</c:formatCode>
                <c:ptCount val="18"/>
                <c:pt idx="0">
                  <c:v>48</c:v>
                </c:pt>
                <c:pt idx="1">
                  <c:v>49</c:v>
                </c:pt>
                <c:pt idx="2">
                  <c:v>50</c:v>
                </c:pt>
                <c:pt idx="3">
                  <c:v>51</c:v>
                </c:pt>
                <c:pt idx="4">
                  <c:v>52</c:v>
                </c:pt>
                <c:pt idx="5">
                  <c:v>53</c:v>
                </c:pt>
                <c:pt idx="6">
                  <c:v>54</c:v>
                </c:pt>
                <c:pt idx="7">
                  <c:v>55</c:v>
                </c:pt>
                <c:pt idx="8">
                  <c:v>56</c:v>
                </c:pt>
                <c:pt idx="9">
                  <c:v>57</c:v>
                </c:pt>
                <c:pt idx="10">
                  <c:v>58</c:v>
                </c:pt>
                <c:pt idx="11">
                  <c:v>59</c:v>
                </c:pt>
                <c:pt idx="12">
                  <c:v>60</c:v>
                </c:pt>
                <c:pt idx="13">
                  <c:v>61</c:v>
                </c:pt>
                <c:pt idx="14">
                  <c:v>62</c:v>
                </c:pt>
                <c:pt idx="15">
                  <c:v>63</c:v>
                </c:pt>
                <c:pt idx="16">
                  <c:v>64</c:v>
                </c:pt>
                <c:pt idx="17">
                  <c:v>65</c:v>
                </c:pt>
              </c:numCache>
            </c:numRef>
          </c:xVal>
          <c:yVal>
            <c:numRef>
              <c:f>Analysis!$B$16:$B$33</c:f>
              <c:numCache>
                <c:formatCode>#,##0;\-#,##0;\-</c:formatCode>
                <c:ptCount val="18"/>
                <c:pt idx="0">
                  <c:v>135968.72</c:v>
                </c:pt>
                <c:pt idx="1">
                  <c:v>128935.19</c:v>
                </c:pt>
                <c:pt idx="2">
                  <c:v>121901.66</c:v>
                </c:pt>
                <c:pt idx="3">
                  <c:v>118101.66</c:v>
                </c:pt>
                <c:pt idx="4">
                  <c:v>116596.86</c:v>
                </c:pt>
                <c:pt idx="5">
                  <c:v>115092.06</c:v>
                </c:pt>
                <c:pt idx="6">
                  <c:v>114500.73</c:v>
                </c:pt>
                <c:pt idx="7">
                  <c:v>113909.4</c:v>
                </c:pt>
                <c:pt idx="8">
                  <c:v>113318.07</c:v>
                </c:pt>
                <c:pt idx="9">
                  <c:v>112878.07</c:v>
                </c:pt>
                <c:pt idx="10">
                  <c:v>112465.54</c:v>
                </c:pt>
                <c:pt idx="11">
                  <c:v>112053.01</c:v>
                </c:pt>
                <c:pt idx="12">
                  <c:v>111640.48</c:v>
                </c:pt>
                <c:pt idx="13">
                  <c:v>111502.16</c:v>
                </c:pt>
                <c:pt idx="14">
                  <c:v>111363.84</c:v>
                </c:pt>
                <c:pt idx="15">
                  <c:v>111225.52</c:v>
                </c:pt>
                <c:pt idx="16">
                  <c:v>111087.2</c:v>
                </c:pt>
                <c:pt idx="17">
                  <c:v>110948.88</c:v>
                </c:pt>
              </c:numCache>
            </c:numRef>
          </c:yVal>
          <c:smooth val="0"/>
          <c:extLst>
            <c:ext xmlns:c16="http://schemas.microsoft.com/office/drawing/2014/chart" uri="{C3380CC4-5D6E-409C-BE32-E72D297353CC}">
              <c16:uniqueId val="{00000000-6CE0-48F5-90C3-1FEECB3F91E1}"/>
            </c:ext>
          </c:extLst>
        </c:ser>
        <c:dLbls>
          <c:showLegendKey val="0"/>
          <c:showVal val="0"/>
          <c:showCatName val="0"/>
          <c:showSerName val="0"/>
          <c:showPercent val="0"/>
          <c:showBubbleSize val="0"/>
        </c:dLbls>
        <c:axId val="937279023"/>
        <c:axId val="937282351"/>
      </c:scatterChart>
      <c:valAx>
        <c:axId val="937279023"/>
        <c:scaling>
          <c:orientation val="minMax"/>
          <c:max val="65"/>
          <c:min val="48"/>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r>
                  <a:rPr lang="en-150" sz="1200">
                    <a:latin typeface="+mj-lt"/>
                  </a:rPr>
                  <a:t>Project</a:t>
                </a:r>
                <a:r>
                  <a:rPr lang="en-150" sz="1200" baseline="0">
                    <a:latin typeface="+mj-lt"/>
                  </a:rPr>
                  <a:t> duration (Days)</a:t>
                </a:r>
                <a:endParaRPr lang="en-NZ" sz="1200">
                  <a:latin typeface="+mj-lt"/>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crossAx val="937282351"/>
        <c:crosses val="autoZero"/>
        <c:crossBetween val="midCat"/>
        <c:majorUnit val="1"/>
      </c:valAx>
      <c:valAx>
        <c:axId val="937282351"/>
        <c:scaling>
          <c:orientation val="minMax"/>
          <c:max val="140000"/>
          <c:min val="1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r>
                  <a:rPr lang="en-150" sz="1200">
                    <a:latin typeface="+mj-lt"/>
                  </a:rPr>
                  <a:t>Total cost ($)</a:t>
                </a:r>
                <a:endParaRPr lang="en-NZ" sz="1200">
                  <a:latin typeface="+mj-l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crossAx val="93727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8AC18B8C-94FF-409F-A0C2-2145804E311F}"/>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n': </a:t>
          </a:r>
          <a:r>
            <a:rPr lang="en-NZ" sz="1100" baseline="0">
              <a:latin typeface="+mj-lt"/>
            </a:rPr>
            <a:t>	One or more optimization model worksheets.</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2021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9</xdr:row>
      <xdr:rowOff>110499</xdr:rowOff>
    </xdr:to>
    <xdr:pic>
      <xdr:nvPicPr>
        <xdr:cNvPr id="3" name="Picture 2">
          <a:extLst>
            <a:ext uri="{FF2B5EF4-FFF2-40B4-BE49-F238E27FC236}">
              <a16:creationId xmlns:a16="http://schemas.microsoft.com/office/drawing/2014/main" id="{52EAF0B9-66B0-413D-8416-EF4A19E8D6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765" y="30745"/>
          <a:ext cx="1192934" cy="1870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3</xdr:row>
      <xdr:rowOff>0</xdr:rowOff>
    </xdr:from>
    <xdr:to>
      <xdr:col>24</xdr:col>
      <xdr:colOff>0</xdr:colOff>
      <xdr:row>25</xdr:row>
      <xdr:rowOff>0</xdr:rowOff>
    </xdr:to>
    <xdr:sp macro="" textlink="">
      <xdr:nvSpPr>
        <xdr:cNvPr id="2" name="TextBox 1">
          <a:extLst>
            <a:ext uri="{FF2B5EF4-FFF2-40B4-BE49-F238E27FC236}">
              <a16:creationId xmlns:a16="http://schemas.microsoft.com/office/drawing/2014/main" id="{55273D52-5E9E-4D88-BA3E-937E184FF545}"/>
            </a:ext>
          </a:extLst>
        </xdr:cNvPr>
        <xdr:cNvSpPr txBox="1"/>
      </xdr:nvSpPr>
      <xdr:spPr>
        <a:xfrm>
          <a:off x="5810250" y="676275"/>
          <a:ext cx="9239250" cy="420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a:t>Situation</a:t>
          </a:r>
        </a:p>
        <a:p>
          <a:r>
            <a:rPr lang="en-NZ" sz="1100" baseline="0">
              <a:latin typeface="+mj-lt"/>
            </a:rPr>
            <a:t>We have a baseline project plan. The project consists of 15 tasks, with durations that range from 1 day to 20 days per task. Given the interactions between tasks, especially the dependency requirements, the baseline project plan has a duration of 65 days.</a:t>
          </a:r>
        </a:p>
        <a:p>
          <a:endParaRPr lang="en-NZ" sz="1100" baseline="0">
            <a:latin typeface="+mj-lt"/>
          </a:endParaRPr>
        </a:p>
        <a:p>
          <a:r>
            <a:rPr lang="en-NZ" sz="1100" baseline="0">
              <a:latin typeface="+mj-lt"/>
            </a:rPr>
            <a:t>Most tasks can be completed faster by deploying additional resources, which would incur additional cost. The process of reducing the duration of a project, by deploying additional resources, is called "project crashing".</a:t>
          </a:r>
        </a:p>
        <a:p>
          <a:endParaRPr lang="en-NZ" sz="1100" baseline="0">
            <a:latin typeface="+mj-lt"/>
          </a:endParaRPr>
        </a:p>
        <a:p>
          <a:r>
            <a:rPr lang="en-NZ" sz="1100" baseline="0">
              <a:latin typeface="+mj-lt"/>
            </a:rPr>
            <a:t>Our objective is to find, for a specified project duration, the lowest cost project plan.</a:t>
          </a:r>
          <a:endParaRPr lang="en-NZ" sz="1100">
            <a:latin typeface="+mj-lt"/>
          </a:endParaRPr>
        </a:p>
        <a:p>
          <a:endParaRPr lang="en-NZ" sz="1100">
            <a:latin typeface="+mj-lt"/>
          </a:endParaRPr>
        </a:p>
        <a:p>
          <a:r>
            <a:rPr lang="en-NZ" sz="1100" b="0">
              <a:latin typeface="+mn-lt"/>
            </a:rPr>
            <a:t>Formulation</a:t>
          </a:r>
        </a:p>
        <a:p>
          <a:r>
            <a:rPr lang="en-NZ" sz="1100">
              <a:latin typeface="+mj-lt"/>
            </a:rPr>
            <a:t>We want to look at reducing the duration of some tasks to assess the effect on the overall project duration. To enable this assessment,</a:t>
          </a:r>
          <a:r>
            <a:rPr lang="en-NZ" sz="1100" baseline="0">
              <a:latin typeface="+mj-lt"/>
            </a:rPr>
            <a:t> we need to define all potential paths through the project plan. For this project, there are 11 paths, each of which includes up to 6 tasks.</a:t>
          </a:r>
          <a:endParaRPr lang="en-NZ">
            <a:effectLst/>
            <a:latin typeface="+mj-lt"/>
          </a:endParaRPr>
        </a:p>
        <a:p>
          <a:endParaRPr lang="en-NZ" sz="1100" baseline="0">
            <a:latin typeface="+mj-lt"/>
          </a:endParaRPr>
        </a:p>
        <a:p>
          <a:r>
            <a:rPr lang="en-NZ" sz="1100" baseline="0">
              <a:latin typeface="+mj-lt"/>
            </a:rPr>
            <a:t>Each reduction in a task's duration incurs a cost. We want to minimize total project cost. The variables represent the number of days to reduce each task, subject to an upper bound on the reduction for each task. All potential paths must have a duration less than or equal to the specified duration.</a:t>
          </a:r>
        </a:p>
        <a:p>
          <a:endParaRPr lang="en-NZ" sz="1100" baseline="0">
            <a:latin typeface="+mj-lt"/>
          </a:endParaRPr>
        </a:p>
        <a:p>
          <a:r>
            <a:rPr lang="en-NZ" sz="1100" b="0" baseline="0">
              <a:latin typeface="+mn-lt"/>
            </a:rPr>
            <a:t>Solution</a:t>
          </a:r>
        </a:p>
        <a:p>
          <a:r>
            <a:rPr lang="en-NZ" sz="1100" baseline="0">
              <a:latin typeface="+mj-lt"/>
            </a:rPr>
            <a:t>From the baseline project duration of 65 days, we can find the minimum cost for each duration down to 48 days. Less than 48 days is not feasible, given the crash duration for the tasks. The best choice of duration, between 48 and 65 days, is a judgement that will need to be made. </a:t>
          </a:r>
        </a:p>
        <a:p>
          <a:endParaRPr lang="en-NZ" sz="1100" baseline="0">
            <a:latin typeface="+mj-lt"/>
          </a:endParaRPr>
        </a:p>
        <a:p>
          <a:r>
            <a:rPr lang="en-NZ" sz="1100" baseline="0">
              <a:latin typeface="+mn-lt"/>
            </a:rPr>
            <a:t>References</a:t>
          </a:r>
        </a:p>
        <a:p>
          <a:r>
            <a:rPr lang="en-NZ" sz="1100" baseline="0">
              <a:latin typeface="+mj-lt"/>
            </a:rPr>
            <a:t>Li, K., Shao, B., &amp; Zelbst, P. (2012). "Project crashing using Excel Solver: A simple AON network approach". International Journal of Management &amp; Information Systems – Second Quarter 2012, Volume 16, Number 2, pp. 177-182.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0</xdr:colOff>
      <xdr:row>11</xdr:row>
      <xdr:rowOff>171450</xdr:rowOff>
    </xdr:to>
    <xdr:sp macro="" textlink="">
      <xdr:nvSpPr>
        <xdr:cNvPr id="2" name="TextBox 1">
          <a:extLst>
            <a:ext uri="{FF2B5EF4-FFF2-40B4-BE49-F238E27FC236}">
              <a16:creationId xmlns:a16="http://schemas.microsoft.com/office/drawing/2014/main" id="{12BC2E64-0F0F-47B5-A086-BD8FD1BEDA0F}"/>
            </a:ext>
          </a:extLst>
        </xdr:cNvPr>
        <xdr:cNvSpPr txBox="1"/>
      </xdr:nvSpPr>
      <xdr:spPr>
        <a:xfrm>
          <a:off x="0" y="676275"/>
          <a:ext cx="8096250" cy="302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baseline="0">
              <a:solidFill>
                <a:schemeClr val="dk1"/>
              </a:solidFill>
              <a:effectLst/>
              <a:latin typeface="+mj-lt"/>
              <a:ea typeface="+mn-ea"/>
              <a:cs typeface="+mn-cs"/>
            </a:rPr>
            <a:t>The baseline project duration is 65 days. As we reduce the duration, the optimal project cost increases. The best trade-off between cost and duration is a judgement that will need to be made.</a:t>
          </a:r>
        </a:p>
        <a:p>
          <a:r>
            <a:rPr lang="en-NZ" sz="1100" b="0" i="0" baseline="0">
              <a:solidFill>
                <a:schemeClr val="dk1"/>
              </a:solidFill>
              <a:effectLst/>
              <a:latin typeface="+mj-lt"/>
              <a:ea typeface="+mn-ea"/>
              <a:cs typeface="+mn-cs"/>
            </a:rPr>
            <a:t>Provided sufficient budget is available, a potentially good trade-off is to reduce the project duration to 53 days. This reduction of 12 days (18.5%), compared with baseline, incurs a $4,143 (3.7%) cost increase. Duration reductions to less than 53 days incur steep increases in cost.</a:t>
          </a:r>
        </a:p>
        <a:p>
          <a:r>
            <a:rPr lang="en-NZ" sz="1100" b="0" i="0" baseline="0">
              <a:solidFill>
                <a:schemeClr val="dk1"/>
              </a:solidFill>
              <a:effectLst/>
              <a:latin typeface="+mj-lt"/>
              <a:ea typeface="+mn-ea"/>
              <a:cs typeface="+mn-cs"/>
            </a:rPr>
            <a:t>Given the maximum crash days for each task, the shortest possible project duration is 48 days. Reducing the project duration by 17 days (26.2%) incurs a $25,020 (22.6%) cost increase.</a:t>
          </a:r>
        </a:p>
      </xdr:txBody>
    </xdr:sp>
    <xdr:clientData/>
  </xdr:twoCellAnchor>
  <xdr:twoCellAnchor>
    <xdr:from>
      <xdr:col>4</xdr:col>
      <xdr:colOff>295275</xdr:colOff>
      <xdr:row>14</xdr:row>
      <xdr:rowOff>0</xdr:rowOff>
    </xdr:from>
    <xdr:to>
      <xdr:col>14</xdr:col>
      <xdr:colOff>0</xdr:colOff>
      <xdr:row>33</xdr:row>
      <xdr:rowOff>0</xdr:rowOff>
    </xdr:to>
    <xdr:graphicFrame macro="">
      <xdr:nvGraphicFramePr>
        <xdr:cNvPr id="3" name="Chart 2">
          <a:extLst>
            <a:ext uri="{FF2B5EF4-FFF2-40B4-BE49-F238E27FC236}">
              <a16:creationId xmlns:a16="http://schemas.microsoft.com/office/drawing/2014/main" id="{595F0973-EB28-4E34-A6C9-990AE039F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0B7FE3A7-0EE6-434A-B22C-651AD8E0C182}"/>
            </a:ext>
          </a:extLst>
        </xdr:cNvPr>
        <xdr:cNvSpPr txBox="1"/>
      </xdr:nvSpPr>
      <xdr:spPr>
        <a:xfrm>
          <a:off x="2190750" y="676275"/>
          <a:ext cx="7429500" cy="480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3300-F3CB-427C-A7E8-F01EB8BA0FA5}">
  <sheetPr codeName="Sheet1">
    <pageSetUpPr fitToPage="1"/>
  </sheetPr>
  <dimension ref="A1:L26"/>
  <sheetViews>
    <sheetView showGridLines="0" tabSelected="1" zoomScaleNormal="100" workbookViewId="0">
      <selection activeCell="A2" sqref="A2"/>
    </sheetView>
  </sheetViews>
  <sheetFormatPr defaultColWidth="0" defaultRowHeight="15" customHeight="1" zeroHeight="1" x14ac:dyDescent="0.25"/>
  <cols>
    <col min="1" max="10" width="10.28515625" style="2" customWidth="1"/>
    <col min="11" max="11" width="20.28515625" style="2" customWidth="1"/>
    <col min="12" max="12" width="3.140625" style="2" customWidth="1"/>
    <col min="13" max="16384" width="9.140625" style="2" hidden="1"/>
  </cols>
  <sheetData>
    <row r="1" spans="1:11" ht="21" x14ac:dyDescent="0.35">
      <c r="A1" s="1" t="s">
        <v>55</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3" t="s">
        <v>56</v>
      </c>
    </row>
    <row r="12" spans="1:11" x14ac:dyDescent="0.25"/>
    <row r="13" spans="1:11" x14ac:dyDescent="0.25"/>
    <row r="14" spans="1:11" x14ac:dyDescent="0.25"/>
    <row r="15" spans="1:11" ht="15.75" x14ac:dyDescent="0.25">
      <c r="K15" s="4" t="s">
        <v>57</v>
      </c>
    </row>
    <row r="16" spans="1:11" x14ac:dyDescent="0.25">
      <c r="K16" s="5" t="s">
        <v>58</v>
      </c>
    </row>
    <row r="17" spans="11:11" x14ac:dyDescent="0.25">
      <c r="K17" s="6" t="s">
        <v>59</v>
      </c>
    </row>
    <row r="18" spans="11:11" x14ac:dyDescent="0.25">
      <c r="K18" s="7" t="s">
        <v>60</v>
      </c>
    </row>
    <row r="19" spans="11:11" x14ac:dyDescent="0.25">
      <c r="K19" s="8" t="s">
        <v>61</v>
      </c>
    </row>
    <row r="20" spans="11:11" x14ac:dyDescent="0.25">
      <c r="K20" s="9" t="s">
        <v>62</v>
      </c>
    </row>
    <row r="21" spans="11:11" x14ac:dyDescent="0.25">
      <c r="K21" s="10" t="s">
        <v>63</v>
      </c>
    </row>
    <row r="22" spans="11:11" x14ac:dyDescent="0.25"/>
    <row r="23" spans="11:11" ht="15.75" x14ac:dyDescent="0.25">
      <c r="K23" s="4" t="s">
        <v>64</v>
      </c>
    </row>
    <row r="24" spans="11:11" x14ac:dyDescent="0.25">
      <c r="K24" s="2" t="s">
        <v>65</v>
      </c>
    </row>
    <row r="25" spans="11:11" x14ac:dyDescent="0.25">
      <c r="K25" s="11">
        <v>44532</v>
      </c>
    </row>
    <row r="26" spans="11:11" x14ac:dyDescent="0.25"/>
  </sheetData>
  <hyperlinks>
    <hyperlink ref="K11" r:id="rId1" xr:uid="{0E1D9EDD-1C25-4A4D-8318-F3689228AD2C}"/>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DB2E5-2303-4717-B0A7-1D49EE513495}">
  <sheetPr codeName="Sheet2">
    <pageSetUpPr fitToPage="1"/>
  </sheetPr>
  <dimension ref="A1:AM86"/>
  <sheetViews>
    <sheetView showGridLines="0" workbookViewId="0">
      <selection activeCell="A2" sqref="A2"/>
    </sheetView>
  </sheetViews>
  <sheetFormatPr defaultColWidth="0" defaultRowHeight="15" customHeight="1" zeroHeight="1" x14ac:dyDescent="0.25"/>
  <cols>
    <col min="1" max="1" width="8.5703125" style="13" customWidth="1"/>
    <col min="2" max="2" width="18.5703125" style="13" customWidth="1"/>
    <col min="3" max="8" width="10" style="13" customWidth="1"/>
    <col min="9" max="18" width="8.5703125" style="13" customWidth="1"/>
    <col min="19" max="19" width="11.42578125" style="13" customWidth="1"/>
    <col min="20" max="22" width="7.140625" style="13" customWidth="1"/>
    <col min="23" max="23" width="2.85546875" style="13" customWidth="1"/>
    <col min="24" max="24" width="8.5703125" style="13" customWidth="1"/>
    <col min="25" max="25" width="2.85546875" style="13" customWidth="1"/>
    <col min="26" max="29" width="8.5703125" style="13" hidden="1" customWidth="1"/>
    <col min="30" max="30" width="2.85546875" style="13" hidden="1" customWidth="1"/>
    <col min="31" max="39" width="9.140625" style="13" hidden="1" customWidth="1"/>
    <col min="40" max="16384" width="10.28515625" style="13" hidden="1"/>
  </cols>
  <sheetData>
    <row r="1" spans="1:24" ht="21" x14ac:dyDescent="0.35">
      <c r="A1" s="12" t="s">
        <v>78</v>
      </c>
    </row>
    <row r="2" spans="1:24" x14ac:dyDescent="0.25"/>
    <row r="3" spans="1:24" ht="17.25" x14ac:dyDescent="0.3">
      <c r="A3" s="14" t="s">
        <v>66</v>
      </c>
      <c r="B3" s="15"/>
      <c r="C3" s="15"/>
      <c r="D3" s="15"/>
      <c r="E3" s="15"/>
      <c r="F3" s="15"/>
      <c r="G3" s="15"/>
      <c r="I3" s="14" t="s">
        <v>67</v>
      </c>
      <c r="J3" s="16"/>
      <c r="K3" s="16"/>
      <c r="L3" s="16"/>
      <c r="M3" s="17"/>
      <c r="N3" s="17"/>
      <c r="O3" s="17"/>
      <c r="P3" s="17"/>
      <c r="Q3" s="17"/>
      <c r="R3" s="17"/>
      <c r="S3" s="17"/>
      <c r="T3" s="17"/>
      <c r="U3" s="17"/>
      <c r="V3" s="17"/>
      <c r="W3" s="17"/>
      <c r="X3" s="17"/>
    </row>
    <row r="4" spans="1:24" x14ac:dyDescent="0.25">
      <c r="A4" s="18"/>
      <c r="B4" s="18"/>
      <c r="C4" s="2"/>
      <c r="D4" s="2"/>
      <c r="E4" s="2"/>
      <c r="F4" s="2"/>
      <c r="G4" s="2"/>
      <c r="H4" s="2"/>
      <c r="I4" s="2"/>
      <c r="J4" s="2"/>
      <c r="K4" s="2"/>
      <c r="L4" s="2"/>
    </row>
    <row r="5" spans="1:24" s="2" customFormat="1" x14ac:dyDescent="0.25">
      <c r="A5" s="49" t="s">
        <v>3</v>
      </c>
      <c r="B5" s="50"/>
      <c r="C5" s="50"/>
      <c r="D5" s="50"/>
      <c r="E5" s="50"/>
      <c r="F5" s="50"/>
      <c r="G5" s="50"/>
    </row>
    <row r="6" spans="1:24" s="2" customFormat="1" x14ac:dyDescent="0.25">
      <c r="A6" s="51">
        <v>48</v>
      </c>
      <c r="B6" s="50"/>
      <c r="C6" s="50"/>
      <c r="D6" s="50"/>
      <c r="E6" s="50"/>
      <c r="F6" s="50"/>
      <c r="G6" s="50"/>
    </row>
    <row r="7" spans="1:24" x14ac:dyDescent="0.25">
      <c r="B7" s="19"/>
      <c r="C7" s="19"/>
      <c r="D7" s="19"/>
      <c r="E7" s="19"/>
    </row>
    <row r="8" spans="1:24" ht="15.75" x14ac:dyDescent="0.25">
      <c r="A8" s="59" t="s">
        <v>79</v>
      </c>
      <c r="B8" s="50"/>
      <c r="C8" s="50"/>
      <c r="D8" s="50"/>
      <c r="E8" s="50"/>
    </row>
    <row r="9" spans="1:24" ht="15" customHeight="1" x14ac:dyDescent="0.25">
      <c r="A9" s="32" t="s">
        <v>51</v>
      </c>
      <c r="B9" s="32" t="s">
        <v>0</v>
      </c>
      <c r="C9" s="45" t="s">
        <v>13</v>
      </c>
      <c r="D9" s="45"/>
      <c r="E9" s="52" t="s">
        <v>54</v>
      </c>
      <c r="F9" s="45"/>
    </row>
    <row r="10" spans="1:24" x14ac:dyDescent="0.25">
      <c r="A10" s="33"/>
      <c r="B10" s="33"/>
      <c r="C10" s="36" t="s">
        <v>1</v>
      </c>
      <c r="D10" s="36" t="s">
        <v>2</v>
      </c>
      <c r="E10" s="53" t="s">
        <v>1</v>
      </c>
      <c r="F10" s="36" t="s">
        <v>2</v>
      </c>
    </row>
    <row r="11" spans="1:24" x14ac:dyDescent="0.25">
      <c r="A11" s="54" t="s">
        <v>11</v>
      </c>
      <c r="B11" s="54" t="s">
        <v>37</v>
      </c>
      <c r="C11" s="51">
        <v>5</v>
      </c>
      <c r="D11" s="51">
        <v>4</v>
      </c>
      <c r="E11" s="55">
        <v>72</v>
      </c>
      <c r="F11" s="56">
        <v>440</v>
      </c>
    </row>
    <row r="12" spans="1:24" x14ac:dyDescent="0.25">
      <c r="A12" s="54" t="s">
        <v>5</v>
      </c>
      <c r="B12" s="54" t="s">
        <v>38</v>
      </c>
      <c r="C12" s="51">
        <v>9</v>
      </c>
      <c r="D12" s="51">
        <v>4</v>
      </c>
      <c r="E12" s="55">
        <v>996.44</v>
      </c>
      <c r="F12" s="56">
        <v>188.8</v>
      </c>
    </row>
    <row r="13" spans="1:24" x14ac:dyDescent="0.25">
      <c r="A13" s="54" t="s">
        <v>6</v>
      </c>
      <c r="B13" s="54" t="s">
        <v>39</v>
      </c>
      <c r="C13" s="51">
        <v>9</v>
      </c>
      <c r="D13" s="51">
        <v>4</v>
      </c>
      <c r="E13" s="55">
        <v>326</v>
      </c>
      <c r="F13" s="56">
        <v>138.32</v>
      </c>
    </row>
    <row r="14" spans="1:24" x14ac:dyDescent="0.25">
      <c r="A14" s="54" t="s">
        <v>7</v>
      </c>
      <c r="B14" s="54" t="s">
        <v>40</v>
      </c>
      <c r="C14" s="51">
        <v>17</v>
      </c>
      <c r="D14" s="51">
        <v>15</v>
      </c>
      <c r="E14" s="55">
        <v>868</v>
      </c>
      <c r="F14" s="56">
        <v>3689</v>
      </c>
    </row>
    <row r="15" spans="1:24" x14ac:dyDescent="0.25">
      <c r="A15" s="54" t="s">
        <v>8</v>
      </c>
      <c r="B15" s="54" t="s">
        <v>41</v>
      </c>
      <c r="C15" s="51">
        <v>12</v>
      </c>
      <c r="D15" s="51">
        <v>7</v>
      </c>
      <c r="E15" s="55">
        <v>50.5</v>
      </c>
      <c r="F15" s="56">
        <v>178.8</v>
      </c>
    </row>
    <row r="16" spans="1:24" x14ac:dyDescent="0.25">
      <c r="A16" s="54" t="s">
        <v>9</v>
      </c>
      <c r="B16" s="54" t="s">
        <v>42</v>
      </c>
      <c r="C16" s="51">
        <v>10</v>
      </c>
      <c r="D16" s="51">
        <v>7</v>
      </c>
      <c r="E16" s="55">
        <v>531</v>
      </c>
      <c r="F16" s="56">
        <v>336.3</v>
      </c>
    </row>
    <row r="17" spans="1:15" x14ac:dyDescent="0.25">
      <c r="A17" s="54" t="s">
        <v>10</v>
      </c>
      <c r="B17" s="54" t="s">
        <v>43</v>
      </c>
      <c r="C17" s="51">
        <v>17</v>
      </c>
      <c r="D17" s="51">
        <v>15</v>
      </c>
      <c r="E17" s="55">
        <v>936</v>
      </c>
      <c r="F17" s="56">
        <v>6084</v>
      </c>
    </row>
    <row r="18" spans="1:15" x14ac:dyDescent="0.25">
      <c r="A18" s="54" t="s">
        <v>22</v>
      </c>
      <c r="B18" s="54" t="s">
        <v>44</v>
      </c>
      <c r="C18" s="51">
        <v>5</v>
      </c>
      <c r="D18" s="51">
        <v>4</v>
      </c>
      <c r="E18" s="55">
        <v>2611.1999999999998</v>
      </c>
      <c r="F18" s="56">
        <v>6528</v>
      </c>
    </row>
    <row r="19" spans="1:15" x14ac:dyDescent="0.25">
      <c r="A19" s="54" t="s">
        <v>23</v>
      </c>
      <c r="B19" s="54" t="s">
        <v>45</v>
      </c>
      <c r="C19" s="51">
        <v>19</v>
      </c>
      <c r="D19" s="51">
        <v>17</v>
      </c>
      <c r="E19" s="55">
        <v>529</v>
      </c>
      <c r="F19" s="56">
        <v>3068.2</v>
      </c>
    </row>
    <row r="20" spans="1:15" x14ac:dyDescent="0.25">
      <c r="A20" s="54" t="s">
        <v>24</v>
      </c>
      <c r="B20" s="54" t="s">
        <v>46</v>
      </c>
      <c r="C20" s="51">
        <v>7</v>
      </c>
      <c r="D20" s="51">
        <v>5</v>
      </c>
      <c r="E20" s="55">
        <v>885.71</v>
      </c>
      <c r="F20" s="56">
        <v>372</v>
      </c>
    </row>
    <row r="21" spans="1:15" x14ac:dyDescent="0.25">
      <c r="A21" s="54" t="s">
        <v>25</v>
      </c>
      <c r="B21" s="54" t="s">
        <v>53</v>
      </c>
      <c r="C21" s="51">
        <v>20</v>
      </c>
      <c r="D21" s="51">
        <v>14</v>
      </c>
      <c r="E21" s="55">
        <v>476</v>
      </c>
      <c r="F21" s="56">
        <v>412.53</v>
      </c>
    </row>
    <row r="22" spans="1:15" x14ac:dyDescent="0.25">
      <c r="A22" s="54" t="s">
        <v>26</v>
      </c>
      <c r="B22" s="54" t="s">
        <v>47</v>
      </c>
      <c r="C22" s="51">
        <v>1</v>
      </c>
      <c r="D22" s="51">
        <v>1</v>
      </c>
      <c r="E22" s="55">
        <v>960</v>
      </c>
      <c r="F22" s="56">
        <v>0</v>
      </c>
    </row>
    <row r="23" spans="1:15" x14ac:dyDescent="0.25">
      <c r="A23" s="54" t="s">
        <v>27</v>
      </c>
      <c r="B23" s="54" t="s">
        <v>48</v>
      </c>
      <c r="C23" s="51">
        <v>8</v>
      </c>
      <c r="D23" s="51">
        <v>6</v>
      </c>
      <c r="E23" s="55">
        <v>663</v>
      </c>
      <c r="F23" s="56">
        <v>1326</v>
      </c>
    </row>
    <row r="24" spans="1:15" x14ac:dyDescent="0.25">
      <c r="A24" s="54" t="s">
        <v>29</v>
      </c>
      <c r="B24" s="54" t="s">
        <v>49</v>
      </c>
      <c r="C24" s="51">
        <v>15</v>
      </c>
      <c r="D24" s="51">
        <v>11</v>
      </c>
      <c r="E24" s="55">
        <v>754.13</v>
      </c>
      <c r="F24" s="56">
        <v>949.53</v>
      </c>
    </row>
    <row r="25" spans="1:15" x14ac:dyDescent="0.25">
      <c r="A25" s="54" t="s">
        <v>28</v>
      </c>
      <c r="B25" s="54" t="s">
        <v>50</v>
      </c>
      <c r="C25" s="51">
        <v>6</v>
      </c>
      <c r="D25" s="51">
        <v>5</v>
      </c>
      <c r="E25" s="55">
        <v>950</v>
      </c>
      <c r="F25" s="56">
        <v>3800</v>
      </c>
    </row>
    <row r="26" spans="1:15" x14ac:dyDescent="0.25">
      <c r="A26" s="43" t="s">
        <v>18</v>
      </c>
      <c r="B26" s="43"/>
      <c r="C26" s="48">
        <f>SUM(C11:C25)</f>
        <v>160</v>
      </c>
      <c r="D26" s="48">
        <f>SUM(D11:D25)</f>
        <v>119</v>
      </c>
      <c r="E26" s="44"/>
      <c r="F26" s="44"/>
    </row>
    <row r="27" spans="1:15" ht="17.25" x14ac:dyDescent="0.3">
      <c r="A27" s="60"/>
      <c r="B27" s="60"/>
      <c r="C27" s="61"/>
      <c r="D27" s="61"/>
      <c r="E27" s="62"/>
      <c r="F27" s="62"/>
      <c r="I27" s="21" t="s">
        <v>69</v>
      </c>
      <c r="J27" s="17"/>
      <c r="K27" s="17"/>
      <c r="L27" s="17"/>
      <c r="M27" s="17"/>
      <c r="N27" s="17"/>
      <c r="O27" s="17"/>
    </row>
    <row r="28" spans="1:15" x14ac:dyDescent="0.25">
      <c r="A28" s="32"/>
      <c r="B28" s="32"/>
      <c r="C28" s="50"/>
      <c r="D28" s="50"/>
      <c r="E28" s="50"/>
    </row>
    <row r="29" spans="1:15" ht="15.75" x14ac:dyDescent="0.25">
      <c r="A29" s="4" t="s">
        <v>81</v>
      </c>
      <c r="B29" s="32"/>
      <c r="C29" s="32"/>
      <c r="D29" s="32"/>
      <c r="E29" s="32"/>
      <c r="F29" s="32"/>
      <c r="G29" s="32"/>
      <c r="I29" s="4" t="s">
        <v>82</v>
      </c>
      <c r="J29" s="32"/>
      <c r="K29" s="32"/>
      <c r="L29" s="32"/>
      <c r="M29" s="32"/>
      <c r="N29" s="32"/>
      <c r="O29" s="32"/>
    </row>
    <row r="30" spans="1:15" x14ac:dyDescent="0.25">
      <c r="A30" s="40" t="s">
        <v>33</v>
      </c>
      <c r="B30" s="57" t="s">
        <v>35</v>
      </c>
      <c r="C30" s="33"/>
      <c r="D30" s="33"/>
      <c r="E30" s="33"/>
      <c r="F30" s="33"/>
      <c r="G30" s="33"/>
      <c r="I30" s="40" t="s">
        <v>33</v>
      </c>
      <c r="J30" s="57" t="s">
        <v>35</v>
      </c>
      <c r="K30" s="33"/>
      <c r="L30" s="33"/>
      <c r="M30" s="33"/>
      <c r="N30" s="33"/>
      <c r="O30" s="33"/>
    </row>
    <row r="31" spans="1:15" x14ac:dyDescent="0.25">
      <c r="A31" s="33"/>
      <c r="B31" s="36" t="s">
        <v>19</v>
      </c>
      <c r="C31" s="36" t="s">
        <v>20</v>
      </c>
      <c r="D31" s="36" t="s">
        <v>21</v>
      </c>
      <c r="E31" s="36" t="s">
        <v>30</v>
      </c>
      <c r="F31" s="36" t="s">
        <v>31</v>
      </c>
      <c r="G31" s="36" t="s">
        <v>32</v>
      </c>
      <c r="I31" s="33"/>
      <c r="J31" s="36" t="s">
        <v>19</v>
      </c>
      <c r="K31" s="36" t="s">
        <v>20</v>
      </c>
      <c r="L31" s="36" t="s">
        <v>21</v>
      </c>
      <c r="M31" s="36" t="s">
        <v>30</v>
      </c>
      <c r="N31" s="36" t="s">
        <v>31</v>
      </c>
      <c r="O31" s="36" t="s">
        <v>32</v>
      </c>
    </row>
    <row r="32" spans="1:15" x14ac:dyDescent="0.25">
      <c r="A32" s="40">
        <v>1</v>
      </c>
      <c r="B32" s="58" t="s">
        <v>11</v>
      </c>
      <c r="C32" s="58" t="s">
        <v>5</v>
      </c>
      <c r="D32" s="58" t="s">
        <v>9</v>
      </c>
      <c r="E32" s="58" t="s">
        <v>26</v>
      </c>
      <c r="F32" s="58" t="s">
        <v>28</v>
      </c>
      <c r="G32" s="58"/>
      <c r="I32" s="40">
        <v>1</v>
      </c>
      <c r="J32" s="41">
        <f t="shared" ref="J32:J42" si="0">IFERROR(MATCH(B32,$A$11:$A$25,0),"x")</f>
        <v>1</v>
      </c>
      <c r="K32" s="41">
        <f t="shared" ref="K32:K42" si="1">IFERROR(MATCH(C32,$A$11:$A$25,0),"x")</f>
        <v>2</v>
      </c>
      <c r="L32" s="41">
        <f t="shared" ref="L32:L42" si="2">IFERROR(MATCH(D32,$A$11:$A$25,0),"x")</f>
        <v>6</v>
      </c>
      <c r="M32" s="41">
        <f t="shared" ref="M32:M42" si="3">IFERROR(MATCH(E32,$A$11:$A$25,0),"x")</f>
        <v>12</v>
      </c>
      <c r="N32" s="41">
        <f t="shared" ref="N32:N42" si="4">IFERROR(MATCH(F32,$A$11:$A$25,0),"x")</f>
        <v>15</v>
      </c>
      <c r="O32" s="41" t="str">
        <f t="shared" ref="O32:O42" si="5">IFERROR(MATCH(G32,$A$11:$A$25,0),"x")</f>
        <v>x</v>
      </c>
    </row>
    <row r="33" spans="1:22" x14ac:dyDescent="0.25">
      <c r="A33" s="40">
        <v>2</v>
      </c>
      <c r="B33" s="58" t="s">
        <v>11</v>
      </c>
      <c r="C33" s="58" t="s">
        <v>5</v>
      </c>
      <c r="D33" s="58" t="s">
        <v>25</v>
      </c>
      <c r="E33" s="58" t="s">
        <v>26</v>
      </c>
      <c r="F33" s="58" t="s">
        <v>28</v>
      </c>
      <c r="G33" s="58"/>
      <c r="I33" s="40">
        <v>2</v>
      </c>
      <c r="J33" s="41">
        <f t="shared" si="0"/>
        <v>1</v>
      </c>
      <c r="K33" s="41">
        <f t="shared" si="1"/>
        <v>2</v>
      </c>
      <c r="L33" s="41">
        <f t="shared" si="2"/>
        <v>11</v>
      </c>
      <c r="M33" s="41">
        <f t="shared" si="3"/>
        <v>12</v>
      </c>
      <c r="N33" s="41">
        <f t="shared" si="4"/>
        <v>15</v>
      </c>
      <c r="O33" s="41" t="str">
        <f t="shared" si="5"/>
        <v>x</v>
      </c>
    </row>
    <row r="34" spans="1:22" x14ac:dyDescent="0.25">
      <c r="A34" s="40">
        <v>3</v>
      </c>
      <c r="B34" s="58" t="s">
        <v>11</v>
      </c>
      <c r="C34" s="58" t="s">
        <v>5</v>
      </c>
      <c r="D34" s="58" t="s">
        <v>25</v>
      </c>
      <c r="E34" s="58" t="s">
        <v>27</v>
      </c>
      <c r="F34" s="58" t="s">
        <v>28</v>
      </c>
      <c r="G34" s="58"/>
      <c r="I34" s="40">
        <v>3</v>
      </c>
      <c r="J34" s="41">
        <f t="shared" si="0"/>
        <v>1</v>
      </c>
      <c r="K34" s="41">
        <f t="shared" si="1"/>
        <v>2</v>
      </c>
      <c r="L34" s="41">
        <f t="shared" si="2"/>
        <v>11</v>
      </c>
      <c r="M34" s="41">
        <f t="shared" si="3"/>
        <v>13</v>
      </c>
      <c r="N34" s="41">
        <f t="shared" si="4"/>
        <v>15</v>
      </c>
      <c r="O34" s="41" t="str">
        <f t="shared" si="5"/>
        <v>x</v>
      </c>
    </row>
    <row r="35" spans="1:22" x14ac:dyDescent="0.25">
      <c r="A35" s="40">
        <v>4</v>
      </c>
      <c r="B35" s="58" t="s">
        <v>11</v>
      </c>
      <c r="C35" s="58" t="s">
        <v>6</v>
      </c>
      <c r="D35" s="58" t="s">
        <v>10</v>
      </c>
      <c r="E35" s="58" t="s">
        <v>25</v>
      </c>
      <c r="F35" s="58" t="s">
        <v>26</v>
      </c>
      <c r="G35" s="58" t="s">
        <v>28</v>
      </c>
      <c r="I35" s="40">
        <v>4</v>
      </c>
      <c r="J35" s="41">
        <f t="shared" si="0"/>
        <v>1</v>
      </c>
      <c r="K35" s="41">
        <f t="shared" si="1"/>
        <v>3</v>
      </c>
      <c r="L35" s="41">
        <f t="shared" si="2"/>
        <v>7</v>
      </c>
      <c r="M35" s="41">
        <f t="shared" si="3"/>
        <v>11</v>
      </c>
      <c r="N35" s="41">
        <f t="shared" si="4"/>
        <v>12</v>
      </c>
      <c r="O35" s="41">
        <f t="shared" si="5"/>
        <v>15</v>
      </c>
    </row>
    <row r="36" spans="1:22" x14ac:dyDescent="0.25">
      <c r="A36" s="40">
        <v>5</v>
      </c>
      <c r="B36" s="58" t="s">
        <v>11</v>
      </c>
      <c r="C36" s="58" t="s">
        <v>6</v>
      </c>
      <c r="D36" s="58" t="s">
        <v>10</v>
      </c>
      <c r="E36" s="58" t="s">
        <v>25</v>
      </c>
      <c r="F36" s="58" t="s">
        <v>27</v>
      </c>
      <c r="G36" s="58" t="s">
        <v>28</v>
      </c>
      <c r="I36" s="40">
        <v>5</v>
      </c>
      <c r="J36" s="41">
        <f t="shared" si="0"/>
        <v>1</v>
      </c>
      <c r="K36" s="41">
        <f t="shared" si="1"/>
        <v>3</v>
      </c>
      <c r="L36" s="41">
        <f t="shared" si="2"/>
        <v>7</v>
      </c>
      <c r="M36" s="41">
        <f t="shared" si="3"/>
        <v>11</v>
      </c>
      <c r="N36" s="41">
        <f t="shared" si="4"/>
        <v>13</v>
      </c>
      <c r="O36" s="41">
        <f t="shared" si="5"/>
        <v>15</v>
      </c>
    </row>
    <row r="37" spans="1:22" x14ac:dyDescent="0.25">
      <c r="A37" s="40">
        <v>6</v>
      </c>
      <c r="B37" s="58" t="s">
        <v>11</v>
      </c>
      <c r="C37" s="58" t="s">
        <v>7</v>
      </c>
      <c r="D37" s="58" t="s">
        <v>25</v>
      </c>
      <c r="E37" s="58" t="s">
        <v>26</v>
      </c>
      <c r="F37" s="58" t="s">
        <v>28</v>
      </c>
      <c r="G37" s="58"/>
      <c r="I37" s="40">
        <v>6</v>
      </c>
      <c r="J37" s="41">
        <f t="shared" si="0"/>
        <v>1</v>
      </c>
      <c r="K37" s="41">
        <f t="shared" si="1"/>
        <v>4</v>
      </c>
      <c r="L37" s="41">
        <f t="shared" si="2"/>
        <v>11</v>
      </c>
      <c r="M37" s="41">
        <f t="shared" si="3"/>
        <v>12</v>
      </c>
      <c r="N37" s="41">
        <f t="shared" si="4"/>
        <v>15</v>
      </c>
      <c r="O37" s="41" t="str">
        <f t="shared" si="5"/>
        <v>x</v>
      </c>
    </row>
    <row r="38" spans="1:22" x14ac:dyDescent="0.25">
      <c r="A38" s="40">
        <v>7</v>
      </c>
      <c r="B38" s="58" t="s">
        <v>11</v>
      </c>
      <c r="C38" s="58" t="s">
        <v>7</v>
      </c>
      <c r="D38" s="58" t="s">
        <v>25</v>
      </c>
      <c r="E38" s="58" t="s">
        <v>27</v>
      </c>
      <c r="F38" s="58" t="s">
        <v>28</v>
      </c>
      <c r="G38" s="58"/>
      <c r="I38" s="40">
        <v>7</v>
      </c>
      <c r="J38" s="41">
        <f t="shared" si="0"/>
        <v>1</v>
      </c>
      <c r="K38" s="41">
        <f t="shared" si="1"/>
        <v>4</v>
      </c>
      <c r="L38" s="41">
        <f t="shared" si="2"/>
        <v>11</v>
      </c>
      <c r="M38" s="41">
        <f t="shared" si="3"/>
        <v>13</v>
      </c>
      <c r="N38" s="41">
        <f t="shared" si="4"/>
        <v>15</v>
      </c>
      <c r="O38" s="41" t="str">
        <f t="shared" si="5"/>
        <v>x</v>
      </c>
    </row>
    <row r="39" spans="1:22" x14ac:dyDescent="0.25">
      <c r="A39" s="40">
        <v>8</v>
      </c>
      <c r="B39" s="58" t="s">
        <v>11</v>
      </c>
      <c r="C39" s="58" t="s">
        <v>7</v>
      </c>
      <c r="D39" s="58" t="s">
        <v>22</v>
      </c>
      <c r="E39" s="58" t="s">
        <v>24</v>
      </c>
      <c r="F39" s="58" t="s">
        <v>27</v>
      </c>
      <c r="G39" s="58" t="s">
        <v>28</v>
      </c>
      <c r="I39" s="40">
        <v>8</v>
      </c>
      <c r="J39" s="41">
        <f t="shared" si="0"/>
        <v>1</v>
      </c>
      <c r="K39" s="41">
        <f t="shared" si="1"/>
        <v>4</v>
      </c>
      <c r="L39" s="41">
        <f t="shared" si="2"/>
        <v>8</v>
      </c>
      <c r="M39" s="41">
        <f t="shared" si="3"/>
        <v>10</v>
      </c>
      <c r="N39" s="41">
        <f t="shared" si="4"/>
        <v>13</v>
      </c>
      <c r="O39" s="41">
        <f t="shared" si="5"/>
        <v>15</v>
      </c>
    </row>
    <row r="40" spans="1:22" x14ac:dyDescent="0.25">
      <c r="A40" s="40">
        <v>9</v>
      </c>
      <c r="B40" s="58" t="s">
        <v>11</v>
      </c>
      <c r="C40" s="58" t="s">
        <v>8</v>
      </c>
      <c r="D40" s="58" t="s">
        <v>24</v>
      </c>
      <c r="E40" s="58" t="s">
        <v>27</v>
      </c>
      <c r="F40" s="58" t="s">
        <v>28</v>
      </c>
      <c r="G40" s="58"/>
      <c r="I40" s="40">
        <v>9</v>
      </c>
      <c r="J40" s="41">
        <f t="shared" si="0"/>
        <v>1</v>
      </c>
      <c r="K40" s="41">
        <f t="shared" si="1"/>
        <v>5</v>
      </c>
      <c r="L40" s="41">
        <f t="shared" si="2"/>
        <v>10</v>
      </c>
      <c r="M40" s="41">
        <f t="shared" si="3"/>
        <v>13</v>
      </c>
      <c r="N40" s="41">
        <f t="shared" si="4"/>
        <v>15</v>
      </c>
      <c r="O40" s="41" t="str">
        <f t="shared" si="5"/>
        <v>x</v>
      </c>
    </row>
    <row r="41" spans="1:22" x14ac:dyDescent="0.25">
      <c r="A41" s="40">
        <v>10</v>
      </c>
      <c r="B41" s="58" t="s">
        <v>11</v>
      </c>
      <c r="C41" s="58" t="s">
        <v>8</v>
      </c>
      <c r="D41" s="58" t="s">
        <v>23</v>
      </c>
      <c r="E41" s="58" t="s">
        <v>27</v>
      </c>
      <c r="F41" s="58" t="s">
        <v>28</v>
      </c>
      <c r="G41" s="58"/>
      <c r="I41" s="40">
        <v>10</v>
      </c>
      <c r="J41" s="41">
        <f t="shared" si="0"/>
        <v>1</v>
      </c>
      <c r="K41" s="41">
        <f t="shared" si="1"/>
        <v>5</v>
      </c>
      <c r="L41" s="41">
        <f t="shared" si="2"/>
        <v>9</v>
      </c>
      <c r="M41" s="41">
        <f t="shared" si="3"/>
        <v>13</v>
      </c>
      <c r="N41" s="41">
        <f t="shared" si="4"/>
        <v>15</v>
      </c>
      <c r="O41" s="41" t="str">
        <f t="shared" si="5"/>
        <v>x</v>
      </c>
    </row>
    <row r="42" spans="1:22" x14ac:dyDescent="0.25">
      <c r="A42" s="40">
        <v>11</v>
      </c>
      <c r="B42" s="58" t="s">
        <v>11</v>
      </c>
      <c r="C42" s="58" t="s">
        <v>8</v>
      </c>
      <c r="D42" s="58" t="s">
        <v>23</v>
      </c>
      <c r="E42" s="58" t="s">
        <v>29</v>
      </c>
      <c r="F42" s="58" t="s">
        <v>28</v>
      </c>
      <c r="G42" s="58"/>
      <c r="I42" s="40">
        <v>11</v>
      </c>
      <c r="J42" s="41">
        <f t="shared" si="0"/>
        <v>1</v>
      </c>
      <c r="K42" s="41">
        <f t="shared" si="1"/>
        <v>5</v>
      </c>
      <c r="L42" s="41">
        <f t="shared" si="2"/>
        <v>9</v>
      </c>
      <c r="M42" s="41">
        <f t="shared" si="3"/>
        <v>14</v>
      </c>
      <c r="N42" s="41">
        <f t="shared" si="4"/>
        <v>15</v>
      </c>
      <c r="O42" s="41" t="str">
        <f t="shared" si="5"/>
        <v>x</v>
      </c>
    </row>
    <row r="43" spans="1:22" x14ac:dyDescent="0.25">
      <c r="A43"/>
      <c r="B43"/>
      <c r="C43" s="2"/>
      <c r="D43" s="2"/>
      <c r="E43" s="2"/>
    </row>
    <row r="44" spans="1:22" x14ac:dyDescent="0.25"/>
    <row r="45" spans="1:22" ht="17.25" x14ac:dyDescent="0.3">
      <c r="A45" s="21" t="s">
        <v>68</v>
      </c>
      <c r="B45" s="17"/>
      <c r="C45" s="17"/>
      <c r="D45" s="17"/>
      <c r="E45" s="17"/>
      <c r="F45" s="17"/>
      <c r="I45" s="21" t="s">
        <v>17</v>
      </c>
      <c r="J45" s="17"/>
      <c r="K45" s="17"/>
      <c r="L45" s="17"/>
      <c r="M45" s="17"/>
      <c r="N45" s="17"/>
      <c r="O45" s="17"/>
      <c r="P45" s="17"/>
      <c r="Q45" s="17"/>
      <c r="R45" s="17"/>
      <c r="S45" s="17"/>
    </row>
    <row r="46" spans="1:22" x14ac:dyDescent="0.25">
      <c r="I46" s="22"/>
      <c r="O46"/>
      <c r="P46"/>
      <c r="Q46"/>
      <c r="R46"/>
      <c r="S46"/>
    </row>
    <row r="47" spans="1:22" ht="15.75" x14ac:dyDescent="0.25">
      <c r="A47" s="4" t="s">
        <v>80</v>
      </c>
      <c r="I47" s="4" t="s">
        <v>83</v>
      </c>
      <c r="R47" s="4" t="s">
        <v>84</v>
      </c>
    </row>
    <row r="48" spans="1:22" x14ac:dyDescent="0.25">
      <c r="A48" s="32" t="s">
        <v>51</v>
      </c>
      <c r="B48" s="32" t="s">
        <v>0</v>
      </c>
      <c r="C48" s="45" t="s">
        <v>14</v>
      </c>
      <c r="D48" s="45"/>
      <c r="E48" s="45" t="s">
        <v>17</v>
      </c>
      <c r="F48" s="45"/>
      <c r="G48"/>
      <c r="H48"/>
      <c r="I48" s="32" t="s">
        <v>33</v>
      </c>
      <c r="J48" s="33" t="s">
        <v>36</v>
      </c>
      <c r="K48" s="33"/>
      <c r="L48" s="33"/>
      <c r="M48" s="33"/>
      <c r="N48" s="33"/>
      <c r="O48" s="33"/>
      <c r="P48" s="33"/>
      <c r="R48" s="34" t="s">
        <v>34</v>
      </c>
      <c r="S48" s="35" t="s">
        <v>12</v>
      </c>
      <c r="T48"/>
      <c r="U48"/>
      <c r="V48"/>
    </row>
    <row r="49" spans="1:22" s="2" customFormat="1" x14ac:dyDescent="0.25">
      <c r="A49" s="33"/>
      <c r="B49" s="33"/>
      <c r="C49" s="36" t="s">
        <v>15</v>
      </c>
      <c r="D49" s="36" t="s">
        <v>52</v>
      </c>
      <c r="E49" s="36" t="s">
        <v>4</v>
      </c>
      <c r="F49" s="36" t="s">
        <v>16</v>
      </c>
      <c r="G49"/>
      <c r="H49"/>
      <c r="I49" s="33"/>
      <c r="J49" s="36" t="s">
        <v>19</v>
      </c>
      <c r="K49" s="36" t="s">
        <v>20</v>
      </c>
      <c r="L49" s="36" t="s">
        <v>21</v>
      </c>
      <c r="M49" s="36" t="s">
        <v>30</v>
      </c>
      <c r="N49" s="36" t="s">
        <v>31</v>
      </c>
      <c r="O49" s="36" t="s">
        <v>32</v>
      </c>
      <c r="P49" s="37" t="s">
        <v>18</v>
      </c>
      <c r="Q49" s="13"/>
      <c r="R49" s="38" t="s">
        <v>1</v>
      </c>
      <c r="S49" s="39">
        <f>SUMPRODUCT(E11:E25,C11:C25)</f>
        <v>110948.87999999999</v>
      </c>
      <c r="T49"/>
      <c r="U49"/>
      <c r="V49"/>
    </row>
    <row r="50" spans="1:22" s="2" customFormat="1" x14ac:dyDescent="0.25">
      <c r="A50" s="46" t="str">
        <f t="shared" ref="A50:B64" si="6">A11</f>
        <v>A</v>
      </c>
      <c r="B50" s="46" t="str">
        <f t="shared" si="6"/>
        <v>Engagement</v>
      </c>
      <c r="C50" s="47">
        <v>1</v>
      </c>
      <c r="D50" s="29">
        <f t="shared" ref="D50:D64" si="7">C11-D11</f>
        <v>1</v>
      </c>
      <c r="E50" s="39">
        <f t="shared" ref="E50:E64" si="8">C50*F11</f>
        <v>440</v>
      </c>
      <c r="F50" s="29">
        <f t="shared" ref="F50:F64" si="9">C11-C50</f>
        <v>4</v>
      </c>
      <c r="G50"/>
      <c r="H50"/>
      <c r="I50" s="40">
        <v>1</v>
      </c>
      <c r="J50" s="41">
        <f t="shared" ref="J50:O60" ca="1" si="10">IFERROR(OFFSET($F$49,J32,0),"x")</f>
        <v>4</v>
      </c>
      <c r="K50" s="41">
        <f t="shared" ca="1" si="10"/>
        <v>9</v>
      </c>
      <c r="L50" s="41">
        <f t="shared" ca="1" si="10"/>
        <v>10</v>
      </c>
      <c r="M50" s="41">
        <f t="shared" ca="1" si="10"/>
        <v>1</v>
      </c>
      <c r="N50" s="41">
        <f t="shared" ca="1" si="10"/>
        <v>5</v>
      </c>
      <c r="O50" s="41" t="str">
        <f t="shared" ca="1" si="10"/>
        <v>x</v>
      </c>
      <c r="P50" s="42">
        <f t="shared" ref="P50:P60" ca="1" si="11">SUM(J50:O50)</f>
        <v>29</v>
      </c>
      <c r="Q50" s="13"/>
      <c r="R50" s="38" t="s">
        <v>2</v>
      </c>
      <c r="S50" s="39">
        <f>E65</f>
        <v>25019.84</v>
      </c>
      <c r="T50"/>
      <c r="U50"/>
      <c r="V50"/>
    </row>
    <row r="51" spans="1:22" s="2" customFormat="1" x14ac:dyDescent="0.25">
      <c r="A51" s="46" t="str">
        <f t="shared" si="6"/>
        <v>B</v>
      </c>
      <c r="B51" s="46" t="str">
        <f t="shared" si="6"/>
        <v>Requirements</v>
      </c>
      <c r="C51" s="47">
        <v>0</v>
      </c>
      <c r="D51" s="29">
        <f t="shared" si="7"/>
        <v>5</v>
      </c>
      <c r="E51" s="39">
        <f t="shared" si="8"/>
        <v>0</v>
      </c>
      <c r="F51" s="29">
        <f t="shared" si="9"/>
        <v>9</v>
      </c>
      <c r="G51"/>
      <c r="H51"/>
      <c r="I51" s="40">
        <v>2</v>
      </c>
      <c r="J51" s="41">
        <f t="shared" ca="1" si="10"/>
        <v>4</v>
      </c>
      <c r="K51" s="41">
        <f t="shared" ca="1" si="10"/>
        <v>9</v>
      </c>
      <c r="L51" s="41">
        <f t="shared" ca="1" si="10"/>
        <v>14</v>
      </c>
      <c r="M51" s="41">
        <f t="shared" ca="1" si="10"/>
        <v>1</v>
      </c>
      <c r="N51" s="41">
        <f t="shared" ca="1" si="10"/>
        <v>5</v>
      </c>
      <c r="O51" s="41" t="str">
        <f t="shared" ca="1" si="10"/>
        <v>x</v>
      </c>
      <c r="P51" s="42">
        <f t="shared" ca="1" si="11"/>
        <v>33</v>
      </c>
      <c r="Q51" s="13"/>
      <c r="R51" s="43" t="s">
        <v>18</v>
      </c>
      <c r="S51" s="44">
        <f>SUM(S49:S50)</f>
        <v>135968.72</v>
      </c>
      <c r="T51"/>
      <c r="U51"/>
      <c r="V51"/>
    </row>
    <row r="52" spans="1:22" s="2" customFormat="1" x14ac:dyDescent="0.25">
      <c r="A52" s="46" t="str">
        <f t="shared" si="6"/>
        <v>C</v>
      </c>
      <c r="B52" s="46" t="str">
        <f t="shared" si="6"/>
        <v>Design</v>
      </c>
      <c r="C52" s="47">
        <v>5</v>
      </c>
      <c r="D52" s="29">
        <f t="shared" si="7"/>
        <v>5</v>
      </c>
      <c r="E52" s="39">
        <f t="shared" si="8"/>
        <v>691.59999999999991</v>
      </c>
      <c r="F52" s="29">
        <f t="shared" si="9"/>
        <v>4</v>
      </c>
      <c r="G52"/>
      <c r="H52"/>
      <c r="I52" s="40">
        <v>3</v>
      </c>
      <c r="J52" s="41">
        <f t="shared" ca="1" si="10"/>
        <v>4</v>
      </c>
      <c r="K52" s="41">
        <f t="shared" ca="1" si="10"/>
        <v>9</v>
      </c>
      <c r="L52" s="41">
        <f t="shared" ca="1" si="10"/>
        <v>14</v>
      </c>
      <c r="M52" s="41">
        <f t="shared" ca="1" si="10"/>
        <v>6</v>
      </c>
      <c r="N52" s="41">
        <f t="shared" ca="1" si="10"/>
        <v>5</v>
      </c>
      <c r="O52" s="41" t="str">
        <f t="shared" ca="1" si="10"/>
        <v>x</v>
      </c>
      <c r="P52" s="42">
        <f t="shared" ca="1" si="11"/>
        <v>38</v>
      </c>
      <c r="Q52" s="13"/>
      <c r="R52" s="13"/>
      <c r="S52" s="13"/>
      <c r="T52"/>
      <c r="U52"/>
      <c r="V52"/>
    </row>
    <row r="53" spans="1:22" s="2" customFormat="1" x14ac:dyDescent="0.25">
      <c r="A53" s="46" t="str">
        <f t="shared" si="6"/>
        <v>D</v>
      </c>
      <c r="B53" s="46" t="str">
        <f t="shared" si="6"/>
        <v>Tech documentation</v>
      </c>
      <c r="C53" s="47">
        <v>0</v>
      </c>
      <c r="D53" s="29">
        <f t="shared" si="7"/>
        <v>2</v>
      </c>
      <c r="E53" s="39">
        <f t="shared" si="8"/>
        <v>0</v>
      </c>
      <c r="F53" s="29">
        <f t="shared" si="9"/>
        <v>17</v>
      </c>
      <c r="G53"/>
      <c r="H53"/>
      <c r="I53" s="40">
        <v>4</v>
      </c>
      <c r="J53" s="41">
        <f t="shared" ca="1" si="10"/>
        <v>4</v>
      </c>
      <c r="K53" s="41">
        <f t="shared" ca="1" si="10"/>
        <v>4</v>
      </c>
      <c r="L53" s="41">
        <f t="shared" ca="1" si="10"/>
        <v>15</v>
      </c>
      <c r="M53" s="41">
        <f t="shared" ca="1" si="10"/>
        <v>14</v>
      </c>
      <c r="N53" s="41">
        <f t="shared" ca="1" si="10"/>
        <v>1</v>
      </c>
      <c r="O53" s="41">
        <f t="shared" ca="1" si="10"/>
        <v>5</v>
      </c>
      <c r="P53" s="42">
        <f t="shared" ca="1" si="11"/>
        <v>43</v>
      </c>
      <c r="Q53" s="13"/>
      <c r="R53" s="13"/>
      <c r="S53" s="13"/>
      <c r="T53"/>
      <c r="U53"/>
      <c r="V53"/>
    </row>
    <row r="54" spans="1:22" s="2" customFormat="1" x14ac:dyDescent="0.25">
      <c r="A54" s="46" t="str">
        <f t="shared" si="6"/>
        <v>E</v>
      </c>
      <c r="B54" s="46" t="str">
        <f t="shared" si="6"/>
        <v>Test design</v>
      </c>
      <c r="C54" s="47">
        <v>5</v>
      </c>
      <c r="D54" s="29">
        <f t="shared" si="7"/>
        <v>5</v>
      </c>
      <c r="E54" s="39">
        <f t="shared" si="8"/>
        <v>894</v>
      </c>
      <c r="F54" s="29">
        <f t="shared" si="9"/>
        <v>7</v>
      </c>
      <c r="G54"/>
      <c r="H54"/>
      <c r="I54" s="40">
        <v>5</v>
      </c>
      <c r="J54" s="41">
        <f t="shared" ca="1" si="10"/>
        <v>4</v>
      </c>
      <c r="K54" s="41">
        <f t="shared" ca="1" si="10"/>
        <v>4</v>
      </c>
      <c r="L54" s="41">
        <f t="shared" ca="1" si="10"/>
        <v>15</v>
      </c>
      <c r="M54" s="41">
        <f t="shared" ca="1" si="10"/>
        <v>14</v>
      </c>
      <c r="N54" s="41">
        <f t="shared" ca="1" si="10"/>
        <v>6</v>
      </c>
      <c r="O54" s="41">
        <f t="shared" ca="1" si="10"/>
        <v>5</v>
      </c>
      <c r="P54" s="42">
        <f t="shared" ca="1" si="11"/>
        <v>48</v>
      </c>
      <c r="Q54" s="13"/>
      <c r="R54" s="13"/>
      <c r="S54" s="13"/>
      <c r="T54"/>
      <c r="U54"/>
      <c r="V54"/>
    </row>
    <row r="55" spans="1:22" s="2" customFormat="1" x14ac:dyDescent="0.25">
      <c r="A55" s="46" t="str">
        <f t="shared" si="6"/>
        <v>F</v>
      </c>
      <c r="B55" s="46" t="str">
        <f t="shared" si="6"/>
        <v>Specification</v>
      </c>
      <c r="C55" s="47">
        <v>0</v>
      </c>
      <c r="D55" s="29">
        <f t="shared" si="7"/>
        <v>3</v>
      </c>
      <c r="E55" s="39">
        <f t="shared" si="8"/>
        <v>0</v>
      </c>
      <c r="F55" s="29">
        <f t="shared" si="9"/>
        <v>10</v>
      </c>
      <c r="G55"/>
      <c r="H55"/>
      <c r="I55" s="40">
        <v>6</v>
      </c>
      <c r="J55" s="41">
        <f t="shared" ca="1" si="10"/>
        <v>4</v>
      </c>
      <c r="K55" s="41">
        <f t="shared" ca="1" si="10"/>
        <v>17</v>
      </c>
      <c r="L55" s="41">
        <f t="shared" ca="1" si="10"/>
        <v>14</v>
      </c>
      <c r="M55" s="41">
        <f t="shared" ca="1" si="10"/>
        <v>1</v>
      </c>
      <c r="N55" s="41">
        <f t="shared" ca="1" si="10"/>
        <v>5</v>
      </c>
      <c r="O55" s="41" t="str">
        <f t="shared" ca="1" si="10"/>
        <v>x</v>
      </c>
      <c r="P55" s="42">
        <f t="shared" ca="1" si="11"/>
        <v>41</v>
      </c>
      <c r="Q55" s="13"/>
      <c r="R55" s="13"/>
      <c r="S55" s="13"/>
      <c r="T55"/>
      <c r="U55"/>
      <c r="V55"/>
    </row>
    <row r="56" spans="1:22" s="2" customFormat="1" x14ac:dyDescent="0.25">
      <c r="A56" s="46" t="str">
        <f t="shared" si="6"/>
        <v>G</v>
      </c>
      <c r="B56" s="46" t="str">
        <f t="shared" si="6"/>
        <v>Build</v>
      </c>
      <c r="C56" s="47">
        <v>2</v>
      </c>
      <c r="D56" s="29">
        <f t="shared" si="7"/>
        <v>2</v>
      </c>
      <c r="E56" s="39">
        <f t="shared" si="8"/>
        <v>12168</v>
      </c>
      <c r="F56" s="29">
        <f t="shared" si="9"/>
        <v>15</v>
      </c>
      <c r="G56"/>
      <c r="H56"/>
      <c r="I56" s="40">
        <v>7</v>
      </c>
      <c r="J56" s="41">
        <f t="shared" ca="1" si="10"/>
        <v>4</v>
      </c>
      <c r="K56" s="41">
        <f t="shared" ca="1" si="10"/>
        <v>17</v>
      </c>
      <c r="L56" s="41">
        <f t="shared" ca="1" si="10"/>
        <v>14</v>
      </c>
      <c r="M56" s="41">
        <f t="shared" ca="1" si="10"/>
        <v>6</v>
      </c>
      <c r="N56" s="41">
        <f t="shared" ca="1" si="10"/>
        <v>5</v>
      </c>
      <c r="O56" s="41" t="str">
        <f t="shared" ca="1" si="10"/>
        <v>x</v>
      </c>
      <c r="P56" s="42">
        <f t="shared" ca="1" si="11"/>
        <v>46</v>
      </c>
      <c r="Q56" s="13"/>
      <c r="R56" s="13"/>
      <c r="S56" s="13"/>
      <c r="T56"/>
      <c r="U56"/>
      <c r="V56"/>
    </row>
    <row r="57" spans="1:22" s="2" customFormat="1" x14ac:dyDescent="0.25">
      <c r="A57" s="46" t="str">
        <f t="shared" si="6"/>
        <v>H</v>
      </c>
      <c r="B57" s="46" t="str">
        <f t="shared" si="6"/>
        <v>User documentation</v>
      </c>
      <c r="C57" s="47">
        <v>0</v>
      </c>
      <c r="D57" s="29">
        <f t="shared" si="7"/>
        <v>1</v>
      </c>
      <c r="E57" s="39">
        <f t="shared" si="8"/>
        <v>0</v>
      </c>
      <c r="F57" s="29">
        <f t="shared" si="9"/>
        <v>5</v>
      </c>
      <c r="G57"/>
      <c r="H57"/>
      <c r="I57" s="40">
        <v>8</v>
      </c>
      <c r="J57" s="41">
        <f t="shared" ca="1" si="10"/>
        <v>4</v>
      </c>
      <c r="K57" s="41">
        <f t="shared" ca="1" si="10"/>
        <v>17</v>
      </c>
      <c r="L57" s="41">
        <f t="shared" ca="1" si="10"/>
        <v>5</v>
      </c>
      <c r="M57" s="41">
        <f t="shared" ca="1" si="10"/>
        <v>7</v>
      </c>
      <c r="N57" s="41">
        <f t="shared" ca="1" si="10"/>
        <v>6</v>
      </c>
      <c r="O57" s="41">
        <f t="shared" ca="1" si="10"/>
        <v>5</v>
      </c>
      <c r="P57" s="42">
        <f t="shared" ca="1" si="11"/>
        <v>44</v>
      </c>
      <c r="Q57" s="13"/>
      <c r="R57" s="13"/>
      <c r="S57" s="13"/>
      <c r="T57"/>
      <c r="U57"/>
      <c r="V57"/>
    </row>
    <row r="58" spans="1:22" s="2" customFormat="1" x14ac:dyDescent="0.25">
      <c r="A58" s="46" t="str">
        <f t="shared" si="6"/>
        <v>I</v>
      </c>
      <c r="B58" s="46" t="str">
        <f t="shared" si="6"/>
        <v>Unit testing</v>
      </c>
      <c r="C58" s="47">
        <v>0</v>
      </c>
      <c r="D58" s="29">
        <f t="shared" si="7"/>
        <v>2</v>
      </c>
      <c r="E58" s="39">
        <f t="shared" si="8"/>
        <v>0</v>
      </c>
      <c r="F58" s="29">
        <f t="shared" si="9"/>
        <v>19</v>
      </c>
      <c r="G58"/>
      <c r="H58"/>
      <c r="I58" s="40">
        <v>9</v>
      </c>
      <c r="J58" s="41">
        <f t="shared" ca="1" si="10"/>
        <v>4</v>
      </c>
      <c r="K58" s="41">
        <f t="shared" ca="1" si="10"/>
        <v>7</v>
      </c>
      <c r="L58" s="41">
        <f t="shared" ca="1" si="10"/>
        <v>7</v>
      </c>
      <c r="M58" s="41">
        <f t="shared" ca="1" si="10"/>
        <v>6</v>
      </c>
      <c r="N58" s="41">
        <f t="shared" ca="1" si="10"/>
        <v>5</v>
      </c>
      <c r="O58" s="41" t="str">
        <f t="shared" ca="1" si="10"/>
        <v>x</v>
      </c>
      <c r="P58" s="42">
        <f t="shared" ca="1" si="11"/>
        <v>29</v>
      </c>
      <c r="Q58" s="13"/>
      <c r="R58" s="13"/>
      <c r="S58" s="13"/>
      <c r="T58"/>
      <c r="U58"/>
      <c r="V58"/>
    </row>
    <row r="59" spans="1:22" s="2" customFormat="1" x14ac:dyDescent="0.25">
      <c r="A59" s="46" t="str">
        <f t="shared" si="6"/>
        <v>J</v>
      </c>
      <c r="B59" s="46" t="str">
        <f t="shared" si="6"/>
        <v>Test documentation</v>
      </c>
      <c r="C59" s="47">
        <v>0</v>
      </c>
      <c r="D59" s="29">
        <f t="shared" si="7"/>
        <v>2</v>
      </c>
      <c r="E59" s="39">
        <f t="shared" si="8"/>
        <v>0</v>
      </c>
      <c r="F59" s="29">
        <f t="shared" si="9"/>
        <v>7</v>
      </c>
      <c r="G59"/>
      <c r="H59"/>
      <c r="I59" s="40">
        <v>10</v>
      </c>
      <c r="J59" s="41">
        <f t="shared" ca="1" si="10"/>
        <v>4</v>
      </c>
      <c r="K59" s="41">
        <f t="shared" ca="1" si="10"/>
        <v>7</v>
      </c>
      <c r="L59" s="41">
        <f t="shared" ca="1" si="10"/>
        <v>19</v>
      </c>
      <c r="M59" s="41">
        <f t="shared" ca="1" si="10"/>
        <v>6</v>
      </c>
      <c r="N59" s="41">
        <f t="shared" ca="1" si="10"/>
        <v>5</v>
      </c>
      <c r="O59" s="41" t="str">
        <f t="shared" ca="1" si="10"/>
        <v>x</v>
      </c>
      <c r="P59" s="42">
        <f t="shared" ca="1" si="11"/>
        <v>41</v>
      </c>
      <c r="Q59" s="13"/>
      <c r="R59" s="13"/>
      <c r="S59" s="13"/>
      <c r="T59"/>
      <c r="U59"/>
      <c r="V59"/>
    </row>
    <row r="60" spans="1:22" s="2" customFormat="1" x14ac:dyDescent="0.25">
      <c r="A60" s="46" t="str">
        <f t="shared" si="6"/>
        <v>K</v>
      </c>
      <c r="B60" s="46" t="str">
        <f t="shared" si="6"/>
        <v>Revision</v>
      </c>
      <c r="C60" s="47">
        <v>6</v>
      </c>
      <c r="D60" s="29">
        <f t="shared" si="7"/>
        <v>6</v>
      </c>
      <c r="E60" s="39">
        <f t="shared" si="8"/>
        <v>2475.1799999999998</v>
      </c>
      <c r="F60" s="29">
        <f t="shared" si="9"/>
        <v>14</v>
      </c>
      <c r="G60"/>
      <c r="H60"/>
      <c r="I60" s="40">
        <v>11</v>
      </c>
      <c r="J60" s="41">
        <f t="shared" ca="1" si="10"/>
        <v>4</v>
      </c>
      <c r="K60" s="41">
        <f t="shared" ca="1" si="10"/>
        <v>7</v>
      </c>
      <c r="L60" s="41">
        <f t="shared" ca="1" si="10"/>
        <v>19</v>
      </c>
      <c r="M60" s="41">
        <f t="shared" ca="1" si="10"/>
        <v>13</v>
      </c>
      <c r="N60" s="41">
        <f t="shared" ca="1" si="10"/>
        <v>5</v>
      </c>
      <c r="O60" s="41" t="str">
        <f t="shared" ca="1" si="10"/>
        <v>x</v>
      </c>
      <c r="P60" s="42">
        <f t="shared" ca="1" si="11"/>
        <v>48</v>
      </c>
      <c r="Q60" s="13"/>
      <c r="R60" s="13"/>
      <c r="S60" s="13"/>
      <c r="T60"/>
      <c r="U60"/>
      <c r="V60"/>
    </row>
    <row r="61" spans="1:22" s="2" customFormat="1" x14ac:dyDescent="0.25">
      <c r="A61" s="46" t="str">
        <f t="shared" si="6"/>
        <v>L</v>
      </c>
      <c r="B61" s="46" t="str">
        <f t="shared" si="6"/>
        <v>Approval</v>
      </c>
      <c r="C61" s="47">
        <v>0</v>
      </c>
      <c r="D61" s="29">
        <f t="shared" si="7"/>
        <v>0</v>
      </c>
      <c r="E61" s="39">
        <f t="shared" si="8"/>
        <v>0</v>
      </c>
      <c r="F61" s="29">
        <f t="shared" si="9"/>
        <v>1</v>
      </c>
      <c r="G61"/>
      <c r="H61"/>
      <c r="T61"/>
      <c r="U61"/>
      <c r="V61"/>
    </row>
    <row r="62" spans="1:22" s="2" customFormat="1" x14ac:dyDescent="0.25">
      <c r="A62" s="46" t="str">
        <f t="shared" si="6"/>
        <v>M</v>
      </c>
      <c r="B62" s="46" t="str">
        <f t="shared" si="6"/>
        <v>User training</v>
      </c>
      <c r="C62" s="47">
        <v>2</v>
      </c>
      <c r="D62" s="29">
        <f t="shared" si="7"/>
        <v>2</v>
      </c>
      <c r="E62" s="39">
        <f t="shared" si="8"/>
        <v>2652</v>
      </c>
      <c r="F62" s="29">
        <f t="shared" si="9"/>
        <v>6</v>
      </c>
      <c r="G62"/>
      <c r="H62"/>
      <c r="T62"/>
      <c r="U62"/>
      <c r="V62"/>
    </row>
    <row r="63" spans="1:22" s="2" customFormat="1" x14ac:dyDescent="0.25">
      <c r="A63" s="46" t="str">
        <f t="shared" si="6"/>
        <v>N</v>
      </c>
      <c r="B63" s="46" t="str">
        <f t="shared" si="6"/>
        <v>Integration testing</v>
      </c>
      <c r="C63" s="47">
        <v>2</v>
      </c>
      <c r="D63" s="29">
        <f t="shared" si="7"/>
        <v>4</v>
      </c>
      <c r="E63" s="39">
        <f t="shared" si="8"/>
        <v>1899.06</v>
      </c>
      <c r="F63" s="29">
        <f t="shared" si="9"/>
        <v>13</v>
      </c>
      <c r="G63"/>
      <c r="H63"/>
      <c r="T63"/>
      <c r="U63"/>
      <c r="V63"/>
    </row>
    <row r="64" spans="1:22" s="2" customFormat="1" x14ac:dyDescent="0.25">
      <c r="A64" s="46" t="str">
        <f t="shared" si="6"/>
        <v>O</v>
      </c>
      <c r="B64" s="46" t="str">
        <f t="shared" si="6"/>
        <v>Deployment</v>
      </c>
      <c r="C64" s="47">
        <v>1</v>
      </c>
      <c r="D64" s="29">
        <f t="shared" si="7"/>
        <v>1</v>
      </c>
      <c r="E64" s="39">
        <f t="shared" si="8"/>
        <v>3800</v>
      </c>
      <c r="F64" s="29">
        <f t="shared" si="9"/>
        <v>5</v>
      </c>
      <c r="G64"/>
      <c r="H64"/>
      <c r="T64"/>
      <c r="U64"/>
      <c r="V64"/>
    </row>
    <row r="65" spans="1:24" s="2" customFormat="1" x14ac:dyDescent="0.25">
      <c r="A65" s="43" t="s">
        <v>18</v>
      </c>
      <c r="B65" s="43"/>
      <c r="C65" s="48">
        <f>SUM(C50:C64)</f>
        <v>24</v>
      </c>
      <c r="D65" s="48">
        <f>SUM(D50:D64)</f>
        <v>41</v>
      </c>
      <c r="E65" s="44">
        <f>SUM(E50:E64)</f>
        <v>25019.84</v>
      </c>
      <c r="F65" s="48">
        <f>SUM(F50:F64)</f>
        <v>136</v>
      </c>
      <c r="G65"/>
      <c r="H65"/>
      <c r="T65"/>
      <c r="U65"/>
      <c r="V65"/>
    </row>
    <row r="66" spans="1:24" x14ac:dyDescent="0.25">
      <c r="G66"/>
      <c r="H66"/>
      <c r="I66"/>
      <c r="J66"/>
      <c r="K66"/>
      <c r="L66"/>
      <c r="M66"/>
      <c r="N66"/>
      <c r="O66"/>
      <c r="P66"/>
      <c r="Q66"/>
      <c r="R66"/>
      <c r="S66"/>
      <c r="T66"/>
      <c r="U66"/>
      <c r="V66"/>
    </row>
    <row r="67" spans="1:24" hidden="1" x14ac:dyDescent="0.25">
      <c r="L67"/>
      <c r="M67"/>
      <c r="N67"/>
      <c r="O67"/>
      <c r="P67"/>
      <c r="Q67"/>
      <c r="R67"/>
      <c r="S67"/>
      <c r="T67"/>
      <c r="U67"/>
      <c r="V67"/>
    </row>
    <row r="68" spans="1:24" hidden="1" x14ac:dyDescent="0.25">
      <c r="L68"/>
      <c r="M68"/>
      <c r="N68"/>
      <c r="O68"/>
      <c r="P68"/>
      <c r="Q68"/>
      <c r="R68"/>
      <c r="S68"/>
      <c r="T68"/>
      <c r="U68"/>
      <c r="V68"/>
    </row>
    <row r="70" spans="1:24" hidden="1" x14ac:dyDescent="0.25">
      <c r="X70" s="22"/>
    </row>
    <row r="82" spans="1:8" ht="15" hidden="1" customHeight="1" x14ac:dyDescent="0.25">
      <c r="A82"/>
      <c r="B82"/>
      <c r="C82"/>
      <c r="D82"/>
      <c r="E82"/>
      <c r="F82"/>
      <c r="G82"/>
      <c r="H82"/>
    </row>
    <row r="83" spans="1:8" ht="15" hidden="1" customHeight="1" x14ac:dyDescent="0.25">
      <c r="C83"/>
      <c r="D83"/>
      <c r="E83"/>
      <c r="F83"/>
      <c r="G83"/>
      <c r="H83"/>
    </row>
    <row r="84" spans="1:8" ht="15" hidden="1" customHeight="1" x14ac:dyDescent="0.25">
      <c r="C84"/>
      <c r="D84"/>
      <c r="E84"/>
      <c r="F84"/>
      <c r="G84"/>
      <c r="H84"/>
    </row>
    <row r="85" spans="1:8" ht="15" hidden="1" customHeight="1" x14ac:dyDescent="0.25">
      <c r="C85"/>
      <c r="D85"/>
      <c r="E85"/>
      <c r="F85"/>
      <c r="G85"/>
      <c r="H85"/>
    </row>
    <row r="86" spans="1:8" ht="15" hidden="1" customHeight="1" x14ac:dyDescent="0.25">
      <c r="C86"/>
      <c r="D86"/>
      <c r="E86"/>
      <c r="F86"/>
      <c r="G86"/>
      <c r="H86"/>
    </row>
  </sheetData>
  <conditionalFormatting sqref="B32:G39">
    <cfRule type="expression" dxfId="1" priority="4">
      <formula>AND(NOT(ISBLANK(B32)),#REF!=MAX($P$29:$P$39))</formula>
    </cfRule>
  </conditionalFormatting>
  <conditionalFormatting sqref="B40:G42">
    <cfRule type="expression" dxfId="0" priority="6">
      <formula>AND(NOT(ISBLANK(B40)),#REF!=MAX($P$29:$P$39))</formula>
    </cfRule>
  </conditionalFormatting>
  <pageMargins left="0.59055118110236227" right="0.59055118110236227" top="0.59055118110236227" bottom="0.59055118110236227" header="0.31496062992125984" footer="0.31496062992125984"/>
  <pageSetup paperSize="9" scale="61" fitToHeight="0" orientation="landscape" horizontalDpi="0" verticalDpi="0" r:id="rId1"/>
  <headerFooter>
    <oddFooter>&amp;LFile: &amp;F, Worksheet: &amp;A&amp;CPage &amp;P of &amp;N&amp;RCopyright www.solvermax.com</oddFooter>
  </headerFooter>
  <rowBreaks count="2" manualBreakCount="2">
    <brk id="44" max="16383" man="1"/>
    <brk id="6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C6332-D5AF-458B-BBF8-B31F25748F37}">
  <sheetPr codeName="Sheet3">
    <pageSetUpPr fitToPage="1"/>
  </sheetPr>
  <dimension ref="A1:AK1048566"/>
  <sheetViews>
    <sheetView showGridLines="0" zoomScaleNormal="100" workbookViewId="0">
      <selection activeCell="A2" sqref="A2"/>
    </sheetView>
  </sheetViews>
  <sheetFormatPr defaultColWidth="0" defaultRowHeight="15" customHeight="1" zeroHeight="1" x14ac:dyDescent="0.25"/>
  <cols>
    <col min="1" max="4" width="11.42578125" style="2" customWidth="1"/>
    <col min="5" max="14" width="8.5703125" style="2" customWidth="1"/>
    <col min="15" max="15" width="2.85546875" style="2" customWidth="1"/>
    <col min="16" max="37" width="0" style="2" hidden="1" customWidth="1"/>
    <col min="38" max="16384" width="9.140625" style="2" hidden="1"/>
  </cols>
  <sheetData>
    <row r="1" spans="1:14" ht="21" x14ac:dyDescent="0.35">
      <c r="A1" s="12" t="s">
        <v>70</v>
      </c>
    </row>
    <row r="2" spans="1:14" x14ac:dyDescent="0.25"/>
    <row r="3" spans="1:14" ht="17.25" x14ac:dyDescent="0.3">
      <c r="A3" s="21" t="s">
        <v>67</v>
      </c>
      <c r="B3" s="21"/>
      <c r="C3" s="21"/>
      <c r="D3" s="21"/>
      <c r="E3" s="21"/>
      <c r="F3" s="21"/>
      <c r="G3" s="21"/>
      <c r="H3" s="21"/>
      <c r="I3" s="21"/>
      <c r="J3" s="21"/>
      <c r="K3" s="21"/>
      <c r="L3" s="21"/>
      <c r="M3" s="21"/>
      <c r="N3" s="21"/>
    </row>
    <row r="4" spans="1:14" x14ac:dyDescent="0.25"/>
    <row r="5" spans="1:14" x14ac:dyDescent="0.25"/>
    <row r="6" spans="1:14" x14ac:dyDescent="0.25"/>
    <row r="7" spans="1:14" x14ac:dyDescent="0.25"/>
    <row r="8" spans="1:14" x14ac:dyDescent="0.25"/>
    <row r="9" spans="1:14" x14ac:dyDescent="0.25"/>
    <row r="10" spans="1:14" x14ac:dyDescent="0.25"/>
    <row r="11" spans="1:14" x14ac:dyDescent="0.25"/>
    <row r="12" spans="1:14" x14ac:dyDescent="0.25"/>
    <row r="13" spans="1:14" ht="17.25" x14ac:dyDescent="0.3">
      <c r="A13" s="21" t="s">
        <v>85</v>
      </c>
      <c r="B13" s="21"/>
      <c r="C13" s="21"/>
      <c r="D13" s="21"/>
      <c r="E13" s="21"/>
      <c r="F13" s="21"/>
      <c r="G13" s="21"/>
      <c r="H13" s="21"/>
      <c r="I13" s="21"/>
      <c r="J13" s="21"/>
      <c r="K13" s="21"/>
      <c r="L13" s="21"/>
      <c r="M13" s="21"/>
      <c r="N13" s="21"/>
    </row>
    <row r="14" spans="1:14" x14ac:dyDescent="0.25">
      <c r="B14" s="23"/>
    </row>
    <row r="15" spans="1:14" x14ac:dyDescent="0.25">
      <c r="A15" s="20" t="s">
        <v>3</v>
      </c>
      <c r="B15" s="20" t="s">
        <v>12</v>
      </c>
      <c r="C15" s="20" t="s">
        <v>76</v>
      </c>
      <c r="D15" s="20" t="s">
        <v>77</v>
      </c>
      <c r="E15"/>
      <c r="F15"/>
      <c r="G15"/>
      <c r="H15"/>
      <c r="I15"/>
      <c r="J15"/>
      <c r="K15"/>
      <c r="L15"/>
      <c r="M15"/>
      <c r="N15"/>
    </row>
    <row r="16" spans="1:14" x14ac:dyDescent="0.25">
      <c r="A16" s="2">
        <v>48</v>
      </c>
      <c r="B16" s="24">
        <v>135968.72</v>
      </c>
      <c r="C16" s="29">
        <f t="shared" ref="C16:C31" si="0">B16-$B$33</f>
        <v>25019.839999999997</v>
      </c>
      <c r="D16" s="31">
        <f t="shared" ref="D16:D31" si="1">B16/$B$33-1</f>
        <v>0.2255078194570328</v>
      </c>
      <c r="E16"/>
      <c r="F16"/>
      <c r="G16"/>
      <c r="H16"/>
      <c r="I16"/>
      <c r="J16"/>
      <c r="K16"/>
      <c r="L16"/>
      <c r="M16"/>
      <c r="N16"/>
    </row>
    <row r="17" spans="1:14" x14ac:dyDescent="0.25">
      <c r="A17" s="2">
        <v>49</v>
      </c>
      <c r="B17" s="24">
        <v>128935.19</v>
      </c>
      <c r="C17" s="29">
        <f t="shared" si="0"/>
        <v>17986.309999999998</v>
      </c>
      <c r="D17" s="31">
        <f t="shared" si="1"/>
        <v>0.16211348866252639</v>
      </c>
      <c r="E17"/>
      <c r="F17"/>
      <c r="G17"/>
      <c r="H17"/>
      <c r="I17"/>
      <c r="J17"/>
      <c r="K17"/>
      <c r="L17"/>
      <c r="M17"/>
      <c r="N17"/>
    </row>
    <row r="18" spans="1:14" x14ac:dyDescent="0.25">
      <c r="A18" s="2">
        <v>50</v>
      </c>
      <c r="B18" s="24">
        <v>121901.66</v>
      </c>
      <c r="C18" s="29">
        <f t="shared" si="0"/>
        <v>10952.779999999999</v>
      </c>
      <c r="D18" s="31">
        <f t="shared" si="1"/>
        <v>9.8719157868019991E-2</v>
      </c>
      <c r="E18"/>
      <c r="F18"/>
      <c r="G18"/>
      <c r="H18"/>
      <c r="I18"/>
      <c r="J18"/>
      <c r="K18"/>
      <c r="L18"/>
      <c r="M18"/>
      <c r="N18"/>
    </row>
    <row r="19" spans="1:14" x14ac:dyDescent="0.25">
      <c r="A19" s="2">
        <v>51</v>
      </c>
      <c r="B19" s="24">
        <v>118101.66</v>
      </c>
      <c r="C19" s="29">
        <f t="shared" si="0"/>
        <v>7152.7799999999988</v>
      </c>
      <c r="D19" s="31">
        <f t="shared" si="1"/>
        <v>6.446915011670229E-2</v>
      </c>
      <c r="E19"/>
      <c r="F19"/>
      <c r="G19"/>
      <c r="H19"/>
      <c r="I19"/>
      <c r="J19"/>
      <c r="K19"/>
      <c r="L19"/>
      <c r="M19"/>
      <c r="N19"/>
    </row>
    <row r="20" spans="1:14" x14ac:dyDescent="0.25">
      <c r="A20" s="2">
        <v>52</v>
      </c>
      <c r="B20" s="24">
        <v>116596.86</v>
      </c>
      <c r="C20" s="29">
        <f t="shared" si="0"/>
        <v>5647.9799999999959</v>
      </c>
      <c r="D20" s="31">
        <f t="shared" si="1"/>
        <v>5.090614704718055E-2</v>
      </c>
      <c r="E20"/>
      <c r="F20"/>
      <c r="G20"/>
      <c r="H20"/>
      <c r="I20"/>
      <c r="J20"/>
      <c r="K20"/>
      <c r="L20"/>
      <c r="M20"/>
      <c r="N20"/>
    </row>
    <row r="21" spans="1:14" x14ac:dyDescent="0.25">
      <c r="A21" s="2">
        <v>53</v>
      </c>
      <c r="B21" s="24">
        <v>115092.06</v>
      </c>
      <c r="C21" s="29">
        <f t="shared" si="0"/>
        <v>4143.179999999993</v>
      </c>
      <c r="D21" s="31">
        <f t="shared" si="1"/>
        <v>3.734314397765881E-2</v>
      </c>
      <c r="E21"/>
      <c r="F21"/>
      <c r="G21"/>
      <c r="H21"/>
      <c r="I21"/>
      <c r="J21"/>
      <c r="K21"/>
      <c r="L21"/>
      <c r="M21"/>
      <c r="N21"/>
    </row>
    <row r="22" spans="1:14" x14ac:dyDescent="0.25">
      <c r="A22" s="2">
        <v>54</v>
      </c>
      <c r="B22" s="24">
        <v>114500.73</v>
      </c>
      <c r="C22" s="29">
        <f t="shared" si="0"/>
        <v>3551.8499999999913</v>
      </c>
      <c r="D22" s="31">
        <f t="shared" si="1"/>
        <v>3.2013392113557027E-2</v>
      </c>
      <c r="E22"/>
      <c r="F22"/>
      <c r="G22"/>
      <c r="H22"/>
      <c r="I22"/>
      <c r="J22"/>
      <c r="K22"/>
      <c r="L22"/>
      <c r="M22"/>
      <c r="N22"/>
    </row>
    <row r="23" spans="1:14" x14ac:dyDescent="0.25">
      <c r="A23" s="2">
        <v>55</v>
      </c>
      <c r="B23" s="24">
        <v>113909.4</v>
      </c>
      <c r="C23" s="29">
        <f t="shared" si="0"/>
        <v>2960.5199999999895</v>
      </c>
      <c r="D23" s="31">
        <f t="shared" si="1"/>
        <v>2.6683640249455243E-2</v>
      </c>
      <c r="E23"/>
      <c r="F23"/>
      <c r="G23"/>
      <c r="H23"/>
      <c r="I23"/>
      <c r="J23"/>
      <c r="K23"/>
      <c r="L23"/>
      <c r="M23"/>
      <c r="N23"/>
    </row>
    <row r="24" spans="1:14" x14ac:dyDescent="0.25">
      <c r="A24" s="2">
        <v>56</v>
      </c>
      <c r="B24" s="24">
        <v>113318.07</v>
      </c>
      <c r="C24" s="29">
        <f t="shared" si="0"/>
        <v>2369.1900000000023</v>
      </c>
      <c r="D24" s="31">
        <f t="shared" si="1"/>
        <v>2.1353888385353681E-2</v>
      </c>
      <c r="E24"/>
      <c r="F24"/>
      <c r="G24"/>
      <c r="H24"/>
      <c r="I24"/>
      <c r="J24"/>
      <c r="K24"/>
      <c r="L24"/>
      <c r="M24"/>
      <c r="N24"/>
    </row>
    <row r="25" spans="1:14" x14ac:dyDescent="0.25">
      <c r="A25" s="2">
        <v>57</v>
      </c>
      <c r="B25" s="24">
        <v>112878.07</v>
      </c>
      <c r="C25" s="29">
        <f t="shared" si="0"/>
        <v>1929.1900000000023</v>
      </c>
      <c r="D25" s="31">
        <f t="shared" si="1"/>
        <v>1.7388098014148534E-2</v>
      </c>
      <c r="E25"/>
      <c r="F25"/>
      <c r="G25"/>
      <c r="H25"/>
      <c r="I25"/>
      <c r="J25"/>
      <c r="K25"/>
      <c r="L25"/>
      <c r="M25"/>
      <c r="N25"/>
    </row>
    <row r="26" spans="1:14" x14ac:dyDescent="0.25">
      <c r="A26" s="2">
        <v>58</v>
      </c>
      <c r="B26" s="24">
        <v>112465.54</v>
      </c>
      <c r="C26" s="29">
        <f t="shared" si="0"/>
        <v>1516.6599999999889</v>
      </c>
      <c r="D26" s="31">
        <f t="shared" si="1"/>
        <v>1.3669899146345532E-2</v>
      </c>
      <c r="E26"/>
      <c r="F26"/>
      <c r="G26"/>
      <c r="H26"/>
      <c r="I26"/>
      <c r="J26"/>
      <c r="K26"/>
      <c r="L26"/>
      <c r="M26"/>
      <c r="N26"/>
    </row>
    <row r="27" spans="1:14" x14ac:dyDescent="0.25">
      <c r="A27" s="2">
        <v>59</v>
      </c>
      <c r="B27" s="24">
        <v>112053.01</v>
      </c>
      <c r="C27" s="29">
        <f t="shared" si="0"/>
        <v>1104.1299999999901</v>
      </c>
      <c r="D27" s="31">
        <f t="shared" si="1"/>
        <v>9.9517002785425301E-3</v>
      </c>
      <c r="E27"/>
      <c r="F27"/>
      <c r="G27"/>
      <c r="H27"/>
      <c r="I27"/>
      <c r="J27"/>
      <c r="K27"/>
      <c r="L27"/>
      <c r="M27"/>
      <c r="N27"/>
    </row>
    <row r="28" spans="1:14" x14ac:dyDescent="0.25">
      <c r="A28" s="2">
        <v>60</v>
      </c>
      <c r="B28" s="24">
        <v>111640.48</v>
      </c>
      <c r="C28" s="29">
        <f t="shared" si="0"/>
        <v>691.59999999999127</v>
      </c>
      <c r="D28" s="31">
        <f t="shared" si="1"/>
        <v>6.2335014107397502E-3</v>
      </c>
      <c r="E28"/>
      <c r="F28"/>
      <c r="G28"/>
      <c r="H28"/>
      <c r="I28"/>
      <c r="J28"/>
      <c r="K28"/>
      <c r="L28"/>
      <c r="M28"/>
      <c r="N28"/>
    </row>
    <row r="29" spans="1:14" x14ac:dyDescent="0.25">
      <c r="A29" s="2">
        <v>61</v>
      </c>
      <c r="B29" s="24">
        <v>111502.16</v>
      </c>
      <c r="C29" s="29">
        <f t="shared" si="0"/>
        <v>553.27999999999884</v>
      </c>
      <c r="D29" s="31">
        <f t="shared" si="1"/>
        <v>4.9868011285918445E-3</v>
      </c>
      <c r="E29"/>
      <c r="F29"/>
      <c r="G29"/>
      <c r="H29"/>
      <c r="I29"/>
      <c r="J29"/>
      <c r="K29"/>
      <c r="L29"/>
      <c r="M29"/>
      <c r="N29"/>
    </row>
    <row r="30" spans="1:14" x14ac:dyDescent="0.25">
      <c r="A30" s="2">
        <v>62</v>
      </c>
      <c r="B30" s="24">
        <v>111363.84</v>
      </c>
      <c r="C30" s="29">
        <f t="shared" si="0"/>
        <v>414.95999999999185</v>
      </c>
      <c r="D30" s="31">
        <f t="shared" si="1"/>
        <v>3.7401008464437169E-3</v>
      </c>
      <c r="E30"/>
      <c r="F30"/>
      <c r="G30"/>
      <c r="H30"/>
      <c r="I30"/>
      <c r="J30"/>
      <c r="K30"/>
      <c r="L30"/>
      <c r="M30"/>
      <c r="N30"/>
    </row>
    <row r="31" spans="1:14" x14ac:dyDescent="0.25">
      <c r="A31" s="2">
        <v>63</v>
      </c>
      <c r="B31" s="24">
        <v>111225.52</v>
      </c>
      <c r="C31" s="29">
        <f t="shared" si="0"/>
        <v>276.63999999999942</v>
      </c>
      <c r="D31" s="31">
        <f t="shared" si="1"/>
        <v>2.4934005642958113E-3</v>
      </c>
      <c r="E31"/>
      <c r="F31"/>
      <c r="G31"/>
      <c r="H31"/>
      <c r="I31"/>
      <c r="J31"/>
      <c r="K31"/>
      <c r="L31"/>
      <c r="M31"/>
      <c r="N31"/>
    </row>
    <row r="32" spans="1:14" x14ac:dyDescent="0.25">
      <c r="A32" s="2">
        <v>64</v>
      </c>
      <c r="B32" s="24">
        <v>111087.2</v>
      </c>
      <c r="C32" s="29">
        <f>B32-$B$33</f>
        <v>138.31999999999243</v>
      </c>
      <c r="D32" s="31">
        <f>B32/$B$33-1</f>
        <v>1.2467002821479056E-3</v>
      </c>
      <c r="E32"/>
      <c r="F32"/>
      <c r="G32"/>
      <c r="H32"/>
      <c r="I32"/>
      <c r="J32"/>
      <c r="K32"/>
      <c r="L32"/>
      <c r="M32"/>
      <c r="N32"/>
    </row>
    <row r="33" spans="1:14" x14ac:dyDescent="0.25">
      <c r="A33" s="2">
        <v>65</v>
      </c>
      <c r="B33" s="24">
        <v>110948.88</v>
      </c>
      <c r="C33" s="30"/>
      <c r="D33"/>
      <c r="E33"/>
      <c r="F33"/>
      <c r="G33"/>
      <c r="H33"/>
      <c r="I33"/>
      <c r="J33"/>
      <c r="K33"/>
      <c r="L33"/>
      <c r="M33"/>
      <c r="N33"/>
    </row>
    <row r="34" spans="1:14" x14ac:dyDescent="0.25"/>
    <row r="1048566" spans="1:1" ht="15" hidden="1" customHeight="1" x14ac:dyDescent="0.25">
      <c r="A1048566" s="2">
        <v>57</v>
      </c>
    </row>
  </sheetData>
  <pageMargins left="0.59055118110236227" right="0.59055118110236227" top="0.59055118110236227" bottom="0.59055118110236227" header="0.31496062992125984" footer="0.31496062992125984"/>
  <pageSetup paperSize="9" fitToHeight="0" orientation="landscape"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AB607-A49D-4439-A8A2-40EB17FA27DC}">
  <sheetPr codeName="Sheet4"/>
  <dimension ref="A1:Q30"/>
  <sheetViews>
    <sheetView showGridLines="0" workbookViewId="0">
      <selection activeCell="A2" sqref="A2"/>
    </sheetView>
  </sheetViews>
  <sheetFormatPr defaultColWidth="0" defaultRowHeight="15" customHeight="1" zeroHeight="1" x14ac:dyDescent="0.25"/>
  <cols>
    <col min="1" max="2" width="14.28515625" style="25" customWidth="1"/>
    <col min="3" max="3" width="4.28515625" style="25" customWidth="1"/>
    <col min="4" max="16" width="8.5703125" style="25" customWidth="1"/>
    <col min="17" max="17" width="2.85546875" style="25" customWidth="1"/>
    <col min="18" max="16384" width="10.28515625" style="25" hidden="1"/>
  </cols>
  <sheetData>
    <row r="1" spans="1:16" ht="21" x14ac:dyDescent="0.35">
      <c r="A1" s="12" t="s">
        <v>71</v>
      </c>
    </row>
    <row r="2" spans="1:16" x14ac:dyDescent="0.25"/>
    <row r="3" spans="1:16" ht="17.25" x14ac:dyDescent="0.3">
      <c r="A3" s="21" t="s">
        <v>72</v>
      </c>
      <c r="B3" s="21"/>
      <c r="D3" s="21" t="s">
        <v>73</v>
      </c>
      <c r="E3" s="26"/>
      <c r="F3" s="26"/>
      <c r="G3" s="26"/>
      <c r="H3" s="26"/>
      <c r="I3" s="26"/>
      <c r="J3" s="26"/>
      <c r="K3" s="26"/>
      <c r="L3" s="26"/>
      <c r="M3" s="26"/>
      <c r="N3" s="26"/>
      <c r="O3" s="26"/>
      <c r="P3" s="26"/>
    </row>
    <row r="4" spans="1:16" ht="15.75" x14ac:dyDescent="0.25">
      <c r="A4" s="27" t="s">
        <v>74</v>
      </c>
      <c r="D4" s="28"/>
      <c r="E4" s="28"/>
      <c r="F4" s="28"/>
      <c r="G4" s="28"/>
      <c r="H4" s="28"/>
      <c r="I4" s="28"/>
      <c r="J4" s="28"/>
      <c r="K4" s="28"/>
      <c r="L4" s="28"/>
      <c r="M4" s="28"/>
      <c r="N4" s="28"/>
      <c r="O4" s="28"/>
      <c r="P4" s="28"/>
    </row>
    <row r="5" spans="1:16" x14ac:dyDescent="0.25">
      <c r="A5" s="6" t="b">
        <v>1</v>
      </c>
      <c r="B5" s="2"/>
      <c r="D5" s="28"/>
      <c r="E5" s="28"/>
      <c r="F5" s="28"/>
      <c r="G5" s="28"/>
      <c r="H5" s="28"/>
      <c r="I5" s="28"/>
      <c r="J5" s="28"/>
      <c r="K5" s="28"/>
      <c r="L5" s="28"/>
      <c r="M5" s="28"/>
      <c r="N5" s="28"/>
      <c r="O5" s="28"/>
      <c r="P5" s="28"/>
    </row>
    <row r="6" spans="1:16" x14ac:dyDescent="0.25">
      <c r="A6" s="6" t="b">
        <v>0</v>
      </c>
      <c r="B6" s="2"/>
      <c r="D6" s="28"/>
      <c r="E6" s="28"/>
      <c r="F6" s="28"/>
      <c r="G6" s="28"/>
      <c r="H6" s="28"/>
      <c r="I6" s="28"/>
      <c r="J6" s="28"/>
      <c r="K6" s="28"/>
      <c r="L6" s="28"/>
      <c r="M6" s="28"/>
      <c r="N6" s="28"/>
      <c r="O6" s="28"/>
      <c r="P6" s="28"/>
    </row>
    <row r="7" spans="1:16" x14ac:dyDescent="0.25">
      <c r="D7" s="28"/>
      <c r="E7" s="28"/>
      <c r="F7" s="28"/>
      <c r="G7" s="28"/>
      <c r="H7" s="28"/>
      <c r="I7" s="28"/>
      <c r="J7" s="28"/>
      <c r="K7" s="28"/>
      <c r="L7" s="28"/>
      <c r="M7" s="28"/>
      <c r="N7" s="28"/>
      <c r="O7" s="28"/>
      <c r="P7" s="28"/>
    </row>
    <row r="8" spans="1:16" ht="17.25" x14ac:dyDescent="0.3">
      <c r="A8" s="21" t="s">
        <v>75</v>
      </c>
      <c r="B8" s="21"/>
      <c r="D8" s="28"/>
      <c r="E8" s="28"/>
      <c r="F8" s="28"/>
      <c r="G8" s="28"/>
      <c r="H8" s="28"/>
      <c r="I8" s="28"/>
      <c r="J8" s="28"/>
      <c r="K8" s="28"/>
      <c r="L8" s="28"/>
      <c r="M8" s="28"/>
      <c r="N8" s="28"/>
      <c r="O8" s="28"/>
      <c r="P8" s="28"/>
    </row>
    <row r="9" spans="1:16" x14ac:dyDescent="0.25">
      <c r="A9" s="2"/>
      <c r="B9" s="2"/>
      <c r="D9" s="28"/>
      <c r="E9" s="28"/>
      <c r="F9" s="28"/>
      <c r="G9" s="28"/>
      <c r="H9" s="28"/>
      <c r="I9" s="28"/>
      <c r="J9" s="28"/>
      <c r="K9" s="28"/>
      <c r="L9" s="28"/>
      <c r="M9" s="28"/>
      <c r="N9" s="28"/>
      <c r="O9" s="28"/>
      <c r="P9" s="28"/>
    </row>
    <row r="10" spans="1:16" x14ac:dyDescent="0.25">
      <c r="A10" s="2"/>
      <c r="B10" s="2"/>
      <c r="D10" s="28"/>
      <c r="E10" s="28"/>
      <c r="F10" s="28"/>
      <c r="G10" s="28"/>
      <c r="H10" s="28"/>
      <c r="I10" s="28"/>
      <c r="J10" s="28"/>
      <c r="K10" s="28"/>
      <c r="L10" s="28"/>
      <c r="M10" s="28"/>
      <c r="N10" s="28"/>
      <c r="O10" s="28"/>
      <c r="P10" s="28"/>
    </row>
    <row r="11" spans="1:16" x14ac:dyDescent="0.25">
      <c r="A11" s="2"/>
      <c r="B11" s="2"/>
      <c r="D11" s="28"/>
      <c r="E11" s="28"/>
      <c r="F11" s="28"/>
      <c r="G11" s="28"/>
      <c r="H11" s="28"/>
      <c r="I11" s="28"/>
      <c r="J11" s="28"/>
      <c r="K11" s="28"/>
      <c r="L11" s="28"/>
      <c r="M11" s="28"/>
      <c r="N11" s="28"/>
      <c r="O11" s="28"/>
      <c r="P11" s="28"/>
    </row>
    <row r="12" spans="1:16" x14ac:dyDescent="0.25">
      <c r="A12" s="2"/>
      <c r="B12" s="2"/>
    </row>
    <row r="13" spans="1:16" x14ac:dyDescent="0.25">
      <c r="A13" s="2"/>
      <c r="B13" s="2"/>
    </row>
    <row r="14" spans="1:16" x14ac:dyDescent="0.25">
      <c r="A14" s="2"/>
      <c r="B14" s="2"/>
    </row>
    <row r="15" spans="1:16" x14ac:dyDescent="0.25">
      <c r="A15" s="2"/>
      <c r="B15" s="2"/>
    </row>
    <row r="16" spans="1:16" x14ac:dyDescent="0.25">
      <c r="A16" s="2"/>
      <c r="B16" s="2"/>
    </row>
    <row r="17" spans="1:2" x14ac:dyDescent="0.25">
      <c r="A17" s="2"/>
      <c r="B17" s="2"/>
    </row>
    <row r="18" spans="1:2" x14ac:dyDescent="0.25">
      <c r="A18" s="2"/>
      <c r="B18" s="2"/>
    </row>
    <row r="19" spans="1:2" x14ac:dyDescent="0.25">
      <c r="A19" s="2"/>
      <c r="B19" s="2"/>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About</vt:lpstr>
      <vt:lpstr>Model 1</vt:lpstr>
      <vt:lpstr>Analysis</vt:lpstr>
      <vt:lpstr>Control</vt:lpstr>
      <vt:lpstr>dDuration</vt:lpstr>
      <vt:lpstr>fCrashLimit</vt:lpstr>
      <vt:lpstr>fPathEnds</vt:lpstr>
      <vt:lpstr>fProjectCost</vt:lpstr>
      <vt:lpstr>About!Print_Area</vt:lpstr>
      <vt:lpstr>Analysis!Print_Area</vt:lpstr>
      <vt:lpstr>Control!Print_Area</vt:lpstr>
      <vt:lpstr>'Model 1'!Print_Area</vt:lpstr>
      <vt:lpstr>vCrashDays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i-nth</dc:creator>
  <cp:lastModifiedBy>i-nth</cp:lastModifiedBy>
  <cp:lastPrinted>2021-11-23T21:24:12Z</cp:lastPrinted>
  <dcterms:created xsi:type="dcterms:W3CDTF">2019-01-27T01:02:38Z</dcterms:created>
  <dcterms:modified xsi:type="dcterms:W3CDTF">2022-02-19T20:28:18Z</dcterms:modified>
</cp:coreProperties>
</file>