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filterPrivacy="1" codeName="ThisWorkbook" defaultThemeVersion="166925"/>
  <xr:revisionPtr revIDLastSave="3612" documentId="8_{20856B0D-F54C-4503-8F22-37879085AABA}" xr6:coauthVersionLast="47" xr6:coauthVersionMax="47" xr10:uidLastSave="{78538B20-34AB-4F62-A3F3-8AFD796C798A}"/>
  <bookViews>
    <workbookView xWindow="28680" yWindow="-120" windowWidth="29040" windowHeight="16440" xr2:uid="{324EC751-9C60-40DD-8432-DBCA825DD949}"/>
  </bookViews>
  <sheets>
    <sheet name="About" sheetId="3" r:id="rId1"/>
    <sheet name="Model" sheetId="6" r:id="rId2"/>
    <sheet name="Analysis" sheetId="2" r:id="rId3"/>
    <sheet name="Control" sheetId="4" r:id="rId4"/>
  </sheets>
  <definedNames>
    <definedName name="dDemandForDoses">Model!$C$12:$I$12</definedName>
    <definedName name="dSupplyOfDoses">Model!$C$11:$H$11</definedName>
    <definedName name="fCostIncPenalty">Model!$B$52</definedName>
    <definedName name="fDemandPerMonth">Model!$C$45:$I$45</definedName>
    <definedName name="fSupplyPerMonth">Model!$J$39:$J$44</definedName>
    <definedName name="OpenSolver_ChosenSolver" localSheetId="1" hidden="1">CBC</definedName>
    <definedName name="OpenSolver_DualsNewSheet" localSheetId="1" hidden="1">0</definedName>
    <definedName name="OpenSolver_LinearityCheck" localSheetId="1" hidden="1">1</definedName>
    <definedName name="_xlnm.Print_Area" localSheetId="3">Control!$A$1:$Q$30</definedName>
    <definedName name="_xlnm.Print_Area" localSheetId="1">Model!$A$1:$V$53</definedName>
    <definedName name="solver_adj" localSheetId="1" hidden="1">Model!$C$39:$I$44</definedName>
    <definedName name="solver_cvg" localSheetId="1" hidden="1">0.0001</definedName>
    <definedName name="solver_drv" localSheetId="1" hidden="1">1</definedName>
    <definedName name="solver_eng" localSheetId="2" hidden="1">1</definedName>
    <definedName name="solver_eng" localSheetId="1" hidden="1">2</definedName>
    <definedName name="solver_est" localSheetId="1" hidden="1">1</definedName>
    <definedName name="solver_itr" localSheetId="1" hidden="1">2147483647</definedName>
    <definedName name="solver_lhs1" localSheetId="1" hidden="1">Model!$C$45:$I$45</definedName>
    <definedName name="solver_lhs2" localSheetId="1" hidden="1">Model!$J$39:$J$44</definedName>
    <definedName name="solver_lhs3" localSheetId="1" hidden="1">Model!$J$39:$J$44</definedName>
    <definedName name="solver_mip" localSheetId="1" hidden="1">2147483647</definedName>
    <definedName name="solver_mni" localSheetId="1" hidden="1">30</definedName>
    <definedName name="solver_mrt" localSheetId="1" hidden="1">0.075</definedName>
    <definedName name="solver_msl" localSheetId="1" hidden="1">2</definedName>
    <definedName name="solver_neg" localSheetId="2" hidden="1">1</definedName>
    <definedName name="solver_neg" localSheetId="1" hidden="1">1</definedName>
    <definedName name="solver_nod" localSheetId="1" hidden="1">2147483647</definedName>
    <definedName name="solver_num" localSheetId="2" hidden="1">0</definedName>
    <definedName name="solver_num" localSheetId="1" hidden="1">2</definedName>
    <definedName name="solver_nwt" localSheetId="1" hidden="1">1</definedName>
    <definedName name="solver_opt" localSheetId="2" hidden="1">Analysis!$A$1</definedName>
    <definedName name="solver_opt" localSheetId="1" hidden="1">Model!$B$52</definedName>
    <definedName name="solver_pre" localSheetId="1" hidden="1">0.000001</definedName>
    <definedName name="solver_rbv" localSheetId="1" hidden="1">1</definedName>
    <definedName name="solver_rel1" localSheetId="1" hidden="1">2</definedName>
    <definedName name="solver_rel2" localSheetId="1" hidden="1">2</definedName>
    <definedName name="solver_rel3" localSheetId="1" hidden="1">2</definedName>
    <definedName name="solver_rhs1" localSheetId="1" hidden="1">dDemandForDoses</definedName>
    <definedName name="solver_rhs2" localSheetId="1" hidden="1">dSupplyOfDoses</definedName>
    <definedName name="solver_rhs3" localSheetId="1" hidden="1">Model!$C$11:$H$11</definedName>
    <definedName name="solver_rlx" localSheetId="1" hidden="1">2</definedName>
    <definedName name="solver_rsd" localSheetId="1" hidden="1">0</definedName>
    <definedName name="solver_scl" localSheetId="1" hidden="1">1</definedName>
    <definedName name="solver_sho" localSheetId="1" hidden="1">2</definedName>
    <definedName name="solver_ssz" localSheetId="1" hidden="1">100</definedName>
    <definedName name="solver_tim" localSheetId="1" hidden="1">2147483647</definedName>
    <definedName name="solver_tol" localSheetId="1" hidden="1">0</definedName>
    <definedName name="solver_typ" localSheetId="2" hidden="1">1</definedName>
    <definedName name="solver_typ" localSheetId="1" hidden="1">2</definedName>
    <definedName name="solver_val" localSheetId="2" hidden="1">0</definedName>
    <definedName name="solver_val" localSheetId="1" hidden="1">0</definedName>
    <definedName name="solver_ver" localSheetId="2" hidden="1">3</definedName>
    <definedName name="solver_ver" localSheetId="1" hidden="1">3</definedName>
    <definedName name="vAllocation">Model!$C$39:$I$44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J12" i="6" l="1"/>
  <c r="J11" i="6"/>
  <c r="H42" i="2"/>
  <c r="G42" i="2"/>
  <c r="F42" i="2"/>
  <c r="E42" i="2"/>
  <c r="D42" i="2"/>
  <c r="C42" i="2"/>
  <c r="B42" i="2"/>
  <c r="I41" i="2"/>
  <c r="I40" i="2"/>
  <c r="I39" i="2"/>
  <c r="I38" i="2"/>
  <c r="I37" i="2"/>
  <c r="I36" i="2"/>
  <c r="H62" i="2"/>
  <c r="G62" i="2"/>
  <c r="F62" i="2"/>
  <c r="E62" i="2"/>
  <c r="D62" i="2"/>
  <c r="C62" i="2"/>
  <c r="B62" i="2"/>
  <c r="I61" i="2"/>
  <c r="I60" i="2"/>
  <c r="I59" i="2"/>
  <c r="I58" i="2"/>
  <c r="I57" i="2"/>
  <c r="I56" i="2"/>
  <c r="H52" i="2"/>
  <c r="G52" i="2"/>
  <c r="F52" i="2"/>
  <c r="E52" i="2"/>
  <c r="D52" i="2"/>
  <c r="C52" i="2"/>
  <c r="B52" i="2"/>
  <c r="I51" i="2"/>
  <c r="I50" i="2"/>
  <c r="I49" i="2"/>
  <c r="I48" i="2"/>
  <c r="I47" i="2"/>
  <c r="I46" i="2"/>
  <c r="H32" i="2"/>
  <c r="G32" i="2"/>
  <c r="F32" i="2"/>
  <c r="E32" i="2"/>
  <c r="D32" i="2"/>
  <c r="C32" i="2"/>
  <c r="B32" i="2"/>
  <c r="I31" i="2"/>
  <c r="I30" i="2"/>
  <c r="I29" i="2"/>
  <c r="I28" i="2"/>
  <c r="I27" i="2"/>
  <c r="I26" i="2"/>
  <c r="I21" i="2"/>
  <c r="I20" i="2"/>
  <c r="I19" i="2"/>
  <c r="I18" i="2"/>
  <c r="I17" i="2"/>
  <c r="I16" i="2"/>
  <c r="H22" i="2"/>
  <c r="G22" i="2"/>
  <c r="F22" i="2"/>
  <c r="E22" i="2"/>
  <c r="D22" i="2"/>
  <c r="C22" i="2"/>
  <c r="B22" i="2"/>
  <c r="C17" i="6"/>
  <c r="I45" i="6"/>
  <c r="H45" i="6"/>
  <c r="G45" i="6"/>
  <c r="F45" i="6"/>
  <c r="E45" i="6"/>
  <c r="D45" i="6"/>
  <c r="C45" i="6"/>
  <c r="J44" i="6"/>
  <c r="J43" i="6"/>
  <c r="J42" i="6"/>
  <c r="J41" i="6"/>
  <c r="J40" i="6"/>
  <c r="J39" i="6"/>
  <c r="G34" i="6" a="1"/>
  <c r="G34" i="6" s="1"/>
  <c r="F34" i="6" a="1"/>
  <c r="F34" i="6" s="1"/>
  <c r="E34" i="6" a="1"/>
  <c r="E34" i="6" s="1"/>
  <c r="D34" i="6" a="1"/>
  <c r="D34" i="6" s="1"/>
  <c r="C34" i="6" a="1"/>
  <c r="C34" i="6" s="1"/>
  <c r="F33" i="6" a="1"/>
  <c r="F33" i="6" s="1"/>
  <c r="E33" i="6" a="1"/>
  <c r="E33" i="6" s="1"/>
  <c r="D33" i="6" a="1"/>
  <c r="D33" i="6" s="1"/>
  <c r="C33" i="6" a="1"/>
  <c r="C33" i="6" s="1"/>
  <c r="E32" i="6" a="1"/>
  <c r="E32" i="6" s="1"/>
  <c r="D32" i="6" a="1"/>
  <c r="D32" i="6" s="1"/>
  <c r="C32" i="6" a="1"/>
  <c r="C32" i="6" s="1"/>
  <c r="D31" i="6" a="1"/>
  <c r="D31" i="6" s="1"/>
  <c r="C31" i="6" a="1"/>
  <c r="C31" i="6" s="1"/>
  <c r="C30" i="6" a="1"/>
  <c r="C30" i="6" s="1"/>
  <c r="I29" i="6" a="1"/>
  <c r="I29" i="6" s="1"/>
  <c r="I26" i="6"/>
  <c r="H26" i="6"/>
  <c r="G26" i="6"/>
  <c r="F26" i="6"/>
  <c r="E26" i="6"/>
  <c r="D26" i="6"/>
  <c r="C26" i="6"/>
  <c r="I25" i="6"/>
  <c r="H25" i="6"/>
  <c r="G25" i="6"/>
  <c r="F25" i="6"/>
  <c r="E25" i="6"/>
  <c r="D25" i="6"/>
  <c r="C25" i="6"/>
  <c r="I24" i="6"/>
  <c r="H24" i="6"/>
  <c r="G24" i="6"/>
  <c r="F24" i="6"/>
  <c r="E24" i="6"/>
  <c r="D24" i="6"/>
  <c r="C24" i="6"/>
  <c r="I23" i="6"/>
  <c r="H23" i="6"/>
  <c r="G23" i="6"/>
  <c r="F23" i="6"/>
  <c r="E23" i="6"/>
  <c r="D23" i="6"/>
  <c r="C23" i="6"/>
  <c r="I22" i="6"/>
  <c r="H22" i="6"/>
  <c r="G22" i="6"/>
  <c r="F22" i="6"/>
  <c r="E22" i="6"/>
  <c r="D22" i="6"/>
  <c r="C22" i="6"/>
  <c r="I21" i="6"/>
  <c r="H21" i="6"/>
  <c r="G21" i="6"/>
  <c r="F21" i="6"/>
  <c r="E21" i="6"/>
  <c r="D21" i="6"/>
  <c r="C21" i="6"/>
  <c r="H17" i="6"/>
  <c r="G17" i="6"/>
  <c r="F17" i="6"/>
  <c r="E17" i="6"/>
  <c r="D17" i="6"/>
  <c r="I52" i="2" l="1"/>
  <c r="I42" i="2"/>
  <c r="I62" i="2"/>
  <c r="I32" i="2"/>
  <c r="I22" i="2"/>
  <c r="B53" i="6"/>
  <c r="J45" i="6"/>
  <c r="H18" i="6"/>
  <c r="I30" i="6" s="1" a="1"/>
  <c r="I30" i="6" s="1"/>
  <c r="E18" i="6"/>
  <c r="C18" i="6"/>
  <c r="G18" i="6"/>
  <c r="F18" i="6"/>
  <c r="D18" i="6"/>
  <c r="H29" i="6" l="1" a="1"/>
  <c r="H29" i="6" s="1"/>
  <c r="I34" i="6" a="1"/>
  <c r="I34" i="6" s="1"/>
  <c r="G32" i="6" a="1"/>
  <c r="G32" i="6" s="1"/>
  <c r="E30" i="6" a="1"/>
  <c r="E30" i="6" s="1"/>
  <c r="D29" i="6" a="1"/>
  <c r="D29" i="6" s="1"/>
  <c r="H33" i="6" a="1"/>
  <c r="H33" i="6" s="1"/>
  <c r="F31" i="6" a="1"/>
  <c r="F31" i="6" s="1"/>
  <c r="I33" i="6" a="1"/>
  <c r="I33" i="6" s="1"/>
  <c r="H32" i="6" a="1"/>
  <c r="H32" i="6" s="1"/>
  <c r="G31" i="6" a="1"/>
  <c r="G31" i="6" s="1"/>
  <c r="F30" i="6" a="1"/>
  <c r="F30" i="6" s="1"/>
  <c r="E29" i="6" a="1"/>
  <c r="E29" i="6" s="1"/>
  <c r="I32" i="6" a="1"/>
  <c r="I32" i="6" s="1"/>
  <c r="H31" i="6" a="1"/>
  <c r="H31" i="6" s="1"/>
  <c r="G30" i="6" a="1"/>
  <c r="G30" i="6" s="1"/>
  <c r="F29" i="6" a="1"/>
  <c r="F29" i="6" s="1"/>
  <c r="H34" i="6" a="1"/>
  <c r="H34" i="6" s="1"/>
  <c r="G33" i="6" a="1"/>
  <c r="G33" i="6" s="1"/>
  <c r="F32" i="6" a="1"/>
  <c r="F32" i="6" s="1"/>
  <c r="E31" i="6" a="1"/>
  <c r="E31" i="6" s="1"/>
  <c r="D30" i="6" a="1"/>
  <c r="D30" i="6" s="1"/>
  <c r="C29" i="6" a="1"/>
  <c r="C29" i="6" s="1"/>
  <c r="I31" i="6" a="1"/>
  <c r="I31" i="6" s="1"/>
  <c r="H30" i="6" a="1"/>
  <c r="H30" i="6" s="1"/>
  <c r="G29" i="6" a="1"/>
  <c r="G29" i="6" s="1"/>
  <c r="G50" i="6" l="1"/>
  <c r="H50" i="6"/>
  <c r="F50" i="6"/>
  <c r="I50" i="6"/>
  <c r="E50" i="6"/>
  <c r="C50" i="6"/>
  <c r="B52" i="6"/>
  <c r="D50" i="6"/>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<sst xmlns="http://schemas.openxmlformats.org/spreadsheetml/2006/main" count="76" uniqueCount="49">
  <si>
    <t>Model</t>
  </si>
  <si>
    <t>Supporting analyses</t>
  </si>
  <si>
    <t>Key</t>
  </si>
  <si>
    <t>Version</t>
  </si>
  <si>
    <t>Data</t>
  </si>
  <si>
    <t>Constant</t>
  </si>
  <si>
    <t>Highlight</t>
  </si>
  <si>
    <t>Pasted values</t>
  </si>
  <si>
    <t>About</t>
  </si>
  <si>
    <t>Solver variable</t>
  </si>
  <si>
    <t>Description</t>
  </si>
  <si>
    <t>v 1.0</t>
  </si>
  <si>
    <t>www.solvermax.com</t>
  </si>
  <si>
    <t>Workbook control</t>
  </si>
  <si>
    <t>Constants</t>
  </si>
  <si>
    <t>Derived values</t>
  </si>
  <si>
    <t>Total</t>
  </si>
  <si>
    <t>Notes</t>
  </si>
  <si>
    <t>Intermediate calculations</t>
  </si>
  <si>
    <t>Error</t>
  </si>
  <si>
    <t>Shelf life of vaccine</t>
  </si>
  <si>
    <t>months</t>
  </si>
  <si>
    <t>Month</t>
  </si>
  <si>
    <t>Total cost</t>
  </si>
  <si>
    <t>Storage cost</t>
  </si>
  <si>
    <t>per month</t>
  </si>
  <si>
    <t>Penalty on storage</t>
  </si>
  <si>
    <t>Variables</t>
  </si>
  <si>
    <t>$ per dose per month</t>
  </si>
  <si>
    <t>Cumulative</t>
  </si>
  <si>
    <t>Supply</t>
  </si>
  <si>
    <t>Demand</t>
  </si>
  <si>
    <t>$ including penalty</t>
  </si>
  <si>
    <t>$ excluding penalty</t>
  </si>
  <si>
    <t>Dummy storage cost</t>
  </si>
  <si>
    <t>Doses</t>
  </si>
  <si>
    <t>Escalated</t>
  </si>
  <si>
    <t>Not escalated</t>
  </si>
  <si>
    <t>Allocation</t>
  </si>
  <si>
    <t>Cost</t>
  </si>
  <si>
    <t>Each month</t>
  </si>
  <si>
    <t>Vaccination planning for Hong Kong</t>
  </si>
  <si>
    <t>Scenarios</t>
  </si>
  <si>
    <t>Scenario A. Heuristic</t>
  </si>
  <si>
    <t>Scenario B. Zero penalty, using Solver</t>
  </si>
  <si>
    <t>Scenario C. Zero penalty, using OpenSolver</t>
  </si>
  <si>
    <t>Scenario D. Positive penalty (+1.0%)</t>
  </si>
  <si>
    <t>Scenario E. Negative penalty (-1.0%)</t>
  </si>
  <si>
    <t>Escalated by penalty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</si>
</sst>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_(* #,##0_);_(* \(#,##0\);_(* &quot;-&quot;_);_(@_)"/>
    <numFmt numFmtId="165" formatCode="dd\ mmm\ yyyy"/>
    <numFmt numFmtId="166" formatCode="#,##0;\-#,##0;&quot;-&quot;;@"/>
    <numFmt numFmtId="167" formatCode="#,##0;\-#,##0;\-"/>
    <numFmt numFmtId="168" formatCode="#,##0.00;\-#,##0.00;\-"/>
    <numFmt numFmtId="169" formatCode="\+0.0%;\-0.0%;0.0%"/>
  </numFmts>
  <fonts count="19" x14ac:knownFonts="1">
    <font>
      <sz val="11"/>
      <color theme="1"/>
      <name val="Calibri Light"/>
      <family val="2"/>
    </font>
    <font>
      <sz val="11"/>
      <color theme="1"/>
      <name val="Calibri"/>
      <family val="2"/>
    </font>
    <font>
      <sz val="11"/>
      <color theme="1"/>
      <name val="Calibri"/>
      <family val="2"/>
    </font>
    <font>
      <sz val="11"/>
      <color theme="1"/>
      <name val="Calibri"/>
      <family val="2"/>
    </font>
    <font>
      <sz val="11"/>
      <color theme="1"/>
      <name val="Calibri"/>
      <family val="2"/>
    </font>
    <font>
      <sz val="11"/>
      <color theme="1"/>
      <name val="Calibri"/>
      <family val="2"/>
    </font>
    <font>
      <sz val="11"/>
      <color rgb="FFFF0000"/>
      <name val="Calibri Light"/>
      <family val="2"/>
    </font>
    <font>
      <sz val="11"/>
      <color theme="0" tint="-0.499984740745262"/>
      <name val="Calibri"/>
      <family val="2"/>
    </font>
    <font>
      <sz val="11"/>
      <color theme="4" tint="-0.24994659260841701"/>
      <name val="Calibri Light"/>
      <family val="2"/>
      <scheme val="major"/>
    </font>
    <font>
      <sz val="11"/>
      <color rgb="FFFF8000"/>
      <name val="Calibri Light"/>
      <family val="2"/>
    </font>
    <font>
      <u/>
      <sz val="11"/>
      <color theme="10"/>
      <name val="Calibri Light"/>
      <family val="2"/>
    </font>
    <font>
      <u/>
      <sz val="16"/>
      <name val="Calibri"/>
      <family val="2"/>
    </font>
    <font>
      <sz val="13"/>
      <color theme="1"/>
      <name val="Calibri"/>
      <family val="2"/>
    </font>
    <font>
      <sz val="12"/>
      <color theme="1"/>
      <name val="Calibri"/>
      <family val="2"/>
    </font>
    <font>
      <sz val="11"/>
      <color theme="1"/>
      <name val="Calibri Light"/>
      <family val="2"/>
      <scheme val="major"/>
    </font>
    <font>
      <sz val="13"/>
      <color theme="1"/>
      <name val="Calibri Light"/>
      <family val="2"/>
      <scheme val="major"/>
    </font>
    <font>
      <sz val="11"/>
      <name val="Calibri Light"/>
      <family val="2"/>
      <scheme val="major"/>
    </font>
    <font>
      <sz val="11"/>
      <color theme="4"/>
      <name val="Calibri Light"/>
      <family val="2"/>
      <scheme val="major"/>
    </font>
    <font>
      <sz val="11"/>
      <color theme="5"/>
      <name val="Calibri Light"/>
      <family val="2"/>
    </font>
  </fonts>
  <fills count="6">
    <fill>
      <patternFill patternType="none"/>
    </fill>
    <fill>
      <patternFill patternType="gray125"/>
    </fill>
    <fill>
      <patternFill patternType="solid">
        <fgColor theme="9" tint="0.79998168889431442"/>
        <bgColor indexed="64"/>
      </patternFill>
    </fill>
    <fill>
      <patternFill patternType="solid">
        <fgColor rgb="FFEBF5FF"/>
        <bgColor indexed="64"/>
      </patternFill>
    </fill>
    <fill>
      <patternFill patternType="solid">
        <fgColor theme="0" tint="-4.9989318521683403E-2"/>
        <bgColor indexed="64"/>
      </patternFill>
    </fill>
    <fill>
      <patternFill patternType="solid">
        <fgColor rgb="FFFCAAB8"/>
        <bgColor indexed="64"/>
      </patternFill>
    </fill>
  </fills>
  <borders count="4">
    <border>
      <left/>
      <right/>
      <top/>
      <bottom/>
      <diagonal/>
    </border>
    <border>
      <left/>
      <right/>
      <top/>
      <bottom style="thin">
        <color indexed="64"/>
      </bottom>
      <diagonal/>
    </border>
    <border>
      <left/>
      <right/>
      <top style="thin">
        <color indexed="64"/>
      </top>
      <bottom/>
      <diagonal/>
    </border>
    <border>
      <left/>
      <right/>
      <top/>
      <bottom style="thin">
        <color theme="1"/>
      </bottom>
      <diagonal/>
    </border>
  </borders>
  <cellStyleXfs count="15">
    <xf numFmtId="0" fontId="0" fillId="0" borderId="0"/>
    <xf numFmtId="0" fontId="11" fillId="0" borderId="0" applyNumberFormat="0" applyFill="0" applyAlignment="0" applyProtection="0"/>
    <xf numFmtId="0" fontId="12" fillId="0" borderId="3" applyNumberFormat="0" applyAlignment="0" applyProtection="0"/>
    <xf numFmtId="0" fontId="13" fillId="0" borderId="0" applyNumberFormat="0" applyFill="0" applyBorder="0" applyAlignment="0" applyProtection="0"/>
    <xf numFmtId="0" fontId="8" fillId="3" borderId="0" applyNumberFormat="0" applyBorder="0" applyAlignment="0">
      <protection locked="0"/>
    </xf>
    <xf numFmtId="164" fontId="7" fillId="4" borderId="0" applyNumberFormat="0" applyBorder="0" applyAlignment="0"/>
    <xf numFmtId="164" fontId="6" fillId="0" borderId="0" applyNumberFormat="0" applyBorder="0" applyAlignment="0" applyProtection="0"/>
    <xf numFmtId="0" fontId="5" fillId="2" borderId="0" applyNumberFormat="0" applyFont="0" applyBorder="0" applyAlignment="0"/>
    <xf numFmtId="0" fontId="9" fillId="0" borderId="0" applyNumberFormat="0" applyFill="0" applyBorder="0" applyAlignment="0" applyProtection="0">
      <alignment horizontal="center"/>
    </xf>
    <xf numFmtId="0" fontId="10" fillId="0" borderId="0" applyNumberFormat="0" applyFill="0" applyBorder="0" applyAlignment="0" applyProtection="0"/>
    <xf numFmtId="0" fontId="4" fillId="0" borderId="0"/>
    <xf numFmtId="0" fontId="3" fillId="0" borderId="0"/>
    <xf numFmtId="0" fontId="2" fillId="0" borderId="0"/>
    <xf numFmtId="0" fontId="1" fillId="0" borderId="0"/>
    <xf numFmtId="9" fontId="1" fillId="0" borderId="0" applyFont="0" applyFill="0" applyBorder="0" applyAlignment="0" applyProtection="0"/>
  </cellStyleXfs>
  <cellXfs count="39">
    <xf numFmtId="0" fontId="0" fillId="0" borderId="0" xfId="0"/>
    <xf numFmtId="0" fontId="8" fillId="3" borderId="0" xfId="4">
      <protection locked="0"/>
    </xf>
    <xf numFmtId="0" fontId="7" fillId="4" borderId="0" xfId="5" applyNumberFormat="1"/>
    <xf numFmtId="0" fontId="6" fillId="0" borderId="0" xfId="6" applyNumberFormat="1"/>
    <xf numFmtId="0" fontId="0" fillId="2" borderId="0" xfId="7" applyFont="1"/>
    <xf numFmtId="0" fontId="9" fillId="0" borderId="0" xfId="8" applyAlignment="1"/>
    <xf numFmtId="0" fontId="12" fillId="0" borderId="3" xfId="2"/>
    <xf numFmtId="0" fontId="11" fillId="0" borderId="0" xfId="1"/>
    <xf numFmtId="0" fontId="13" fillId="0" borderId="0" xfId="3"/>
    <xf numFmtId="165" fontId="0" fillId="0" borderId="0" xfId="0" applyNumberFormat="1" applyAlignment="1">
      <alignment horizontal="left"/>
    </xf>
    <xf numFmtId="0" fontId="10" fillId="0" borderId="0" xfId="9"/>
    <xf numFmtId="0" fontId="12" fillId="0" borderId="3" xfId="2" applyAlignment="1">
      <alignment vertical="center" readingOrder="1"/>
    </xf>
    <xf numFmtId="0" fontId="13" fillId="0" borderId="0" xfId="3" applyAlignment="1">
      <alignment vertical="center" readingOrder="1"/>
    </xf>
    <xf numFmtId="0" fontId="4" fillId="0" borderId="0" xfId="10"/>
    <xf numFmtId="166" fontId="0" fillId="0" borderId="0" xfId="0" applyNumberFormat="1"/>
    <xf numFmtId="0" fontId="14" fillId="0" borderId="0" xfId="11" applyFont="1"/>
    <xf numFmtId="0" fontId="15" fillId="0" borderId="3" xfId="2" applyFont="1"/>
    <xf numFmtId="0" fontId="0" fillId="5" borderId="0" xfId="7" applyFont="1" applyFill="1"/>
    <xf numFmtId="0" fontId="1" fillId="0" borderId="0" xfId="13"/>
    <xf numFmtId="0" fontId="14" fillId="0" borderId="0" xfId="13" applyFont="1"/>
    <xf numFmtId="0" fontId="14" fillId="0" borderId="0" xfId="13" applyFont="1" applyAlignment="1">
      <alignment horizontal="right"/>
    </xf>
    <xf numFmtId="168" fontId="17" fillId="0" borderId="0" xfId="13" applyNumberFormat="1" applyFont="1"/>
    <xf numFmtId="168" fontId="16" fillId="0" borderId="0" xfId="13" applyNumberFormat="1" applyFont="1"/>
    <xf numFmtId="167" fontId="17" fillId="0" borderId="0" xfId="13" applyNumberFormat="1" applyFont="1"/>
    <xf numFmtId="167" fontId="14" fillId="0" borderId="0" xfId="13" applyNumberFormat="1" applyFont="1"/>
    <xf numFmtId="0" fontId="14" fillId="0" borderId="0" xfId="13" applyFont="1" applyAlignment="1">
      <alignment horizontal="left"/>
    </xf>
    <xf numFmtId="168" fontId="8" fillId="3" borderId="0" xfId="4" applyNumberFormat="1">
      <protection locked="0"/>
    </xf>
    <xf numFmtId="167" fontId="8" fillId="3" borderId="0" xfId="4" applyNumberFormat="1">
      <protection locked="0"/>
    </xf>
    <xf numFmtId="167" fontId="6" fillId="0" borderId="0" xfId="6" applyNumberFormat="1"/>
    <xf numFmtId="0" fontId="14" fillId="0" borderId="1" xfId="13" applyFont="1" applyBorder="1"/>
    <xf numFmtId="0" fontId="1" fillId="0" borderId="1" xfId="13" applyBorder="1"/>
    <xf numFmtId="0" fontId="14" fillId="0" borderId="1" xfId="13" applyFont="1" applyBorder="1" applyAlignment="1">
      <alignment horizontal="right"/>
    </xf>
    <xf numFmtId="0" fontId="14" fillId="0" borderId="2" xfId="13" applyFont="1" applyBorder="1" applyAlignment="1">
      <alignment horizontal="right"/>
    </xf>
    <xf numFmtId="167" fontId="14" fillId="0" borderId="2" xfId="13" applyNumberFormat="1" applyFont="1" applyBorder="1"/>
    <xf numFmtId="0" fontId="12" fillId="0" borderId="1" xfId="2" applyBorder="1"/>
    <xf numFmtId="168" fontId="16" fillId="0" borderId="1" xfId="13" applyNumberFormat="1" applyFont="1" applyBorder="1"/>
    <xf numFmtId="0" fontId="14" fillId="0" borderId="1" xfId="13" applyFont="1" applyBorder="1" applyAlignment="1">
      <alignment horizontal="left"/>
    </xf>
    <xf numFmtId="169" fontId="8" fillId="3" borderId="0" xfId="4" applyNumberFormat="1">
      <protection locked="0"/>
    </xf>
    <xf numFmtId="167" fontId="18" fillId="0" borderId="0" xfId="6" applyNumberFormat="1" applyFont="1"/>
  </cellXfs>
  <cellStyles count="15">
    <cellStyle name="Constant" xfId="5" xr:uid="{796A1085-F0EF-4C67-8AA0-F853232DDC71}"/>
    <cellStyle name="Data" xfId="4" xr:uid="{71F5B92E-D361-4283-9818-F4CBFF584C90}"/>
    <cellStyle name="Heading 1" xfId="1" builtinId="16" customBuiltin="1"/>
    <cellStyle name="Heading 2" xfId="2" builtinId="17" customBuiltin="1"/>
    <cellStyle name="Heading 3" xfId="3" builtinId="18" customBuiltin="1"/>
    <cellStyle name="Highlight" xfId="7" xr:uid="{B0575228-8C74-4A43-8879-54481562CDC8}"/>
    <cellStyle name="Hyperlink" xfId="9" builtinId="8"/>
    <cellStyle name="Normal" xfId="0" builtinId="0" customBuiltin="1"/>
    <cellStyle name="Normal 2" xfId="10" xr:uid="{559CD362-17CD-48F5-91B2-7DC5FC64D3FA}"/>
    <cellStyle name="Normal 3" xfId="11" xr:uid="{A4096F08-03E4-4CD1-B68F-A68D9F3710F6}"/>
    <cellStyle name="Normal 4" xfId="12" xr:uid="{0AC6851A-D0F0-4C59-853D-A726B0157939}"/>
    <cellStyle name="Normal 5" xfId="13" xr:uid="{6E037862-C0F9-427E-9B87-058DE16F13D2}"/>
    <cellStyle name="Pasted values" xfId="8" xr:uid="{030D59A0-04D2-42DE-9BD8-7A15F8DCD3BF}"/>
    <cellStyle name="Percent 2" xfId="14" xr:uid="{F0746D64-E133-44BA-88E0-FD61C2743C27}"/>
    <cellStyle name="Variable" xfId="6" xr:uid="{4B1E7875-0649-4BAC-92A3-2AE0B4C7E180}"/>
  </cellStyles>
  <dxfs count="0"/>
  <tableStyles count="0" defaultTableStyle="TableStyleMedium2" defaultPivotStyle="PivotStyleLight16"/>
  <colors>
    <mruColors>
      <color rgb="FFE8E8E8"/>
      <color rgb="FFFF8000"/>
      <color rgb="FFFF9900"/>
      <color rgb="FFFAE6FF"/>
      <color rgb="FFEBF5FF"/>
      <color rgb="FFFFF0FF"/>
      <color rgb="FFFADCFF"/>
      <color rgb="FFF0D2FF"/>
      <color rgb="FFFAC8FA"/>
      <color rgb="FFF0C8F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1</xdr:colOff>
      <xdr:row>2</xdr:row>
      <xdr:rowOff>0</xdr:rowOff>
    </xdr:from>
    <xdr:to>
      <xdr:col>9</xdr:col>
      <xdr:colOff>1099</xdr:colOff>
      <xdr:row>25</xdr:row>
      <xdr:rowOff>0</xdr:rowOff>
    </xdr:to>
    <xdr:sp macro="" textlink="">
      <xdr:nvSpPr>
        <xdr:cNvPr id="2" name="TextBox 1">
          <a:extLst>
            <a:ext uri="{FF2B5EF4-FFF2-40B4-BE49-F238E27FC236}">
              <a16:creationId xmlns:a16="http://schemas.microsoft.com/office/drawing/2014/main" id="{9D54E71C-AE60-4DE3-BF9A-F3B49148130C}"/>
            </a:ext>
          </a:extLst>
        </xdr:cNvPr>
        <xdr:cNvSpPr txBox="1"/>
      </xdr:nvSpPr>
      <xdr:spPr>
        <a:xfrm>
          <a:off x="1" y="457200"/>
          <a:ext cx="6173298" cy="44005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lIns="36000" tIns="18000" rIns="18000" bIns="18000" rtlCol="0" anchor="t"/>
        <a:lstStyle/>
        <a:p>
          <a:r>
            <a:rPr lang="en-NZ" sz="1200" b="0">
              <a:latin typeface="+mn-lt"/>
            </a:rPr>
            <a:t>Purpose</a:t>
          </a:r>
          <a:endParaRPr lang="en-NZ" sz="1100" b="0">
            <a:latin typeface="+mn-lt"/>
          </a:endParaRPr>
        </a:p>
        <a:p>
          <a:r>
            <a:rPr lang="en-NZ" sz="1100">
              <a:latin typeface="+mj-lt"/>
            </a:rPr>
            <a:t>This workbook contains an example optimization model and associated analysis. The purpose is to illustrate</a:t>
          </a:r>
          <a:r>
            <a:rPr lang="en-NZ" sz="1100" baseline="0">
              <a:latin typeface="+mj-lt"/>
            </a:rPr>
            <a:t> the design and use of optimization models in Microsoft Excel, using the Solver and/or OpenSolver add-ins.</a:t>
          </a:r>
        </a:p>
        <a:p>
          <a:endParaRPr lang="en-NZ" sz="1100" baseline="0">
            <a:latin typeface="+mj-lt"/>
          </a:endParaRPr>
        </a:p>
        <a:p>
          <a:pPr marL="0" marR="0" indent="0" defTabSz="914400" eaLnBrk="1" fontAlgn="auto" latinLnBrk="0" hangingPunct="1">
            <a:lnSpc>
              <a:spcPct val="100000"/>
            </a:lnSpc>
            <a:spcBef>
              <a:spcPts val="0"/>
            </a:spcBef>
            <a:spcAft>
              <a:spcPts val="0"/>
            </a:spcAft>
            <a:buClrTx/>
            <a:buSzTx/>
            <a:buFontTx/>
            <a:buNone/>
            <a:tabLst/>
            <a:defRPr/>
          </a:pPr>
          <a:r>
            <a:rPr lang="en-NZ" sz="1100" baseline="0">
              <a:solidFill>
                <a:schemeClr val="dk1"/>
              </a:solidFill>
              <a:effectLst/>
              <a:latin typeface="+mj-lt"/>
              <a:ea typeface="+mn-ea"/>
              <a:cs typeface="+mn-cs"/>
            </a:rPr>
            <a:t>This workbook should be read in conjunction with the articles at:</a:t>
          </a:r>
        </a:p>
        <a:p>
          <a:pPr marL="0" marR="0" indent="0" defTabSz="914400" eaLnBrk="1" fontAlgn="auto" latinLnBrk="0" hangingPunct="1">
            <a:lnSpc>
              <a:spcPct val="100000"/>
            </a:lnSpc>
            <a:spcBef>
              <a:spcPts val="0"/>
            </a:spcBef>
            <a:spcAft>
              <a:spcPts val="0"/>
            </a:spcAft>
            <a:buClrTx/>
            <a:buSzTx/>
            <a:buFontTx/>
            <a:buNone/>
            <a:tabLst/>
            <a:defRPr/>
          </a:pPr>
          <a:r>
            <a:rPr lang="en-NZ" sz="1100">
              <a:solidFill>
                <a:schemeClr val="dk1"/>
              </a:solidFill>
              <a:effectLst/>
              <a:latin typeface="+mj-lt"/>
              <a:ea typeface="+mn-ea"/>
              <a:cs typeface="+mn-cs"/>
            </a:rPr>
            <a:t>http://www.solvermax.com</a:t>
          </a:r>
        </a:p>
        <a:p>
          <a:pPr marL="0" marR="0" indent="0" defTabSz="914400" eaLnBrk="1" fontAlgn="auto" latinLnBrk="0" hangingPunct="1">
            <a:lnSpc>
              <a:spcPct val="100000"/>
            </a:lnSpc>
            <a:spcBef>
              <a:spcPts val="0"/>
            </a:spcBef>
            <a:spcAft>
              <a:spcPts val="0"/>
            </a:spcAft>
            <a:buClrTx/>
            <a:buSzTx/>
            <a:buFontTx/>
            <a:buNone/>
            <a:tabLst/>
            <a:defRPr/>
          </a:pPr>
          <a:endParaRPr lang="en-NZ" sz="1100">
            <a:latin typeface="+mj-lt"/>
          </a:endParaRPr>
        </a:p>
        <a:p>
          <a:r>
            <a:rPr lang="en-NZ" sz="1200" b="0">
              <a:latin typeface="+mn-lt"/>
            </a:rPr>
            <a:t>Sheets</a:t>
          </a:r>
          <a:endParaRPr lang="en-NZ" sz="1100" b="0">
            <a:latin typeface="+mn-lt"/>
          </a:endParaRPr>
        </a:p>
        <a:p>
          <a:r>
            <a:rPr lang="en-NZ" sz="1100">
              <a:latin typeface="+mj-lt"/>
            </a:rPr>
            <a:t>This workbook contains the following sheets:</a:t>
          </a:r>
        </a:p>
        <a:p>
          <a:r>
            <a:rPr lang="en-NZ" sz="1100">
              <a:latin typeface="+mj-lt"/>
            </a:rPr>
            <a:t>   'About': </a:t>
          </a:r>
          <a:r>
            <a:rPr lang="en-NZ" sz="1100" baseline="0">
              <a:latin typeface="+mj-lt"/>
            </a:rPr>
            <a:t>	This sheet, used to document the workbook.</a:t>
          </a:r>
        </a:p>
        <a:p>
          <a:r>
            <a:rPr lang="en-NZ" sz="1100">
              <a:latin typeface="+mj-lt"/>
            </a:rPr>
            <a:t>   'Model': </a:t>
          </a:r>
          <a:r>
            <a:rPr lang="en-NZ" sz="1100" baseline="0">
              <a:latin typeface="+mj-lt"/>
            </a:rPr>
            <a:t>	An optimization model.</a:t>
          </a:r>
        </a:p>
        <a:p>
          <a:r>
            <a:rPr lang="en-NZ" sz="1100">
              <a:latin typeface="+mj-lt"/>
            </a:rPr>
            <a:t>   'Analysis':	Insights gained from using the model.</a:t>
          </a:r>
        </a:p>
        <a:p>
          <a:pPr marL="0" marR="0" lvl="0" indent="0" defTabSz="914400" eaLnBrk="1" fontAlgn="auto" latinLnBrk="0" hangingPunct="1">
            <a:lnSpc>
              <a:spcPct val="100000"/>
            </a:lnSpc>
            <a:spcBef>
              <a:spcPts val="0"/>
            </a:spcBef>
            <a:spcAft>
              <a:spcPts val="0"/>
            </a:spcAft>
            <a:buClrTx/>
            <a:buSzTx/>
            <a:buFontTx/>
            <a:buNone/>
            <a:tabLst/>
            <a:defRPr/>
          </a:pPr>
          <a:r>
            <a:rPr lang="en-NZ" sz="1100">
              <a:solidFill>
                <a:schemeClr val="dk1"/>
              </a:solidFill>
              <a:effectLst/>
              <a:latin typeface="+mj-lt"/>
              <a:ea typeface="+mn-ea"/>
              <a:cs typeface="+mn-cs"/>
            </a:rPr>
            <a:t>   'Control':	Values used to control the workbook.</a:t>
          </a:r>
          <a:endParaRPr lang="en-NZ">
            <a:effectLst/>
            <a:latin typeface="+mj-lt"/>
          </a:endParaRPr>
        </a:p>
        <a:p>
          <a:endParaRPr lang="en-NZ" sz="1100">
            <a:latin typeface="+mj-lt"/>
          </a:endParaRPr>
        </a:p>
        <a:p>
          <a:r>
            <a:rPr lang="en-NZ" sz="1200" b="0" baseline="0">
              <a:latin typeface="+mn-lt"/>
            </a:rPr>
            <a:t>Disclaimer</a:t>
          </a:r>
          <a:endParaRPr lang="en-NZ" sz="1100" b="0" baseline="0">
            <a:latin typeface="+mn-lt"/>
          </a:endParaRPr>
        </a:p>
        <a:p>
          <a:r>
            <a:rPr lang="en-NZ" sz="1100" baseline="0">
              <a:latin typeface="+mj-lt"/>
            </a:rPr>
            <a:t>This workbook </a:t>
          </a:r>
          <a:r>
            <a:rPr lang="en-NZ">
              <a:latin typeface="+mj-lt"/>
            </a:rPr>
            <a:t>is presented on an as is basis for illustrative purposes only and should not be relied upon for making financial, legal or any other commitments. Solver Max will accept no responsibility or liability for any errors or omissions.</a:t>
          </a:r>
        </a:p>
        <a:p>
          <a:endParaRPr lang="en-NZ" sz="1100">
            <a:latin typeface="+mj-lt"/>
          </a:endParaRPr>
        </a:p>
        <a:p>
          <a:r>
            <a:rPr lang="en-NZ" sz="1200" b="0">
              <a:latin typeface="+mn-lt"/>
            </a:rPr>
            <a:t>Copyright</a:t>
          </a:r>
          <a:endParaRPr lang="en-NZ" sz="1100" b="0">
            <a:latin typeface="+mn-lt"/>
          </a:endParaRPr>
        </a:p>
        <a:p>
          <a:pPr marL="0" marR="0" indent="0" defTabSz="914400" eaLnBrk="1" fontAlgn="auto" latinLnBrk="0" hangingPunct="1">
            <a:lnSpc>
              <a:spcPct val="100000"/>
            </a:lnSpc>
            <a:spcBef>
              <a:spcPts val="0"/>
            </a:spcBef>
            <a:spcAft>
              <a:spcPts val="0"/>
            </a:spcAft>
            <a:buClrTx/>
            <a:buSzTx/>
            <a:buFontTx/>
            <a:buNone/>
            <a:tabLst/>
            <a:defRPr/>
          </a:pPr>
          <a:r>
            <a:rPr lang="en-NZ" sz="1100">
              <a:latin typeface="+mj-lt"/>
            </a:rPr>
            <a:t>This workbook is © </a:t>
          </a:r>
          <a:r>
            <a:rPr lang="en-NZ" sz="1100">
              <a:solidFill>
                <a:schemeClr val="dk1"/>
              </a:solidFill>
              <a:latin typeface="+mj-lt"/>
              <a:ea typeface="+mn-ea"/>
              <a:cs typeface="+mn-cs"/>
            </a:rPr>
            <a:t>Copyright </a:t>
          </a:r>
          <a:r>
            <a:rPr lang="en-NZ" sz="1100">
              <a:latin typeface="+mj-lt"/>
            </a:rPr>
            <a:t>2021 Solver Max</a:t>
          </a:r>
          <a:r>
            <a:rPr lang="en-NZ" b="0" i="0">
              <a:latin typeface="+mj-lt"/>
              <a:cs typeface="Times New Roman" pitchFamily="18" charset="0"/>
            </a:rPr>
            <a:t>.</a:t>
          </a:r>
        </a:p>
        <a:p>
          <a:pPr marL="0" marR="0" indent="0" defTabSz="914400" eaLnBrk="1" fontAlgn="auto" latinLnBrk="0" hangingPunct="1">
            <a:lnSpc>
              <a:spcPct val="100000"/>
            </a:lnSpc>
            <a:spcBef>
              <a:spcPts val="0"/>
            </a:spcBef>
            <a:spcAft>
              <a:spcPts val="0"/>
            </a:spcAft>
            <a:buClrTx/>
            <a:buSzTx/>
            <a:buFontTx/>
            <a:buNone/>
            <a:tabLst/>
            <a:defRPr/>
          </a:pPr>
          <a:r>
            <a:rPr lang="en-NZ" b="0" i="0">
              <a:latin typeface="+mj-lt"/>
              <a:cs typeface="Times New Roman" pitchFamily="18" charset="0"/>
            </a:rPr>
            <a:t>Solver Max retains copyright of this workbook.</a:t>
          </a:r>
        </a:p>
      </xdr:txBody>
    </xdr:sp>
    <xdr:clientData/>
  </xdr:twoCellAnchor>
  <xdr:twoCellAnchor editAs="oneCell">
    <xdr:from>
      <xdr:col>10</xdr:col>
      <xdr:colOff>13765</xdr:colOff>
      <xdr:row>0</xdr:row>
      <xdr:rowOff>30745</xdr:rowOff>
    </xdr:from>
    <xdr:to>
      <xdr:col>10</xdr:col>
      <xdr:colOff>1206096</xdr:colOff>
      <xdr:row>9</xdr:row>
      <xdr:rowOff>110748</xdr:rowOff>
    </xdr:to>
    <xdr:pic>
      <xdr:nvPicPr>
        <xdr:cNvPr id="14" name="Picture 13">
          <a:extLst>
            <a:ext uri="{FF2B5EF4-FFF2-40B4-BE49-F238E27FC236}">
              <a16:creationId xmlns:a16="http://schemas.microsoft.com/office/drawing/2014/main" id="{3CBD64A6-FDDA-4BB7-9965-6BDB1288A044}"/>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868462" y="30745"/>
          <a:ext cx="1192331" cy="1866629"/>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11</xdr:col>
      <xdr:colOff>0</xdr:colOff>
      <xdr:row>3</xdr:row>
      <xdr:rowOff>0</xdr:rowOff>
    </xdr:from>
    <xdr:to>
      <xdr:col>22</xdr:col>
      <xdr:colOff>0</xdr:colOff>
      <xdr:row>53</xdr:row>
      <xdr:rowOff>114300</xdr:rowOff>
    </xdr:to>
    <xdr:sp macro="" textlink="">
      <xdr:nvSpPr>
        <xdr:cNvPr id="2" name="TextBox 1">
          <a:extLst>
            <a:ext uri="{FF2B5EF4-FFF2-40B4-BE49-F238E27FC236}">
              <a16:creationId xmlns:a16="http://schemas.microsoft.com/office/drawing/2014/main" id="{9009E64A-877B-4DC3-AD03-C8B864FCCA41}"/>
            </a:ext>
          </a:extLst>
        </xdr:cNvPr>
        <xdr:cNvSpPr txBox="1"/>
      </xdr:nvSpPr>
      <xdr:spPr>
        <a:xfrm>
          <a:off x="8001000" y="676275"/>
          <a:ext cx="8382000" cy="9725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36000" tIns="18000" rIns="18000" bIns="18000" rtlCol="0" anchor="t"/>
        <a:lstStyle/>
        <a:p>
          <a:r>
            <a:rPr lang="en-NZ" sz="1200" b="0">
              <a:latin typeface="+mn-lt"/>
            </a:rPr>
            <a:t>Situation</a:t>
          </a:r>
        </a:p>
        <a:p>
          <a:r>
            <a:rPr lang="en-NZ" sz="1100">
              <a:latin typeface="+mj-lt"/>
            </a:rPr>
            <a:t>A </a:t>
          </a:r>
          <a:r>
            <a:rPr lang="en-NZ" sz="1100">
              <a:solidFill>
                <a:schemeClr val="dk1"/>
              </a:solidFill>
              <a:effectLst/>
              <a:latin typeface="+mj-lt"/>
              <a:ea typeface="+mn-ea"/>
              <a:cs typeface="+mn-cs"/>
            </a:rPr>
            <a:t>COVID-19 </a:t>
          </a:r>
          <a:r>
            <a:rPr lang="en-NZ" sz="1100">
              <a:latin typeface="+mj-lt"/>
            </a:rPr>
            <a:t>vaccination program needs to be planned </a:t>
          </a:r>
          <a:r>
            <a:rPr lang="en-NZ" sz="1100">
              <a:solidFill>
                <a:schemeClr val="dk1"/>
              </a:solidFill>
              <a:effectLst/>
              <a:latin typeface="+mj-lt"/>
              <a:ea typeface="+mn-ea"/>
              <a:cs typeface="+mn-cs"/>
            </a:rPr>
            <a:t>for Hong Kong. W</a:t>
          </a:r>
          <a:r>
            <a:rPr lang="en-NZ" sz="1100">
              <a:latin typeface="+mj-lt"/>
            </a:rPr>
            <a:t>ith a limited supply of vaccine, this case study explores an optimization approach to planning the vaccination program.</a:t>
          </a:r>
          <a:r>
            <a:rPr lang="en-NZ" sz="1100" baseline="0">
              <a:latin typeface="+mj-lt"/>
            </a:rPr>
            <a:t> The author develops a delivery plan based on </a:t>
          </a:r>
          <a:r>
            <a:rPr lang="en-NZ" sz="1100">
              <a:latin typeface="+mj-lt"/>
            </a:rPr>
            <a:t>a "transportation problem" model formulation</a:t>
          </a:r>
          <a:r>
            <a:rPr lang="en-NZ" sz="1100" baseline="0">
              <a:latin typeface="+mj-lt"/>
            </a:rPr>
            <a:t>.</a:t>
          </a:r>
        </a:p>
        <a:p>
          <a:r>
            <a:rPr lang="en-NZ" sz="1100" baseline="0">
              <a:latin typeface="+mj-lt"/>
            </a:rPr>
            <a:t> </a:t>
          </a:r>
        </a:p>
        <a:p>
          <a:r>
            <a:rPr lang="en-NZ" sz="1200" b="0">
              <a:latin typeface="+mn-lt"/>
            </a:rPr>
            <a:t>Model design</a:t>
          </a:r>
        </a:p>
        <a:p>
          <a:pPr eaLnBrk="1" fontAlgn="auto" latinLnBrk="0" hangingPunct="1"/>
          <a:r>
            <a:rPr lang="en-NZ" sz="1100" baseline="0">
              <a:solidFill>
                <a:schemeClr val="dk1"/>
              </a:solidFill>
              <a:effectLst/>
              <a:latin typeface="+mj-lt"/>
              <a:ea typeface="+mn-ea"/>
              <a:cs typeface="+mn-cs"/>
            </a:rPr>
            <a:t>Key features of the vaccination program:</a:t>
          </a:r>
        </a:p>
        <a:p>
          <a:pPr eaLnBrk="1" fontAlgn="auto" latinLnBrk="0" hangingPunct="1"/>
          <a:r>
            <a:rPr lang="en-NZ" sz="1100" baseline="0">
              <a:solidFill>
                <a:schemeClr val="dk1"/>
              </a:solidFill>
              <a:effectLst/>
              <a:latin typeface="+mj-lt"/>
              <a:ea typeface="+mn-ea"/>
              <a:cs typeface="+mn-cs"/>
            </a:rPr>
            <a:t>- The vaccine will be supplied in batches over 6 months, according to a known schedule.</a:t>
          </a:r>
        </a:p>
        <a:p>
          <a:pPr eaLnBrk="1" fontAlgn="auto" latinLnBrk="0" hangingPunct="1"/>
          <a:r>
            <a:rPr lang="en-NZ" sz="1100" baseline="0">
              <a:solidFill>
                <a:schemeClr val="dk1"/>
              </a:solidFill>
              <a:effectLst/>
              <a:latin typeface="+mj-lt"/>
              <a:ea typeface="+mn-ea"/>
              <a:cs typeface="+mn-cs"/>
            </a:rPr>
            <a:t>- Each batch of vaccine may be stored in freezers for up to 6 months.</a:t>
          </a:r>
        </a:p>
        <a:p>
          <a:pPr eaLnBrk="1" fontAlgn="auto" latinLnBrk="0" hangingPunct="1"/>
          <a:r>
            <a:rPr lang="en-NZ" sz="1100" baseline="0">
              <a:solidFill>
                <a:schemeClr val="dk1"/>
              </a:solidFill>
              <a:effectLst/>
              <a:latin typeface="+mj-lt"/>
              <a:ea typeface="+mn-ea"/>
              <a:cs typeface="+mn-cs"/>
            </a:rPr>
            <a:t>- Storing vaccines in specialised, ultra-cold freezers costs $5.50 per month per dose of vaccine.</a:t>
          </a:r>
        </a:p>
        <a:p>
          <a:pPr eaLnBrk="1" fontAlgn="auto" latinLnBrk="0" hangingPunct="1"/>
          <a:r>
            <a:rPr lang="en-NZ" sz="1100" baseline="0">
              <a:solidFill>
                <a:schemeClr val="dk1"/>
              </a:solidFill>
              <a:effectLst/>
              <a:latin typeface="+mj-lt"/>
              <a:ea typeface="+mn-ea"/>
              <a:cs typeface="+mn-cs"/>
            </a:rPr>
            <a:t>- We assume a high, dummy cost of storage for months when it is not possible to store a batch of doses (i.e. before a batch arrives and 6 months after it arrives).</a:t>
          </a:r>
        </a:p>
        <a:p>
          <a:pPr eaLnBrk="1" fontAlgn="auto" latinLnBrk="0" hangingPunct="1"/>
          <a:r>
            <a:rPr lang="en-NZ" sz="1100" baseline="0">
              <a:solidFill>
                <a:schemeClr val="dk1"/>
              </a:solidFill>
              <a:effectLst/>
              <a:latin typeface="+mj-lt"/>
              <a:ea typeface="+mn-ea"/>
              <a:cs typeface="+mn-cs"/>
            </a:rPr>
            <a:t>- In total, 7.5 million doses of this brand of vaccine will to be available.</a:t>
          </a:r>
          <a:endParaRPr lang="en-NZ">
            <a:effectLst/>
            <a:latin typeface="+mj-lt"/>
          </a:endParaRPr>
        </a:p>
        <a:p>
          <a:r>
            <a:rPr lang="en-NZ" sz="1100" baseline="0">
              <a:solidFill>
                <a:schemeClr val="dk1"/>
              </a:solidFill>
              <a:effectLst/>
              <a:latin typeface="+mj-lt"/>
              <a:ea typeface="+mn-ea"/>
              <a:cs typeface="+mn-cs"/>
            </a:rPr>
            <a:t>- The demand for vaccine doses is specified in a known schedule over a 7 month period, starting in the same month that supply first becomes available.</a:t>
          </a:r>
        </a:p>
        <a:p>
          <a:endParaRPr lang="en-NZ">
            <a:effectLst/>
            <a:latin typeface="+mj-lt"/>
          </a:endParaRPr>
        </a:p>
        <a:p>
          <a:r>
            <a:rPr lang="en-NZ" sz="1100" baseline="0">
              <a:solidFill>
                <a:schemeClr val="dk1"/>
              </a:solidFill>
              <a:effectLst/>
              <a:latin typeface="+mj-lt"/>
              <a:ea typeface="+mn-ea"/>
              <a:cs typeface="+mn-cs"/>
            </a:rPr>
            <a:t>Our objective is to minimize the vaccine cost, while ensuring the supply meets demand.</a:t>
          </a:r>
          <a:endParaRPr lang="en-NZ">
            <a:effectLst/>
            <a:latin typeface="+mj-lt"/>
          </a:endParaRPr>
        </a:p>
        <a:p>
          <a:endParaRPr lang="en-NZ" sz="1100">
            <a:latin typeface="+mj-lt"/>
          </a:endParaRPr>
        </a:p>
        <a:p>
          <a:r>
            <a:rPr lang="en-NZ" sz="1200">
              <a:latin typeface="+mn-lt"/>
            </a:rPr>
            <a:t>Implementation</a:t>
          </a:r>
        </a:p>
        <a:p>
          <a:r>
            <a:rPr lang="en-NZ" sz="1100" baseline="0">
              <a:solidFill>
                <a:schemeClr val="dk1"/>
              </a:solidFill>
              <a:effectLst/>
              <a:latin typeface="+mj-lt"/>
              <a:ea typeface="+mn-ea"/>
              <a:cs typeface="+mn-cs"/>
            </a:rPr>
            <a:t>Objective:</a:t>
          </a:r>
          <a:endParaRPr lang="en-NZ">
            <a:effectLst/>
            <a:latin typeface="+mj-lt"/>
          </a:endParaRPr>
        </a:p>
        <a:p>
          <a:r>
            <a:rPr lang="en-NZ" sz="1100" baseline="0">
              <a:solidFill>
                <a:schemeClr val="dk1"/>
              </a:solidFill>
              <a:effectLst/>
              <a:latin typeface="+mj-lt"/>
              <a:ea typeface="+mn-ea"/>
              <a:cs typeface="+mn-cs"/>
            </a:rPr>
            <a:t>- Minimize the total cost of vaccine storage over time (the cost of the vaccine doses is assumed to be fixed, so it can be ignored).</a:t>
          </a:r>
          <a:endParaRPr lang="en-NZ">
            <a:effectLst/>
            <a:latin typeface="+mj-lt"/>
          </a:endParaRPr>
        </a:p>
        <a:p>
          <a:endParaRPr lang="en-NZ" sz="1100">
            <a:latin typeface="+mj-lt"/>
          </a:endParaRPr>
        </a:p>
        <a:p>
          <a:r>
            <a:rPr lang="en-NZ" sz="1100">
              <a:latin typeface="+mj-lt"/>
            </a:rPr>
            <a:t>V</a:t>
          </a:r>
          <a:r>
            <a:rPr lang="en-NZ" sz="1100" baseline="0">
              <a:latin typeface="+mj-lt"/>
            </a:rPr>
            <a:t>ariables:</a:t>
          </a:r>
        </a:p>
        <a:p>
          <a:r>
            <a:rPr lang="en-NZ" sz="1100" baseline="0">
              <a:latin typeface="+mj-lt"/>
            </a:rPr>
            <a:t>- The allocation of vaccine doses to each month.</a:t>
          </a:r>
        </a:p>
        <a:p>
          <a:endParaRPr lang="en-NZ" sz="1100" baseline="0">
            <a:latin typeface="+mj-lt"/>
          </a:endParaRPr>
        </a:p>
        <a:p>
          <a:r>
            <a:rPr lang="en-NZ" sz="1100" baseline="0">
              <a:latin typeface="+mj-lt"/>
            </a:rPr>
            <a:t>Constraints:</a:t>
          </a:r>
        </a:p>
        <a:p>
          <a:r>
            <a:rPr lang="en-NZ" sz="1100" baseline="0">
              <a:latin typeface="+mj-lt"/>
            </a:rPr>
            <a:t>- Demand for doses must be met every month</a:t>
          </a:r>
          <a:r>
            <a:rPr lang="en-NZ" sz="1100" baseline="0">
              <a:solidFill>
                <a:schemeClr val="dk1"/>
              </a:solidFill>
              <a:effectLst/>
              <a:latin typeface="+mj-lt"/>
              <a:ea typeface="+mn-ea"/>
              <a:cs typeface="+mn-cs"/>
            </a:rPr>
            <a:t>.</a:t>
          </a:r>
        </a:p>
        <a:p>
          <a:r>
            <a:rPr lang="en-NZ" sz="1100" baseline="0">
              <a:solidFill>
                <a:schemeClr val="dk1"/>
              </a:solidFill>
              <a:effectLst/>
              <a:latin typeface="+mj-lt"/>
              <a:ea typeface="+mn-ea"/>
              <a:cs typeface="+mn-cs"/>
            </a:rPr>
            <a:t>- All supplied doses must be consumed.</a:t>
          </a:r>
          <a:endParaRPr lang="en-NZ">
            <a:effectLst/>
            <a:latin typeface="+mj-lt"/>
          </a:endParaRPr>
        </a:p>
        <a:p>
          <a:endParaRPr lang="en-NZ" sz="1100" baseline="0">
            <a:latin typeface="+mj-lt"/>
          </a:endParaRPr>
        </a:p>
        <a:p>
          <a:r>
            <a:rPr lang="en-NZ" sz="1100">
              <a:latin typeface="+mn-lt"/>
            </a:rPr>
            <a:t>Solution</a:t>
          </a:r>
        </a:p>
        <a:p>
          <a:pPr marL="0" marR="0" lvl="0" indent="0" defTabSz="914400" eaLnBrk="1" fontAlgn="auto" latinLnBrk="0" hangingPunct="1">
            <a:lnSpc>
              <a:spcPct val="100000"/>
            </a:lnSpc>
            <a:spcBef>
              <a:spcPts val="0"/>
            </a:spcBef>
            <a:spcAft>
              <a:spcPts val="0"/>
            </a:spcAft>
            <a:buClrTx/>
            <a:buSzTx/>
            <a:buFontTx/>
            <a:buNone/>
            <a:tabLst/>
            <a:defRPr/>
          </a:pPr>
          <a:r>
            <a:rPr lang="en-NZ" sz="1100">
              <a:solidFill>
                <a:schemeClr val="dk1"/>
              </a:solidFill>
              <a:effectLst/>
              <a:latin typeface="+mj-lt"/>
              <a:ea typeface="+mn-ea"/>
              <a:cs typeface="+mn-cs"/>
            </a:rPr>
            <a:t>The</a:t>
          </a:r>
          <a:r>
            <a:rPr lang="en-NZ" sz="1100" baseline="0">
              <a:solidFill>
                <a:schemeClr val="dk1"/>
              </a:solidFill>
              <a:effectLst/>
              <a:latin typeface="+mj-lt"/>
              <a:ea typeface="+mn-ea"/>
              <a:cs typeface="+mn-cs"/>
            </a:rPr>
            <a:t> model can be solved using Solver or </a:t>
          </a:r>
          <a:r>
            <a:rPr lang="en-NZ" sz="1100">
              <a:solidFill>
                <a:schemeClr val="dk1"/>
              </a:solidFill>
              <a:effectLst/>
              <a:latin typeface="+mj-lt"/>
              <a:ea typeface="+mn-ea"/>
              <a:cs typeface="+mn-cs"/>
            </a:rPr>
            <a:t>OpenSolver. Solver and</a:t>
          </a:r>
          <a:r>
            <a:rPr lang="en-NZ" sz="1100" baseline="0">
              <a:solidFill>
                <a:schemeClr val="dk1"/>
              </a:solidFill>
              <a:effectLst/>
              <a:latin typeface="+mj-lt"/>
              <a:ea typeface="+mn-ea"/>
              <a:cs typeface="+mn-cs"/>
            </a:rPr>
            <a:t> OpenSolver find different alternative optima, with the same total storage cost of $69.850 million. The existence of alternative optima is not uncommon for this type of model.</a:t>
          </a:r>
          <a:endParaRPr lang="en-NZ">
            <a:effectLst/>
            <a:latin typeface="+mj-lt"/>
          </a:endParaRPr>
        </a:p>
        <a:p>
          <a:endParaRPr lang="en-NZ" sz="1100">
            <a:latin typeface="+mj-lt"/>
          </a:endParaRPr>
        </a:p>
        <a:p>
          <a:r>
            <a:rPr lang="en-NZ" sz="1200" b="0">
              <a:latin typeface="+mn-lt"/>
            </a:rPr>
            <a:t>Extension</a:t>
          </a:r>
        </a:p>
        <a:p>
          <a:r>
            <a:rPr lang="en-NZ" sz="1100" baseline="0">
              <a:latin typeface="+mj-lt"/>
            </a:rPr>
            <a:t>In this situation, there are many alternative optima. The author also used a heuristic to find a solution. Fortunately, the heuristic found an optimal solution, though it is not guaranteed to do so.</a:t>
          </a:r>
        </a:p>
        <a:p>
          <a:endParaRPr lang="en-NZ" sz="1100" baseline="0">
            <a:latin typeface="+mj-lt"/>
          </a:endParaRPr>
        </a:p>
        <a:p>
          <a:r>
            <a:rPr lang="en-NZ" sz="1100" baseline="0">
              <a:latin typeface="+mj-lt"/>
            </a:rPr>
            <a:t>The heuristic's solution has a favorable attribute: supplied doses are used as soon as they can be, given the demand schedule. Conversely, the solutions found by both Solver and OpenSolver store vaccines for up to two months, with gaps between when a batch of doses arrives and when some or all of it is used. The solvers do this because the cost of storing vaccine doses is linear. That is, if we need to store some doses until next month, then the solver is indifferent between storing vaccine doses that we already have versus storing vaccine doses that arrive this month or subsequently.</a:t>
          </a:r>
        </a:p>
        <a:p>
          <a:endParaRPr lang="en-NZ" sz="1100" baseline="0">
            <a:latin typeface="+mj-lt"/>
          </a:endParaRPr>
        </a:p>
        <a:p>
          <a:r>
            <a:rPr lang="en-NZ" sz="1100" baseline="0">
              <a:latin typeface="+mj-lt"/>
            </a:rPr>
            <a:t>However, we might prefer to use older doses first, perhaps because there is a risk of some doses becoming unusable, or simply because that seems like a more sensible solution.</a:t>
          </a:r>
        </a:p>
        <a:p>
          <a:endParaRPr lang="en-NZ" sz="1100" baseline="0">
            <a:latin typeface="+mj-lt"/>
          </a:endParaRPr>
        </a:p>
        <a:p>
          <a:r>
            <a:rPr lang="en-NZ" sz="1100" baseline="0">
              <a:latin typeface="+mj-lt"/>
            </a:rPr>
            <a:t>We can incentivize the solvers to use doses as soon as possible by adding an increasing penalty - </a:t>
          </a:r>
          <a:r>
            <a:rPr lang="en-NZ" sz="1100" baseline="0">
              <a:solidFill>
                <a:schemeClr val="dk1"/>
              </a:solidFill>
              <a:effectLst/>
              <a:latin typeface="+mj-lt"/>
              <a:ea typeface="+mn-ea"/>
              <a:cs typeface="+mn-cs"/>
            </a:rPr>
            <a:t>such as a compounding percentage - </a:t>
          </a:r>
          <a:r>
            <a:rPr lang="en-NZ" sz="1100" baseline="0">
              <a:latin typeface="+mj-lt"/>
            </a:rPr>
            <a:t>on the storage costs. Note that the model is still linear, as the penalty each month is a constant, rather than being a non-linear function of variables. With a positive penalty on storage, such as +1% per month, the solvers both find the same solution as the heuristic.</a:t>
          </a:r>
        </a:p>
        <a:p>
          <a:endParaRPr lang="en-NZ" sz="1100" baseline="0">
            <a:latin typeface="+mj-lt"/>
          </a:endParaRPr>
        </a:p>
        <a:p>
          <a:r>
            <a:rPr lang="en-NZ" sz="1100" baseline="0">
              <a:latin typeface="+mj-lt"/>
            </a:rPr>
            <a:t>Interestingly, we can also apply a negative penalty, such as -1% per month. This reduces the marginal storage cost over time, which creates an incentive to use supplied doses </a:t>
          </a:r>
          <a:r>
            <a:rPr lang="en-NZ" sz="1100" i="1" baseline="0">
              <a:latin typeface="+mj-lt"/>
            </a:rPr>
            <a:t>as late as possible</a:t>
          </a:r>
          <a:r>
            <a:rPr lang="en-NZ" sz="1100" baseline="0">
              <a:latin typeface="+mj-lt"/>
            </a:rPr>
            <a:t> (while still meeting the demand schedule). Applying a negative penalty to the storage cost leads to a very different solution.</a:t>
          </a:r>
        </a:p>
        <a:p>
          <a:endParaRPr lang="en-NZ" sz="1100" baseline="0">
            <a:latin typeface="+mj-lt"/>
          </a:endParaRPr>
        </a:p>
        <a:p>
          <a:r>
            <a:rPr lang="en-NZ" sz="1100" baseline="0">
              <a:latin typeface="+mn-lt"/>
            </a:rPr>
            <a:t>Source</a:t>
          </a:r>
        </a:p>
        <a:p>
          <a:r>
            <a:rPr lang="en-NZ" sz="1100" baseline="0">
              <a:latin typeface="+mj-lt"/>
            </a:rPr>
            <a:t>Based on: Cheng, CH. (2021). "Supply driven planning for a vaccination program in Hong Kong: An optimization approach", COVID-19 Pandemic: Case Studies &amp; Opinions, Volume 2021, Issue 02, pages 196-202.</a:t>
          </a:r>
        </a:p>
        <a:p>
          <a:r>
            <a:rPr lang="en-NZ" sz="1100" baseline="0">
              <a:latin typeface="+mj-lt"/>
            </a:rPr>
            <a:t>https://researchinfotext.com/ropen/attachments/articles/pdfs/259006COVID20-5050.pdf</a:t>
          </a:r>
          <a:endParaRPr lang="en-NZ" sz="1100">
            <a:latin typeface="+mj-lt"/>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4</xdr:row>
      <xdr:rowOff>0</xdr:rowOff>
    </xdr:from>
    <xdr:to>
      <xdr:col>9</xdr:col>
      <xdr:colOff>0</xdr:colOff>
      <xdr:row>13</xdr:row>
      <xdr:rowOff>0</xdr:rowOff>
    </xdr:to>
    <xdr:sp macro="" textlink="">
      <xdr:nvSpPr>
        <xdr:cNvPr id="3" name="TextBox 2">
          <a:extLst>
            <a:ext uri="{FF2B5EF4-FFF2-40B4-BE49-F238E27FC236}">
              <a16:creationId xmlns:a16="http://schemas.microsoft.com/office/drawing/2014/main" id="{724E2015-48BD-4AAF-B81D-BEBA35F347A9}"/>
            </a:ext>
          </a:extLst>
        </xdr:cNvPr>
        <xdr:cNvSpPr txBox="1"/>
      </xdr:nvSpPr>
      <xdr:spPr>
        <a:xfrm>
          <a:off x="0" y="866775"/>
          <a:ext cx="7543800" cy="11525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36000" tIns="18000" rIns="18000" bIns="18000" rtlCol="0" anchor="t"/>
        <a:lstStyle/>
        <a:p>
          <a:r>
            <a:rPr lang="en-NZ" sz="1100" b="0" i="0">
              <a:latin typeface="+mj-lt"/>
              <a:cs typeface="Segoe UI Semilight" panose="020B0402040204020203" pitchFamily="34" charset="0"/>
            </a:rPr>
            <a:t>We have the</a:t>
          </a:r>
          <a:r>
            <a:rPr lang="en-NZ" sz="1100" b="0" i="0" baseline="0">
              <a:latin typeface="+mj-lt"/>
              <a:cs typeface="Segoe UI Semilight" panose="020B0402040204020203" pitchFamily="34" charset="0"/>
            </a:rPr>
            <a:t> following scenarios:</a:t>
          </a:r>
        </a:p>
        <a:p>
          <a:r>
            <a:rPr lang="en-NZ" sz="1100" b="0" i="0" baseline="0">
              <a:latin typeface="+mj-lt"/>
              <a:cs typeface="Segoe UI Semilight" panose="020B0402040204020203" pitchFamily="34" charset="0"/>
            </a:rPr>
            <a:t>- Scenario A. Heuristic. Doses are used as soon as possible.</a:t>
          </a:r>
        </a:p>
        <a:p>
          <a:r>
            <a:rPr lang="en-NZ" sz="1100" b="0" i="0" baseline="0">
              <a:latin typeface="+mj-lt"/>
              <a:cs typeface="Segoe UI Semilight" panose="020B0402040204020203" pitchFamily="34" charset="0"/>
            </a:rPr>
            <a:t>- </a:t>
          </a:r>
          <a:r>
            <a:rPr lang="en-NZ" sz="1100" b="0" i="0" baseline="0">
              <a:solidFill>
                <a:schemeClr val="dk1"/>
              </a:solidFill>
              <a:effectLst/>
              <a:latin typeface="+mj-lt"/>
              <a:ea typeface="+mn-ea"/>
              <a:cs typeface="+mn-cs"/>
            </a:rPr>
            <a:t>Scenario B. </a:t>
          </a:r>
          <a:r>
            <a:rPr lang="en-NZ" sz="1100" b="0" i="0" baseline="0">
              <a:latin typeface="+mj-lt"/>
              <a:cs typeface="Segoe UI Semilight" panose="020B0402040204020203" pitchFamily="34" charset="0"/>
            </a:rPr>
            <a:t>Zero penalty, using Solver. Alternative optima.</a:t>
          </a:r>
        </a:p>
        <a:p>
          <a:pPr marL="0" marR="0" lvl="0" indent="0" defTabSz="914400" eaLnBrk="1" fontAlgn="auto" latinLnBrk="0" hangingPunct="1">
            <a:lnSpc>
              <a:spcPct val="100000"/>
            </a:lnSpc>
            <a:spcBef>
              <a:spcPts val="0"/>
            </a:spcBef>
            <a:spcAft>
              <a:spcPts val="0"/>
            </a:spcAft>
            <a:buClrTx/>
            <a:buSzTx/>
            <a:buFontTx/>
            <a:buNone/>
            <a:tabLst/>
            <a:defRPr/>
          </a:pPr>
          <a:r>
            <a:rPr lang="en-NZ" sz="1100" b="0" i="0" baseline="0">
              <a:solidFill>
                <a:schemeClr val="dk1"/>
              </a:solidFill>
              <a:effectLst/>
              <a:latin typeface="+mj-lt"/>
              <a:ea typeface="+mn-ea"/>
              <a:cs typeface="+mn-cs"/>
            </a:rPr>
            <a:t>- Scenario C. Zero penalty, using OpenSolver. Another alternative optima.</a:t>
          </a:r>
          <a:endParaRPr lang="en-NZ">
            <a:effectLst/>
            <a:latin typeface="+mj-lt"/>
          </a:endParaRPr>
        </a:p>
        <a:p>
          <a:r>
            <a:rPr lang="en-NZ" sz="1100" b="0" i="0" baseline="0">
              <a:latin typeface="+mj-lt"/>
              <a:cs typeface="Segoe UI Semilight" panose="020B0402040204020203" pitchFamily="34" charset="0"/>
            </a:rPr>
            <a:t>- </a:t>
          </a:r>
          <a:r>
            <a:rPr lang="en-NZ" sz="1100" b="0" i="0" baseline="0">
              <a:solidFill>
                <a:schemeClr val="dk1"/>
              </a:solidFill>
              <a:effectLst/>
              <a:latin typeface="+mj-lt"/>
              <a:ea typeface="+mn-ea"/>
              <a:cs typeface="+mn-cs"/>
            </a:rPr>
            <a:t>Scenario D. </a:t>
          </a:r>
          <a:r>
            <a:rPr lang="en-NZ" sz="1100" b="0" i="0" baseline="0">
              <a:latin typeface="+mj-lt"/>
              <a:cs typeface="Segoe UI Semilight" panose="020B0402040204020203" pitchFamily="34" charset="0"/>
            </a:rPr>
            <a:t>Positive penalty (e.g. +1.0%). Doses are used as soon as possible.</a:t>
          </a:r>
        </a:p>
        <a:p>
          <a:r>
            <a:rPr lang="en-NZ" sz="1100" b="0" i="0" baseline="0">
              <a:latin typeface="+mj-lt"/>
              <a:cs typeface="Segoe UI Semilight" panose="020B0402040204020203" pitchFamily="34" charset="0"/>
            </a:rPr>
            <a:t>- </a:t>
          </a:r>
          <a:r>
            <a:rPr lang="en-NZ" sz="1100" b="0" i="0" baseline="0">
              <a:solidFill>
                <a:schemeClr val="dk1"/>
              </a:solidFill>
              <a:effectLst/>
              <a:latin typeface="+mj-lt"/>
              <a:ea typeface="+mn-ea"/>
              <a:cs typeface="+mn-cs"/>
            </a:rPr>
            <a:t>Scenario E. </a:t>
          </a:r>
          <a:r>
            <a:rPr lang="en-NZ" sz="1100" b="0" i="0" baseline="0">
              <a:latin typeface="+mj-lt"/>
              <a:cs typeface="Segoe UI Semilight" panose="020B0402040204020203" pitchFamily="34" charset="0"/>
            </a:rPr>
            <a:t>Negative penalty (e.g. -1.0%). Doses are used as late as possible.</a:t>
          </a:r>
        </a:p>
        <a:p>
          <a:endParaRPr lang="en-NZ" sz="1100" b="0" i="0" baseline="0">
            <a:latin typeface="+mj-lt"/>
            <a:cs typeface="Segoe UI Semilight" panose="020B0402040204020203" pitchFamily="34" charset="0"/>
          </a:endParaRPr>
        </a:p>
        <a:p>
          <a:r>
            <a:rPr lang="en-NZ" sz="1100">
              <a:latin typeface="+mj-lt"/>
              <a:cs typeface="Segoe UI Semilight" panose="020B0402040204020203" pitchFamily="34" charset="0"/>
            </a:rPr>
            <a:t>Note that, if we ignore the penalty cost, then all scenarios have the same objective function value. That is, they are all alternative optima.</a:t>
          </a:r>
        </a:p>
        <a:p>
          <a:endParaRPr lang="en-NZ" sz="1100">
            <a:latin typeface="+mj-lt"/>
            <a:cs typeface="Segoe UI Semilight" panose="020B0402040204020203" pitchFamily="34" charset="0"/>
          </a:endParaRP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3</xdr:col>
      <xdr:colOff>0</xdr:colOff>
      <xdr:row>3</xdr:row>
      <xdr:rowOff>0</xdr:rowOff>
    </xdr:from>
    <xdr:to>
      <xdr:col>16</xdr:col>
      <xdr:colOff>0</xdr:colOff>
      <xdr:row>28</xdr:row>
      <xdr:rowOff>0</xdr:rowOff>
    </xdr:to>
    <xdr:sp macro="" textlink="">
      <xdr:nvSpPr>
        <xdr:cNvPr id="2" name="TextBox 1">
          <a:extLst>
            <a:ext uri="{FF2B5EF4-FFF2-40B4-BE49-F238E27FC236}">
              <a16:creationId xmlns:a16="http://schemas.microsoft.com/office/drawing/2014/main" id="{9335A647-FD77-49A3-B029-53773C381A6A}"/>
            </a:ext>
          </a:extLst>
        </xdr:cNvPr>
        <xdr:cNvSpPr txBox="1"/>
      </xdr:nvSpPr>
      <xdr:spPr>
        <a:xfrm>
          <a:off x="2190750" y="676275"/>
          <a:ext cx="7429500" cy="47910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36000" tIns="18000" rIns="18000" bIns="18000" rtlCol="0" anchor="t"/>
        <a:lstStyle/>
        <a:p>
          <a:r>
            <a:rPr lang="en-NZ" sz="1200" b="0" i="0">
              <a:latin typeface="+mn-lt"/>
              <a:cs typeface="Segoe UI Semilight" panose="020B0402040204020203" pitchFamily="34" charset="0"/>
            </a:rPr>
            <a:t>Named ranges</a:t>
          </a:r>
        </a:p>
        <a:p>
          <a:r>
            <a:rPr lang="en-NZ" sz="1100">
              <a:latin typeface="+mj-lt"/>
              <a:cs typeface="Segoe UI Semilight" panose="020B0402040204020203" pitchFamily="34" charset="0"/>
            </a:rPr>
            <a:t>To make the Solver dialog easier to understand, the model's data, formulae, and variables are defined as range names that use the following convention:</a:t>
          </a:r>
          <a:endParaRPr lang="en-NZ" sz="1100" baseline="0">
            <a:latin typeface="+mj-lt"/>
            <a:cs typeface="Segoe UI Semilight" panose="020B0402040204020203" pitchFamily="34" charset="0"/>
          </a:endParaRPr>
        </a:p>
        <a:p>
          <a:r>
            <a:rPr lang="en-NZ" sz="1100" baseline="0">
              <a:latin typeface="+mj-lt"/>
              <a:cs typeface="Segoe UI Semilight" panose="020B0402040204020203" pitchFamily="34" charset="0"/>
            </a:rPr>
            <a:t>- Data range names start with d.</a:t>
          </a:r>
        </a:p>
        <a:p>
          <a:r>
            <a:rPr lang="en-NZ" sz="1100" baseline="0">
              <a:latin typeface="+mj-lt"/>
              <a:cs typeface="Segoe UI Semilight" panose="020B0402040204020203" pitchFamily="34" charset="0"/>
            </a:rPr>
            <a:t>- Formulae range names start with f.</a:t>
          </a:r>
        </a:p>
        <a:p>
          <a:r>
            <a:rPr lang="en-NZ" sz="1100" baseline="0">
              <a:latin typeface="+mj-lt"/>
              <a:cs typeface="Segoe UI Semilight" panose="020B0402040204020203" pitchFamily="34" charset="0"/>
            </a:rPr>
            <a:t>- Variable range names start with v.</a:t>
          </a:r>
          <a:endParaRPr lang="en-NZ" sz="1100">
            <a:latin typeface="+mj-lt"/>
            <a:cs typeface="Segoe UI Semilight" panose="020B0402040204020203" pitchFamily="34" charset="0"/>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www.solvermax.com/"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A96C7C-F2A9-46DD-A126-9EF2FB1344E4}">
  <sheetPr codeName="Sheet2">
    <pageSetUpPr fitToPage="1"/>
  </sheetPr>
  <dimension ref="A1:L27"/>
  <sheetViews>
    <sheetView showGridLines="0" tabSelected="1" zoomScaleNormal="100" workbookViewId="0">
      <selection activeCell="A2" sqref="A2"/>
    </sheetView>
  </sheetViews>
  <sheetFormatPr defaultColWidth="0" defaultRowHeight="15" zeroHeight="1" x14ac:dyDescent="0.25"/>
  <cols>
    <col min="1" max="10" width="9" customWidth="1"/>
    <col min="11" max="11" width="17.75" customWidth="1"/>
    <col min="12" max="12" width="2.5" customWidth="1"/>
    <col min="13" max="16384" width="8" hidden="1"/>
  </cols>
  <sheetData>
    <row r="1" spans="1:11" ht="21" x14ac:dyDescent="0.35">
      <c r="A1" s="7" t="s">
        <v>8</v>
      </c>
    </row>
    <row r="2" spans="1:11" x14ac:dyDescent="0.25"/>
    <row r="3" spans="1:11" x14ac:dyDescent="0.25"/>
    <row r="4" spans="1:11" x14ac:dyDescent="0.25"/>
    <row r="5" spans="1:11" x14ac:dyDescent="0.25"/>
    <row r="6" spans="1:11" x14ac:dyDescent="0.25"/>
    <row r="7" spans="1:11" x14ac:dyDescent="0.25"/>
    <row r="8" spans="1:11" x14ac:dyDescent="0.25"/>
    <row r="9" spans="1:11" x14ac:dyDescent="0.25"/>
    <row r="10" spans="1:11" x14ac:dyDescent="0.25"/>
    <row r="11" spans="1:11" x14ac:dyDescent="0.25">
      <c r="K11" s="10" t="s">
        <v>12</v>
      </c>
    </row>
    <row r="12" spans="1:11" x14ac:dyDescent="0.25"/>
    <row r="13" spans="1:11" x14ac:dyDescent="0.25"/>
    <row r="14" spans="1:11" x14ac:dyDescent="0.25"/>
    <row r="15" spans="1:11" ht="15.75" x14ac:dyDescent="0.25">
      <c r="K15" s="8" t="s">
        <v>2</v>
      </c>
    </row>
    <row r="16" spans="1:11" x14ac:dyDescent="0.25">
      <c r="K16" s="1" t="s">
        <v>4</v>
      </c>
    </row>
    <row r="17" spans="11:11" x14ac:dyDescent="0.25">
      <c r="K17" s="2" t="s">
        <v>5</v>
      </c>
    </row>
    <row r="18" spans="11:11" x14ac:dyDescent="0.25">
      <c r="K18" s="4" t="s">
        <v>6</v>
      </c>
    </row>
    <row r="19" spans="11:11" x14ac:dyDescent="0.25">
      <c r="K19" s="17" t="s">
        <v>19</v>
      </c>
    </row>
    <row r="20" spans="11:11" x14ac:dyDescent="0.25">
      <c r="K20" s="3" t="s">
        <v>9</v>
      </c>
    </row>
    <row r="21" spans="11:11" x14ac:dyDescent="0.25">
      <c r="K21" s="5" t="s">
        <v>7</v>
      </c>
    </row>
    <row r="22" spans="11:11" x14ac:dyDescent="0.25"/>
    <row r="23" spans="11:11" ht="15.75" x14ac:dyDescent="0.25">
      <c r="K23" s="8" t="s">
        <v>3</v>
      </c>
    </row>
    <row r="24" spans="11:11" x14ac:dyDescent="0.25">
      <c r="K24" t="s">
        <v>11</v>
      </c>
    </row>
    <row r="25" spans="11:11" x14ac:dyDescent="0.25">
      <c r="K25" s="9">
        <v>44319</v>
      </c>
    </row>
    <row r="26" spans="11:11" x14ac:dyDescent="0.25"/>
    <row r="27" spans="11:11" x14ac:dyDescent="0.25"/>
  </sheetData>
  <hyperlinks>
    <hyperlink ref="K11" r:id="rId1" xr:uid="{89BBA00B-48F7-4111-A942-44FF0006F910}"/>
  </hyperlinks>
  <pageMargins left="0.59055118110236227" right="0.59055118110236227" top="0.59055118110236227" bottom="0.59055118110236227" header="0.31496062992125984" footer="0.31496062992125984"/>
  <pageSetup paperSize="9" orientation="landscape" horizontalDpi="4294967292" verticalDpi="0" r:id="rId2"/>
  <headerFooter>
    <oddFooter>&amp;LFile: &amp;F, Worksheet: &amp;A&amp;CPage &amp;P of &amp;N&amp;RCopyright www.solvermax.com</oddFooter>
  </headerFooter>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AA5A93-45CE-4006-8A63-C0AD3BFA040B}">
  <sheetPr>
    <pageSetUpPr fitToPage="1"/>
  </sheetPr>
  <dimension ref="A1:W54"/>
  <sheetViews>
    <sheetView showGridLines="0" workbookViewId="0">
      <selection activeCell="C5" sqref="C5"/>
    </sheetView>
  </sheetViews>
  <sheetFormatPr defaultColWidth="0" defaultRowHeight="15" zeroHeight="1" x14ac:dyDescent="0.25"/>
  <cols>
    <col min="1" max="1" width="11.25" style="18" customWidth="1"/>
    <col min="2" max="10" width="10" style="18" customWidth="1"/>
    <col min="11" max="11" width="2.5" style="18" customWidth="1"/>
    <col min="12" max="22" width="11.25" style="18" customWidth="1"/>
    <col min="23" max="23" width="2.5" style="18" customWidth="1"/>
    <col min="24" max="16384" width="9" style="18" hidden="1"/>
  </cols>
  <sheetData>
    <row r="1" spans="1:22" ht="21" x14ac:dyDescent="0.35">
      <c r="A1" s="7" t="s">
        <v>41</v>
      </c>
      <c r="B1" s="19"/>
      <c r="C1" s="19"/>
      <c r="D1" s="19"/>
      <c r="E1" s="19"/>
      <c r="F1" s="19"/>
      <c r="G1" s="19"/>
      <c r="H1" s="19"/>
      <c r="I1" s="19"/>
      <c r="J1" s="19"/>
    </row>
    <row r="2" spans="1:22" x14ac:dyDescent="0.25">
      <c r="A2" s="19"/>
      <c r="B2" s="19"/>
      <c r="C2" s="19"/>
      <c r="D2" s="19"/>
      <c r="E2" s="19"/>
      <c r="F2" s="19"/>
      <c r="G2" s="19"/>
      <c r="H2" s="19"/>
      <c r="I2" s="19"/>
      <c r="J2" s="19"/>
    </row>
    <row r="3" spans="1:22" ht="17.25" x14ac:dyDescent="0.3">
      <c r="A3" s="6" t="s">
        <v>4</v>
      </c>
      <c r="B3" s="29"/>
      <c r="C3" s="29"/>
      <c r="D3" s="29"/>
      <c r="E3" s="29"/>
      <c r="F3" s="29"/>
      <c r="G3" s="29"/>
      <c r="H3" s="29"/>
      <c r="I3" s="29"/>
      <c r="J3" s="29"/>
      <c r="L3" s="6" t="s">
        <v>10</v>
      </c>
      <c r="M3" s="16"/>
      <c r="N3" s="16"/>
      <c r="O3" s="16"/>
      <c r="P3" s="16"/>
      <c r="Q3" s="16"/>
      <c r="R3" s="16"/>
      <c r="S3" s="16"/>
      <c r="T3" s="16"/>
      <c r="U3" s="16"/>
      <c r="V3" s="16"/>
    </row>
    <row r="4" spans="1:22" x14ac:dyDescent="0.25">
      <c r="E4" s="19"/>
      <c r="F4" s="19"/>
      <c r="G4" s="19"/>
      <c r="H4" s="19"/>
      <c r="I4" s="19"/>
    </row>
    <row r="5" spans="1:22" x14ac:dyDescent="0.25">
      <c r="A5" s="25" t="s">
        <v>24</v>
      </c>
      <c r="C5" s="26">
        <v>5.5</v>
      </c>
      <c r="D5" s="19" t="s">
        <v>28</v>
      </c>
      <c r="E5" s="19"/>
      <c r="F5" s="19"/>
      <c r="G5" s="19"/>
      <c r="H5" s="19"/>
      <c r="I5" s="19"/>
    </row>
    <row r="6" spans="1:22" x14ac:dyDescent="0.25">
      <c r="A6" s="19" t="s">
        <v>34</v>
      </c>
      <c r="B6" s="19"/>
      <c r="C6" s="27">
        <v>10000</v>
      </c>
      <c r="D6" s="19" t="s">
        <v>28</v>
      </c>
      <c r="E6" s="19"/>
      <c r="F6" s="19"/>
      <c r="G6" s="19"/>
      <c r="H6" s="19"/>
      <c r="I6" s="19"/>
    </row>
    <row r="7" spans="1:22" x14ac:dyDescent="0.25">
      <c r="A7" s="19" t="s">
        <v>20</v>
      </c>
      <c r="C7" s="1">
        <v>6</v>
      </c>
      <c r="D7" s="19" t="s">
        <v>21</v>
      </c>
      <c r="E7" s="19"/>
      <c r="F7" s="19"/>
      <c r="G7" s="19"/>
      <c r="H7" s="19"/>
      <c r="I7" s="19"/>
      <c r="J7" s="22"/>
    </row>
    <row r="8" spans="1:22" x14ac:dyDescent="0.25">
      <c r="A8" s="19" t="s">
        <v>26</v>
      </c>
      <c r="B8" s="19"/>
      <c r="C8" s="37">
        <v>0</v>
      </c>
      <c r="D8" s="19" t="s">
        <v>25</v>
      </c>
      <c r="E8" s="19"/>
      <c r="F8" s="19"/>
      <c r="G8" s="19"/>
      <c r="H8" s="19"/>
      <c r="I8" s="19"/>
      <c r="J8" s="22"/>
    </row>
    <row r="9" spans="1:22" x14ac:dyDescent="0.25">
      <c r="E9" s="19"/>
      <c r="F9" s="19"/>
      <c r="G9" s="19"/>
      <c r="H9" s="19"/>
      <c r="I9" s="19"/>
      <c r="J9" s="22"/>
    </row>
    <row r="10" spans="1:22" x14ac:dyDescent="0.25">
      <c r="A10" s="29" t="s">
        <v>35</v>
      </c>
      <c r="B10" s="31" t="s">
        <v>22</v>
      </c>
      <c r="C10" s="29">
        <v>1</v>
      </c>
      <c r="D10" s="29">
        <v>2</v>
      </c>
      <c r="E10" s="29">
        <v>3</v>
      </c>
      <c r="F10" s="29">
        <v>4</v>
      </c>
      <c r="G10" s="29">
        <v>5</v>
      </c>
      <c r="H10" s="29">
        <v>6</v>
      </c>
      <c r="I10" s="29">
        <v>7</v>
      </c>
      <c r="J10" s="31" t="s">
        <v>16</v>
      </c>
    </row>
    <row r="11" spans="1:22" x14ac:dyDescent="0.25">
      <c r="A11" s="19" t="s">
        <v>30</v>
      </c>
      <c r="C11" s="27">
        <v>1000000</v>
      </c>
      <c r="D11" s="27">
        <v>1500000</v>
      </c>
      <c r="E11" s="27">
        <v>1500000</v>
      </c>
      <c r="F11" s="27">
        <v>1500000</v>
      </c>
      <c r="G11" s="27">
        <v>1000000</v>
      </c>
      <c r="H11" s="27">
        <v>1000000</v>
      </c>
      <c r="I11" s="23"/>
      <c r="J11" s="24">
        <f>SUM(C11:I11)</f>
        <v>7500000</v>
      </c>
    </row>
    <row r="12" spans="1:22" x14ac:dyDescent="0.25">
      <c r="A12" s="19" t="s">
        <v>31</v>
      </c>
      <c r="C12" s="27">
        <v>700000</v>
      </c>
      <c r="D12" s="27">
        <v>1000000</v>
      </c>
      <c r="E12" s="27">
        <v>1200000</v>
      </c>
      <c r="F12" s="27">
        <v>1300000</v>
      </c>
      <c r="G12" s="27">
        <v>1300000</v>
      </c>
      <c r="H12" s="27">
        <v>1300000</v>
      </c>
      <c r="I12" s="27">
        <v>700000</v>
      </c>
      <c r="J12" s="24">
        <f>SUM(C12:I12)</f>
        <v>7500000</v>
      </c>
    </row>
    <row r="13" spans="1:22" x14ac:dyDescent="0.25">
      <c r="A13" s="19"/>
      <c r="B13" s="19"/>
      <c r="C13" s="20"/>
      <c r="D13" s="21"/>
      <c r="E13" s="22"/>
      <c r="F13" s="22"/>
      <c r="G13" s="22"/>
      <c r="H13" s="22"/>
      <c r="I13" s="22"/>
      <c r="J13" s="22"/>
    </row>
    <row r="14" spans="1:22" ht="17.25" x14ac:dyDescent="0.3">
      <c r="A14" s="6" t="s">
        <v>18</v>
      </c>
      <c r="B14" s="16"/>
      <c r="C14" s="16"/>
      <c r="D14" s="30"/>
      <c r="E14" s="30"/>
      <c r="F14" s="30"/>
      <c r="G14" s="30"/>
      <c r="H14" s="30"/>
      <c r="I14" s="30"/>
      <c r="J14" s="35"/>
    </row>
    <row r="15" spans="1:22" x14ac:dyDescent="0.25">
      <c r="I15" s="22"/>
      <c r="J15" s="22"/>
    </row>
    <row r="16" spans="1:22" x14ac:dyDescent="0.25">
      <c r="A16" s="29" t="s">
        <v>24</v>
      </c>
      <c r="B16" s="31" t="s">
        <v>22</v>
      </c>
      <c r="C16" s="29">
        <v>1</v>
      </c>
      <c r="D16" s="29">
        <v>2</v>
      </c>
      <c r="E16" s="29">
        <v>3</v>
      </c>
      <c r="F16" s="29">
        <v>4</v>
      </c>
      <c r="G16" s="29">
        <v>5</v>
      </c>
      <c r="H16" s="29">
        <v>6</v>
      </c>
      <c r="I16" s="22"/>
      <c r="J16" s="22"/>
    </row>
    <row r="17" spans="1:10" x14ac:dyDescent="0.25">
      <c r="A17" s="19" t="s">
        <v>48</v>
      </c>
      <c r="B17" s="22"/>
      <c r="C17" s="22">
        <f t="shared" ref="C17:H17" si="0">$C$5*(1+$C$8)^(C16-1)</f>
        <v>5.5</v>
      </c>
      <c r="D17" s="22">
        <f t="shared" si="0"/>
        <v>5.5</v>
      </c>
      <c r="E17" s="22">
        <f t="shared" si="0"/>
        <v>5.5</v>
      </c>
      <c r="F17" s="22">
        <f t="shared" si="0"/>
        <v>5.5</v>
      </c>
      <c r="G17" s="22">
        <f t="shared" si="0"/>
        <v>5.5</v>
      </c>
      <c r="H17" s="22">
        <f t="shared" si="0"/>
        <v>5.5</v>
      </c>
      <c r="I17" s="19"/>
      <c r="J17" s="19"/>
    </row>
    <row r="18" spans="1:10" x14ac:dyDescent="0.25">
      <c r="A18" s="19" t="s">
        <v>29</v>
      </c>
      <c r="B18" s="21"/>
      <c r="C18" s="22">
        <f>SUM($C$17:C17)</f>
        <v>5.5</v>
      </c>
      <c r="D18" s="22">
        <f>SUM($C$17:D17)</f>
        <v>11</v>
      </c>
      <c r="E18" s="22">
        <f>SUM($C$17:E17)</f>
        <v>16.5</v>
      </c>
      <c r="F18" s="22">
        <f>SUM($C$17:F17)</f>
        <v>22</v>
      </c>
      <c r="G18" s="22">
        <f>SUM($C$17:G17)</f>
        <v>27.5</v>
      </c>
      <c r="H18" s="22">
        <f>SUM($C$17:H17)</f>
        <v>33</v>
      </c>
      <c r="I18" s="19"/>
      <c r="J18" s="19"/>
    </row>
    <row r="19" spans="1:10" x14ac:dyDescent="0.25">
      <c r="I19" s="19"/>
      <c r="J19" s="19"/>
    </row>
    <row r="20" spans="1:10" x14ac:dyDescent="0.25">
      <c r="A20" s="29" t="s">
        <v>24</v>
      </c>
      <c r="B20" s="31" t="s">
        <v>22</v>
      </c>
      <c r="C20" s="29">
        <v>1</v>
      </c>
      <c r="D20" s="29">
        <v>2</v>
      </c>
      <c r="E20" s="29">
        <v>3</v>
      </c>
      <c r="F20" s="29">
        <v>4</v>
      </c>
      <c r="G20" s="29">
        <v>5</v>
      </c>
      <c r="H20" s="29">
        <v>6</v>
      </c>
      <c r="I20" s="29">
        <v>7</v>
      </c>
      <c r="J20" s="19"/>
    </row>
    <row r="21" spans="1:10" x14ac:dyDescent="0.25">
      <c r="A21" s="19" t="s">
        <v>37</v>
      </c>
      <c r="B21" s="19">
        <v>1</v>
      </c>
      <c r="C21" s="22">
        <f t="shared" ref="C21:I26" si="1">IF(OR($B21&gt;C$28,C$28-$B21&gt;=$C$7),$C$6,$C$5*(C$28-$B21+1))</f>
        <v>5.5</v>
      </c>
      <c r="D21" s="22">
        <f t="shared" si="1"/>
        <v>11</v>
      </c>
      <c r="E21" s="22">
        <f t="shared" si="1"/>
        <v>16.5</v>
      </c>
      <c r="F21" s="22">
        <f t="shared" si="1"/>
        <v>22</v>
      </c>
      <c r="G21" s="22">
        <f t="shared" si="1"/>
        <v>27.5</v>
      </c>
      <c r="H21" s="22">
        <f t="shared" si="1"/>
        <v>33</v>
      </c>
      <c r="I21" s="22">
        <f t="shared" si="1"/>
        <v>10000</v>
      </c>
      <c r="J21" s="19"/>
    </row>
    <row r="22" spans="1:10" x14ac:dyDescent="0.25">
      <c r="B22" s="19">
        <v>2</v>
      </c>
      <c r="C22" s="22">
        <f t="shared" si="1"/>
        <v>10000</v>
      </c>
      <c r="D22" s="22">
        <f t="shared" si="1"/>
        <v>5.5</v>
      </c>
      <c r="E22" s="22">
        <f t="shared" si="1"/>
        <v>11</v>
      </c>
      <c r="F22" s="22">
        <f t="shared" si="1"/>
        <v>16.5</v>
      </c>
      <c r="G22" s="22">
        <f t="shared" si="1"/>
        <v>22</v>
      </c>
      <c r="H22" s="22">
        <f t="shared" si="1"/>
        <v>27.5</v>
      </c>
      <c r="I22" s="22">
        <f t="shared" si="1"/>
        <v>33</v>
      </c>
      <c r="J22" s="19"/>
    </row>
    <row r="23" spans="1:10" x14ac:dyDescent="0.25">
      <c r="B23" s="19">
        <v>3</v>
      </c>
      <c r="C23" s="22">
        <f t="shared" si="1"/>
        <v>10000</v>
      </c>
      <c r="D23" s="22">
        <f t="shared" si="1"/>
        <v>10000</v>
      </c>
      <c r="E23" s="22">
        <f t="shared" si="1"/>
        <v>5.5</v>
      </c>
      <c r="F23" s="22">
        <f t="shared" si="1"/>
        <v>11</v>
      </c>
      <c r="G23" s="22">
        <f t="shared" si="1"/>
        <v>16.5</v>
      </c>
      <c r="H23" s="22">
        <f t="shared" si="1"/>
        <v>22</v>
      </c>
      <c r="I23" s="22">
        <f t="shared" si="1"/>
        <v>27.5</v>
      </c>
      <c r="J23" s="19"/>
    </row>
    <row r="24" spans="1:10" x14ac:dyDescent="0.25">
      <c r="B24" s="19">
        <v>4</v>
      </c>
      <c r="C24" s="22">
        <f t="shared" si="1"/>
        <v>10000</v>
      </c>
      <c r="D24" s="22">
        <f t="shared" si="1"/>
        <v>10000</v>
      </c>
      <c r="E24" s="22">
        <f t="shared" si="1"/>
        <v>10000</v>
      </c>
      <c r="F24" s="22">
        <f t="shared" si="1"/>
        <v>5.5</v>
      </c>
      <c r="G24" s="22">
        <f t="shared" si="1"/>
        <v>11</v>
      </c>
      <c r="H24" s="22">
        <f t="shared" si="1"/>
        <v>16.5</v>
      </c>
      <c r="I24" s="22">
        <f t="shared" si="1"/>
        <v>22</v>
      </c>
      <c r="J24" s="19"/>
    </row>
    <row r="25" spans="1:10" x14ac:dyDescent="0.25">
      <c r="B25" s="19">
        <v>5</v>
      </c>
      <c r="C25" s="22">
        <f t="shared" si="1"/>
        <v>10000</v>
      </c>
      <c r="D25" s="22">
        <f t="shared" si="1"/>
        <v>10000</v>
      </c>
      <c r="E25" s="22">
        <f t="shared" si="1"/>
        <v>10000</v>
      </c>
      <c r="F25" s="22">
        <f t="shared" si="1"/>
        <v>10000</v>
      </c>
      <c r="G25" s="22">
        <f t="shared" si="1"/>
        <v>5.5</v>
      </c>
      <c r="H25" s="22">
        <f t="shared" si="1"/>
        <v>11</v>
      </c>
      <c r="I25" s="22">
        <f t="shared" si="1"/>
        <v>16.5</v>
      </c>
      <c r="J25" s="19"/>
    </row>
    <row r="26" spans="1:10" x14ac:dyDescent="0.25">
      <c r="B26" s="19">
        <v>6</v>
      </c>
      <c r="C26" s="22">
        <f t="shared" si="1"/>
        <v>10000</v>
      </c>
      <c r="D26" s="22">
        <f t="shared" si="1"/>
        <v>10000</v>
      </c>
      <c r="E26" s="22">
        <f t="shared" si="1"/>
        <v>10000</v>
      </c>
      <c r="F26" s="22">
        <f t="shared" si="1"/>
        <v>10000</v>
      </c>
      <c r="G26" s="22">
        <f t="shared" si="1"/>
        <v>10000</v>
      </c>
      <c r="H26" s="22">
        <f t="shared" si="1"/>
        <v>5.5</v>
      </c>
      <c r="I26" s="22">
        <f t="shared" si="1"/>
        <v>11</v>
      </c>
      <c r="J26" s="19"/>
    </row>
    <row r="27" spans="1:10" x14ac:dyDescent="0.25">
      <c r="A27" s="19"/>
      <c r="B27" s="19"/>
      <c r="C27" s="19"/>
      <c r="D27" s="19"/>
      <c r="E27" s="19"/>
      <c r="F27" s="19"/>
      <c r="G27" s="19"/>
      <c r="H27" s="19"/>
      <c r="I27" s="19"/>
      <c r="J27" s="19"/>
    </row>
    <row r="28" spans="1:10" x14ac:dyDescent="0.25">
      <c r="A28" s="29" t="s">
        <v>24</v>
      </c>
      <c r="B28" s="31" t="s">
        <v>22</v>
      </c>
      <c r="C28" s="31">
        <v>1</v>
      </c>
      <c r="D28" s="31">
        <v>2</v>
      </c>
      <c r="E28" s="31">
        <v>3</v>
      </c>
      <c r="F28" s="31">
        <v>4</v>
      </c>
      <c r="G28" s="31">
        <v>5</v>
      </c>
      <c r="H28" s="31">
        <v>6</v>
      </c>
      <c r="I28" s="31">
        <v>7</v>
      </c>
      <c r="J28" s="19"/>
    </row>
    <row r="29" spans="1:10" x14ac:dyDescent="0.25">
      <c r="A29" s="19" t="s">
        <v>36</v>
      </c>
      <c r="B29" s="19">
        <v>1</v>
      </c>
      <c r="C29" s="22" cm="1">
        <f t="array" ref="C29">IF(OR($B29&gt;C$28,C$28-$B29&gt;=$C$7),$C$6,INDEX($C$18:$H$18,1,(C$28-$B29+1)))</f>
        <v>5.5</v>
      </c>
      <c r="D29" s="22" cm="1">
        <f t="array" ref="D29">IF(OR($B29&gt;D$28,D$28-$B29&gt;=$C$7),$C$6,INDEX($C$18:$H$18,1,(D$28-$B29+1)))</f>
        <v>11</v>
      </c>
      <c r="E29" s="22" cm="1">
        <f t="array" ref="E29">IF(OR($B29&gt;E$28,E$28-$B29&gt;=$C$7),$C$6,INDEX($C$18:$H$18,1,(E$28-$B29+1)))</f>
        <v>16.5</v>
      </c>
      <c r="F29" s="22" cm="1">
        <f t="array" ref="F29">IF(OR($B29&gt;F$28,F$28-$B29&gt;=$C$7),$C$6,INDEX($C$18:$H$18,1,(F$28-$B29+1)))</f>
        <v>22</v>
      </c>
      <c r="G29" s="22" cm="1">
        <f t="array" ref="G29">IF(OR($B29&gt;G$28,G$28-$B29&gt;=$C$7),$C$6,INDEX($C$18:$H$18,1,(G$28-$B29+1)))</f>
        <v>27.5</v>
      </c>
      <c r="H29" s="22" cm="1">
        <f t="array" ref="H29">IF(OR($B29&gt;H$28,H$28-$B29&gt;=$C$7),$C$6,INDEX($C$18:$H$18,1,(H$28-$B29+1)))</f>
        <v>33</v>
      </c>
      <c r="I29" s="22" cm="1">
        <f t="array" ref="I29">IF(OR($B29&gt;I$28,I$28-$B29&gt;=$C$7),$C$6,INDEX($C$18:$H$18,1,(I$28-$B29+1)))</f>
        <v>10000</v>
      </c>
      <c r="J29" s="19"/>
    </row>
    <row r="30" spans="1:10" x14ac:dyDescent="0.25">
      <c r="B30" s="19">
        <v>2</v>
      </c>
      <c r="C30" s="22" cm="1">
        <f t="array" ref="C30">IF(OR($B30&gt;C$28,C$28-$B30&gt;=$C$7),$C$6,INDEX($C$18:$H$18,1,(C$28-$B30+1)))</f>
        <v>10000</v>
      </c>
      <c r="D30" s="22" cm="1">
        <f t="array" ref="D30">IF(OR($B30&gt;D$28,D$28-$B30&gt;=$C$7),$C$6,INDEX($C$18:$H$18,1,(D$28-$B30+1)))</f>
        <v>5.5</v>
      </c>
      <c r="E30" s="22" cm="1">
        <f t="array" ref="E30">IF(OR($B30&gt;E$28,E$28-$B30&gt;=$C$7),$C$6,INDEX($C$18:$H$18,1,(E$28-$B30+1)))</f>
        <v>11</v>
      </c>
      <c r="F30" s="22" cm="1">
        <f t="array" ref="F30">IF(OR($B30&gt;F$28,F$28-$B30&gt;=$C$7),$C$6,INDEX($C$18:$H$18,1,(F$28-$B30+1)))</f>
        <v>16.5</v>
      </c>
      <c r="G30" s="22" cm="1">
        <f t="array" ref="G30">IF(OR($B30&gt;G$28,G$28-$B30&gt;=$C$7),$C$6,INDEX($C$18:$H$18,1,(G$28-$B30+1)))</f>
        <v>22</v>
      </c>
      <c r="H30" s="22" cm="1">
        <f t="array" ref="H30">IF(OR($B30&gt;H$28,H$28-$B30&gt;=$C$7),$C$6,INDEX($C$18:$H$18,1,(H$28-$B30+1)))</f>
        <v>27.5</v>
      </c>
      <c r="I30" s="22" cm="1">
        <f t="array" ref="I30">IF(OR($B30&gt;I$28,I$28-$B30&gt;=$C$7),$C$6,INDEX($C$18:$H$18,1,(I$28-$B30+1)))</f>
        <v>33</v>
      </c>
      <c r="J30" s="19"/>
    </row>
    <row r="31" spans="1:10" x14ac:dyDescent="0.25">
      <c r="B31" s="19">
        <v>3</v>
      </c>
      <c r="C31" s="22" cm="1">
        <f t="array" ref="C31">IF(OR($B31&gt;C$28,C$28-$B31&gt;=$C$7),$C$6,INDEX($C$18:$H$18,1,(C$28-$B31+1)))</f>
        <v>10000</v>
      </c>
      <c r="D31" s="22" cm="1">
        <f t="array" ref="D31">IF(OR($B31&gt;D$28,D$28-$B31&gt;=$C$7),$C$6,INDEX($C$18:$H$18,1,(D$28-$B31+1)))</f>
        <v>10000</v>
      </c>
      <c r="E31" s="22" cm="1">
        <f t="array" ref="E31">IF(OR($B31&gt;E$28,E$28-$B31&gt;=$C$7),$C$6,INDEX($C$18:$H$18,1,(E$28-$B31+1)))</f>
        <v>5.5</v>
      </c>
      <c r="F31" s="22" cm="1">
        <f t="array" ref="F31">IF(OR($B31&gt;F$28,F$28-$B31&gt;=$C$7),$C$6,INDEX($C$18:$H$18,1,(F$28-$B31+1)))</f>
        <v>11</v>
      </c>
      <c r="G31" s="22" cm="1">
        <f t="array" ref="G31">IF(OR($B31&gt;G$28,G$28-$B31&gt;=$C$7),$C$6,INDEX($C$18:$H$18,1,(G$28-$B31+1)))</f>
        <v>16.5</v>
      </c>
      <c r="H31" s="22" cm="1">
        <f t="array" ref="H31">IF(OR($B31&gt;H$28,H$28-$B31&gt;=$C$7),$C$6,INDEX($C$18:$H$18,1,(H$28-$B31+1)))</f>
        <v>22</v>
      </c>
      <c r="I31" s="22" cm="1">
        <f t="array" ref="I31">IF(OR($B31&gt;I$28,I$28-$B31&gt;=$C$7),$C$6,INDEX($C$18:$H$18,1,(I$28-$B31+1)))</f>
        <v>27.5</v>
      </c>
      <c r="J31" s="19"/>
    </row>
    <row r="32" spans="1:10" x14ac:dyDescent="0.25">
      <c r="B32" s="19">
        <v>4</v>
      </c>
      <c r="C32" s="22" cm="1">
        <f t="array" ref="C32">IF(OR($B32&gt;C$28,C$28-$B32&gt;=$C$7),$C$6,INDEX($C$18:$H$18,1,(C$28-$B32+1)))</f>
        <v>10000</v>
      </c>
      <c r="D32" s="22" cm="1">
        <f t="array" ref="D32">IF(OR($B32&gt;D$28,D$28-$B32&gt;=$C$7),$C$6,INDEX($C$18:$H$18,1,(D$28-$B32+1)))</f>
        <v>10000</v>
      </c>
      <c r="E32" s="22" cm="1">
        <f t="array" ref="E32">IF(OR($B32&gt;E$28,E$28-$B32&gt;=$C$7),$C$6,INDEX($C$18:$H$18,1,(E$28-$B32+1)))</f>
        <v>10000</v>
      </c>
      <c r="F32" s="22" cm="1">
        <f t="array" ref="F32">IF(OR($B32&gt;F$28,F$28-$B32&gt;=$C$7),$C$6,INDEX($C$18:$H$18,1,(F$28-$B32+1)))</f>
        <v>5.5</v>
      </c>
      <c r="G32" s="22" cm="1">
        <f t="array" ref="G32">IF(OR($B32&gt;G$28,G$28-$B32&gt;=$C$7),$C$6,INDEX($C$18:$H$18,1,(G$28-$B32+1)))</f>
        <v>11</v>
      </c>
      <c r="H32" s="22" cm="1">
        <f t="array" ref="H32">IF(OR($B32&gt;H$28,H$28-$B32&gt;=$C$7),$C$6,INDEX($C$18:$H$18,1,(H$28-$B32+1)))</f>
        <v>16.5</v>
      </c>
      <c r="I32" s="22" cm="1">
        <f t="array" ref="I32">IF(OR($B32&gt;I$28,I$28-$B32&gt;=$C$7),$C$6,INDEX($C$18:$H$18,1,(I$28-$B32+1)))</f>
        <v>22</v>
      </c>
      <c r="J32" s="19"/>
    </row>
    <row r="33" spans="1:10" x14ac:dyDescent="0.25">
      <c r="B33" s="19">
        <v>5</v>
      </c>
      <c r="C33" s="22" cm="1">
        <f t="array" ref="C33">IF(OR($B33&gt;C$28,C$28-$B33&gt;=$C$7),$C$6,INDEX($C$18:$H$18,1,(C$28-$B33+1)))</f>
        <v>10000</v>
      </c>
      <c r="D33" s="22" cm="1">
        <f t="array" ref="D33">IF(OR($B33&gt;D$28,D$28-$B33&gt;=$C$7),$C$6,INDEX($C$18:$H$18,1,(D$28-$B33+1)))</f>
        <v>10000</v>
      </c>
      <c r="E33" s="22" cm="1">
        <f t="array" ref="E33">IF(OR($B33&gt;E$28,E$28-$B33&gt;=$C$7),$C$6,INDEX($C$18:$H$18,1,(E$28-$B33+1)))</f>
        <v>10000</v>
      </c>
      <c r="F33" s="22" cm="1">
        <f t="array" ref="F33">IF(OR($B33&gt;F$28,F$28-$B33&gt;=$C$7),$C$6,INDEX($C$18:$H$18,1,(F$28-$B33+1)))</f>
        <v>10000</v>
      </c>
      <c r="G33" s="22" cm="1">
        <f t="array" ref="G33">IF(OR($B33&gt;G$28,G$28-$B33&gt;=$C$7),$C$6,INDEX($C$18:$H$18,1,(G$28-$B33+1)))</f>
        <v>5.5</v>
      </c>
      <c r="H33" s="22" cm="1">
        <f t="array" ref="H33">IF(OR($B33&gt;H$28,H$28-$B33&gt;=$C$7),$C$6,INDEX($C$18:$H$18,1,(H$28-$B33+1)))</f>
        <v>11</v>
      </c>
      <c r="I33" s="22" cm="1">
        <f t="array" ref="I33">IF(OR($B33&gt;I$28,I$28-$B33&gt;=$C$7),$C$6,INDEX($C$18:$H$18,1,(I$28-$B33+1)))</f>
        <v>16.5</v>
      </c>
      <c r="J33" s="19"/>
    </row>
    <row r="34" spans="1:10" x14ac:dyDescent="0.25">
      <c r="B34" s="19">
        <v>6</v>
      </c>
      <c r="C34" s="22" cm="1">
        <f t="array" ref="C34">IF(OR($B34&gt;C$28,C$28-$B34&gt;=$C$7),$C$6,INDEX($C$18:$H$18,1,(C$28-$B34+1)))</f>
        <v>10000</v>
      </c>
      <c r="D34" s="22" cm="1">
        <f t="array" ref="D34">IF(OR($B34&gt;D$28,D$28-$B34&gt;=$C$7),$C$6,INDEX($C$18:$H$18,1,(D$28-$B34+1)))</f>
        <v>10000</v>
      </c>
      <c r="E34" s="22" cm="1">
        <f t="array" ref="E34">IF(OR($B34&gt;E$28,E$28-$B34&gt;=$C$7),$C$6,INDEX($C$18:$H$18,1,(E$28-$B34+1)))</f>
        <v>10000</v>
      </c>
      <c r="F34" s="22" cm="1">
        <f t="array" ref="F34">IF(OR($B34&gt;F$28,F$28-$B34&gt;=$C$7),$C$6,INDEX($C$18:$H$18,1,(F$28-$B34+1)))</f>
        <v>10000</v>
      </c>
      <c r="G34" s="22" cm="1">
        <f t="array" ref="G34">IF(OR($B34&gt;G$28,G$28-$B34&gt;=$C$7),$C$6,INDEX($C$18:$H$18,1,(G$28-$B34+1)))</f>
        <v>10000</v>
      </c>
      <c r="H34" s="22" cm="1">
        <f t="array" ref="H34">IF(OR($B34&gt;H$28,H$28-$B34&gt;=$C$7),$C$6,INDEX($C$18:$H$18,1,(H$28-$B34+1)))</f>
        <v>5.5</v>
      </c>
      <c r="I34" s="22" cm="1">
        <f t="array" ref="I34">IF(OR($B34&gt;I$28,I$28-$B34&gt;=$C$7),$C$6,INDEX($C$18:$H$18,1,(I$28-$B34+1)))</f>
        <v>11</v>
      </c>
      <c r="J34" s="19"/>
    </row>
    <row r="35" spans="1:10" x14ac:dyDescent="0.25">
      <c r="B35" s="19"/>
      <c r="C35" s="19"/>
      <c r="D35" s="19"/>
      <c r="E35" s="19"/>
      <c r="F35" s="19"/>
      <c r="G35" s="19"/>
      <c r="H35" s="19"/>
      <c r="I35" s="19"/>
      <c r="J35" s="19"/>
    </row>
    <row r="36" spans="1:10" ht="17.25" x14ac:dyDescent="0.3">
      <c r="A36" s="6" t="s">
        <v>27</v>
      </c>
      <c r="B36" s="29"/>
      <c r="C36" s="29"/>
      <c r="D36" s="29"/>
      <c r="E36" s="29"/>
      <c r="F36" s="29"/>
      <c r="G36" s="29"/>
      <c r="H36" s="29"/>
      <c r="I36" s="29"/>
      <c r="J36" s="29"/>
    </row>
    <row r="37" spans="1:10" x14ac:dyDescent="0.25">
      <c r="B37" s="19"/>
      <c r="C37" s="19"/>
      <c r="D37" s="19"/>
      <c r="E37" s="19"/>
      <c r="F37" s="19"/>
      <c r="G37" s="19"/>
      <c r="H37" s="19"/>
      <c r="I37" s="19"/>
      <c r="J37" s="19"/>
    </row>
    <row r="38" spans="1:10" x14ac:dyDescent="0.25">
      <c r="A38" s="29" t="s">
        <v>38</v>
      </c>
      <c r="B38" s="31" t="s">
        <v>22</v>
      </c>
      <c r="C38" s="29">
        <v>1</v>
      </c>
      <c r="D38" s="29">
        <v>2</v>
      </c>
      <c r="E38" s="29">
        <v>3</v>
      </c>
      <c r="F38" s="29">
        <v>4</v>
      </c>
      <c r="G38" s="29">
        <v>5</v>
      </c>
      <c r="H38" s="29">
        <v>6</v>
      </c>
      <c r="I38" s="29">
        <v>7</v>
      </c>
      <c r="J38" s="31" t="s">
        <v>30</v>
      </c>
    </row>
    <row r="39" spans="1:10" x14ac:dyDescent="0.25">
      <c r="B39" s="19">
        <v>1</v>
      </c>
      <c r="C39" s="28">
        <v>700000</v>
      </c>
      <c r="D39" s="28">
        <v>300000</v>
      </c>
      <c r="E39" s="28">
        <v>0</v>
      </c>
      <c r="F39" s="28">
        <v>0</v>
      </c>
      <c r="G39" s="28">
        <v>0</v>
      </c>
      <c r="H39" s="28">
        <v>0</v>
      </c>
      <c r="I39" s="28">
        <v>0</v>
      </c>
      <c r="J39" s="24">
        <f>SUM(C39:I39)</f>
        <v>1000000</v>
      </c>
    </row>
    <row r="40" spans="1:10" x14ac:dyDescent="0.25">
      <c r="B40" s="19">
        <v>2</v>
      </c>
      <c r="C40" s="28">
        <v>0</v>
      </c>
      <c r="D40" s="28">
        <v>700000</v>
      </c>
      <c r="E40" s="28">
        <v>0</v>
      </c>
      <c r="F40" s="28">
        <v>800000</v>
      </c>
      <c r="G40" s="28">
        <v>0</v>
      </c>
      <c r="H40" s="28">
        <v>0</v>
      </c>
      <c r="I40" s="28">
        <v>0</v>
      </c>
      <c r="J40" s="24">
        <f t="shared" ref="J40:J45" si="2">SUM(C40:I40)</f>
        <v>1500000</v>
      </c>
    </row>
    <row r="41" spans="1:10" x14ac:dyDescent="0.25">
      <c r="B41" s="19">
        <v>3</v>
      </c>
      <c r="C41" s="28">
        <v>0</v>
      </c>
      <c r="D41" s="28">
        <v>0</v>
      </c>
      <c r="E41" s="28">
        <v>1200000</v>
      </c>
      <c r="F41" s="28">
        <v>0</v>
      </c>
      <c r="G41" s="28">
        <v>300000</v>
      </c>
      <c r="H41" s="28">
        <v>0</v>
      </c>
      <c r="I41" s="28">
        <v>0</v>
      </c>
      <c r="J41" s="24">
        <f t="shared" si="2"/>
        <v>1500000</v>
      </c>
    </row>
    <row r="42" spans="1:10" x14ac:dyDescent="0.25">
      <c r="B42" s="19">
        <v>4</v>
      </c>
      <c r="C42" s="28">
        <v>0</v>
      </c>
      <c r="D42" s="28">
        <v>0</v>
      </c>
      <c r="E42" s="28">
        <v>0</v>
      </c>
      <c r="F42" s="28">
        <v>500000</v>
      </c>
      <c r="G42" s="28">
        <v>1000000</v>
      </c>
      <c r="H42" s="28">
        <v>0</v>
      </c>
      <c r="I42" s="28">
        <v>0</v>
      </c>
      <c r="J42" s="24">
        <f t="shared" si="2"/>
        <v>1500000</v>
      </c>
    </row>
    <row r="43" spans="1:10" x14ac:dyDescent="0.25">
      <c r="B43" s="19">
        <v>5</v>
      </c>
      <c r="C43" s="28">
        <v>0</v>
      </c>
      <c r="D43" s="28">
        <v>0</v>
      </c>
      <c r="E43" s="28">
        <v>0</v>
      </c>
      <c r="F43" s="28">
        <v>0</v>
      </c>
      <c r="G43" s="28">
        <v>0</v>
      </c>
      <c r="H43" s="28">
        <v>1000000</v>
      </c>
      <c r="I43" s="28">
        <v>0</v>
      </c>
      <c r="J43" s="24">
        <f t="shared" si="2"/>
        <v>1000000</v>
      </c>
    </row>
    <row r="44" spans="1:10" x14ac:dyDescent="0.25">
      <c r="B44" s="19">
        <v>6</v>
      </c>
      <c r="C44" s="28">
        <v>0</v>
      </c>
      <c r="D44" s="28">
        <v>0</v>
      </c>
      <c r="E44" s="28">
        <v>0</v>
      </c>
      <c r="F44" s="28">
        <v>0</v>
      </c>
      <c r="G44" s="28">
        <v>0</v>
      </c>
      <c r="H44" s="28">
        <v>300000</v>
      </c>
      <c r="I44" s="28">
        <v>700000</v>
      </c>
      <c r="J44" s="24">
        <f t="shared" si="2"/>
        <v>1000000</v>
      </c>
    </row>
    <row r="45" spans="1:10" x14ac:dyDescent="0.25">
      <c r="B45" s="32" t="s">
        <v>31</v>
      </c>
      <c r="C45" s="33">
        <f>SUM(C39:C44)</f>
        <v>700000</v>
      </c>
      <c r="D45" s="33">
        <f t="shared" ref="D45:I45" si="3">SUM(D39:D44)</f>
        <v>1000000</v>
      </c>
      <c r="E45" s="33">
        <f t="shared" si="3"/>
        <v>1200000</v>
      </c>
      <c r="F45" s="33">
        <f t="shared" si="3"/>
        <v>1300000</v>
      </c>
      <c r="G45" s="33">
        <f t="shared" si="3"/>
        <v>1300000</v>
      </c>
      <c r="H45" s="33">
        <f t="shared" si="3"/>
        <v>1300000</v>
      </c>
      <c r="I45" s="33">
        <f t="shared" si="3"/>
        <v>700000</v>
      </c>
      <c r="J45" s="33">
        <f t="shared" si="2"/>
        <v>7500000</v>
      </c>
    </row>
    <row r="46" spans="1:10" x14ac:dyDescent="0.25"/>
    <row r="47" spans="1:10" ht="17.25" x14ac:dyDescent="0.3">
      <c r="A47" s="34" t="s">
        <v>0</v>
      </c>
      <c r="B47" s="29"/>
      <c r="C47" s="29"/>
      <c r="D47" s="29"/>
      <c r="E47" s="29"/>
      <c r="F47" s="29"/>
      <c r="G47" s="29"/>
      <c r="H47" s="29"/>
      <c r="I47" s="29"/>
      <c r="J47" s="29"/>
    </row>
    <row r="48" spans="1:10" x14ac:dyDescent="0.25"/>
    <row r="49" spans="1:10" x14ac:dyDescent="0.25">
      <c r="A49" s="36" t="s">
        <v>39</v>
      </c>
      <c r="B49" s="31" t="s">
        <v>22</v>
      </c>
      <c r="C49" s="30">
        <v>1</v>
      </c>
      <c r="D49" s="30">
        <v>2</v>
      </c>
      <c r="E49" s="30">
        <v>3</v>
      </c>
      <c r="F49" s="30">
        <v>4</v>
      </c>
      <c r="G49" s="30">
        <v>5</v>
      </c>
      <c r="H49" s="30">
        <v>6</v>
      </c>
      <c r="I49" s="30">
        <v>7</v>
      </c>
    </row>
    <row r="50" spans="1:10" x14ac:dyDescent="0.25">
      <c r="A50" s="19" t="s">
        <v>40</v>
      </c>
      <c r="C50" s="24">
        <f t="shared" ref="C50:I50" si="4">SUMPRODUCT(C29:C34,C39:C44)</f>
        <v>3850000</v>
      </c>
      <c r="D50" s="24">
        <f t="shared" si="4"/>
        <v>7150000</v>
      </c>
      <c r="E50" s="24">
        <f t="shared" si="4"/>
        <v>6600000</v>
      </c>
      <c r="F50" s="24">
        <f t="shared" si="4"/>
        <v>15950000</v>
      </c>
      <c r="G50" s="24">
        <f t="shared" si="4"/>
        <v>15950000</v>
      </c>
      <c r="H50" s="24">
        <f t="shared" si="4"/>
        <v>12650000</v>
      </c>
      <c r="I50" s="24">
        <f t="shared" si="4"/>
        <v>7700000</v>
      </c>
      <c r="J50" s="19"/>
    </row>
    <row r="51" spans="1:10" x14ac:dyDescent="0.25">
      <c r="A51" s="19"/>
      <c r="C51" s="19"/>
      <c r="D51" s="19"/>
      <c r="E51" s="19"/>
      <c r="F51" s="19"/>
      <c r="G51" s="19"/>
      <c r="H51" s="19"/>
      <c r="I51" s="19"/>
      <c r="J51" s="19"/>
    </row>
    <row r="52" spans="1:10" x14ac:dyDescent="0.25">
      <c r="A52" s="19" t="s">
        <v>23</v>
      </c>
      <c r="B52" s="24">
        <f>SUMPRODUCT(C29:I34,C39:I44)</f>
        <v>69850000</v>
      </c>
      <c r="C52" s="19" t="s">
        <v>32</v>
      </c>
      <c r="E52" s="19"/>
      <c r="F52" s="19"/>
      <c r="G52" s="19"/>
      <c r="H52" s="19"/>
      <c r="I52" s="19"/>
      <c r="J52" s="19"/>
    </row>
    <row r="53" spans="1:10" x14ac:dyDescent="0.25">
      <c r="A53" s="19"/>
      <c r="B53" s="24">
        <f>SUMPRODUCT(C21:I26,C39:I44)</f>
        <v>69850000</v>
      </c>
      <c r="C53" s="19" t="s">
        <v>33</v>
      </c>
      <c r="E53" s="19"/>
      <c r="F53" s="19"/>
      <c r="G53" s="19"/>
      <c r="H53" s="19"/>
      <c r="I53" s="19"/>
      <c r="J53" s="19"/>
    </row>
    <row r="54" spans="1:10" x14ac:dyDescent="0.25"/>
  </sheetData>
  <pageMargins left="0.59055118110236227" right="0.59055118110236227" top="0.59055118110236227" bottom="0.59055118110236227" header="0.31496062992125984" footer="0.31496062992125984"/>
  <pageSetup paperSize="9" scale="58" fitToHeight="0" orientation="landscape" horizontalDpi="0" verticalDpi="0" r:id="rId1"/>
  <headerFooter>
    <oddFooter>&amp;LFile: &amp;F, Worksheet: &amp;A&amp;CPage &amp;P of &amp;N&amp;RCopyright www.solvermax.com</oddFooter>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110933-EC80-4274-9509-B30F2956C5A0}">
  <sheetPr codeName="Sheet3">
    <pageSetUpPr fitToPage="1"/>
  </sheetPr>
  <dimension ref="A1:P63"/>
  <sheetViews>
    <sheetView showGridLines="0" zoomScaleNormal="100" workbookViewId="0">
      <selection activeCell="A2" sqref="A2"/>
    </sheetView>
  </sheetViews>
  <sheetFormatPr defaultColWidth="0" defaultRowHeight="15" zeroHeight="1" x14ac:dyDescent="0.25"/>
  <cols>
    <col min="1" max="9" width="9" customWidth="1"/>
    <col min="10" max="10" width="2.5" customWidth="1"/>
    <col min="11" max="11" width="9" hidden="1" customWidth="1"/>
    <col min="12" max="13" width="0" hidden="1" customWidth="1"/>
    <col min="14" max="14" width="9" hidden="1" customWidth="1"/>
    <col min="15" max="15" width="0" hidden="1" customWidth="1"/>
    <col min="16" max="16" width="9" hidden="1" customWidth="1"/>
    <col min="17" max="16384" width="8" hidden="1"/>
  </cols>
  <sheetData>
    <row r="1" spans="1:9" ht="21" x14ac:dyDescent="0.35">
      <c r="A1" s="7" t="s">
        <v>1</v>
      </c>
    </row>
    <row r="2" spans="1:9" x14ac:dyDescent="0.25"/>
    <row r="3" spans="1:9" ht="17.25" x14ac:dyDescent="0.3">
      <c r="A3" s="11" t="s">
        <v>42</v>
      </c>
      <c r="B3" s="6"/>
      <c r="C3" s="6"/>
      <c r="D3" s="6"/>
      <c r="E3" s="6"/>
      <c r="F3" s="6"/>
      <c r="G3" s="6"/>
      <c r="H3" s="6"/>
      <c r="I3" s="6"/>
    </row>
    <row r="4" spans="1:9" x14ac:dyDescent="0.25">
      <c r="C4" s="14"/>
    </row>
    <row r="5" spans="1:9" ht="15.75" x14ac:dyDescent="0.25">
      <c r="A5" s="12"/>
      <c r="C5" s="14"/>
    </row>
    <row r="6" spans="1:9" x14ac:dyDescent="0.25"/>
    <row r="7" spans="1:9" x14ac:dyDescent="0.25"/>
    <row r="8" spans="1:9" x14ac:dyDescent="0.25"/>
    <row r="9" spans="1:9" x14ac:dyDescent="0.25"/>
    <row r="10" spans="1:9" x14ac:dyDescent="0.25"/>
    <row r="11" spans="1:9" x14ac:dyDescent="0.25"/>
    <row r="12" spans="1:9" x14ac:dyDescent="0.25"/>
    <row r="13" spans="1:9" x14ac:dyDescent="0.25"/>
    <row r="14" spans="1:9" x14ac:dyDescent="0.25">
      <c r="A14" t="s">
        <v>43</v>
      </c>
    </row>
    <row r="15" spans="1:9" x14ac:dyDescent="0.25">
      <c r="A15" s="31" t="s">
        <v>22</v>
      </c>
      <c r="B15" s="29">
        <v>1</v>
      </c>
      <c r="C15" s="29">
        <v>2</v>
      </c>
      <c r="D15" s="29">
        <v>3</v>
      </c>
      <c r="E15" s="29">
        <v>4</v>
      </c>
      <c r="F15" s="29">
        <v>5</v>
      </c>
      <c r="G15" s="29">
        <v>6</v>
      </c>
      <c r="H15" s="29">
        <v>7</v>
      </c>
      <c r="I15" s="31" t="s">
        <v>30</v>
      </c>
    </row>
    <row r="16" spans="1:9" x14ac:dyDescent="0.25">
      <c r="A16" s="19">
        <v>1</v>
      </c>
      <c r="B16" s="38">
        <v>700000</v>
      </c>
      <c r="C16" s="38">
        <v>300000</v>
      </c>
      <c r="D16" s="38">
        <v>0</v>
      </c>
      <c r="E16" s="38">
        <v>0</v>
      </c>
      <c r="F16" s="38">
        <v>0</v>
      </c>
      <c r="G16" s="38">
        <v>0</v>
      </c>
      <c r="H16" s="38">
        <v>0</v>
      </c>
      <c r="I16" s="24">
        <f>SUM(B16:H16)</f>
        <v>1000000</v>
      </c>
    </row>
    <row r="17" spans="1:9" x14ac:dyDescent="0.25">
      <c r="A17" s="19">
        <v>2</v>
      </c>
      <c r="B17" s="38">
        <v>0</v>
      </c>
      <c r="C17" s="38">
        <v>700000</v>
      </c>
      <c r="D17" s="38">
        <v>800000</v>
      </c>
      <c r="E17" s="38">
        <v>0</v>
      </c>
      <c r="F17" s="38">
        <v>0</v>
      </c>
      <c r="G17" s="38">
        <v>0</v>
      </c>
      <c r="H17" s="38">
        <v>0</v>
      </c>
      <c r="I17" s="24">
        <f t="shared" ref="I17:I21" si="0">SUM(B17:H17)</f>
        <v>1500000</v>
      </c>
    </row>
    <row r="18" spans="1:9" x14ac:dyDescent="0.25">
      <c r="A18" s="19">
        <v>3</v>
      </c>
      <c r="B18" s="38">
        <v>0</v>
      </c>
      <c r="C18" s="38">
        <v>0</v>
      </c>
      <c r="D18" s="38">
        <v>400000</v>
      </c>
      <c r="E18" s="38">
        <v>1100000</v>
      </c>
      <c r="F18" s="38">
        <v>0</v>
      </c>
      <c r="G18" s="38">
        <v>0</v>
      </c>
      <c r="H18" s="38">
        <v>0</v>
      </c>
      <c r="I18" s="24">
        <f t="shared" si="0"/>
        <v>1500000</v>
      </c>
    </row>
    <row r="19" spans="1:9" x14ac:dyDescent="0.25">
      <c r="A19" s="19">
        <v>4</v>
      </c>
      <c r="B19" s="38">
        <v>0</v>
      </c>
      <c r="C19" s="38">
        <v>0</v>
      </c>
      <c r="D19" s="38">
        <v>0</v>
      </c>
      <c r="E19" s="38">
        <v>200000</v>
      </c>
      <c r="F19" s="38">
        <v>1300000</v>
      </c>
      <c r="G19" s="38">
        <v>0</v>
      </c>
      <c r="H19" s="38">
        <v>0</v>
      </c>
      <c r="I19" s="24">
        <f t="shared" si="0"/>
        <v>1500000</v>
      </c>
    </row>
    <row r="20" spans="1:9" x14ac:dyDescent="0.25">
      <c r="A20" s="19">
        <v>5</v>
      </c>
      <c r="B20" s="38">
        <v>0</v>
      </c>
      <c r="C20" s="38">
        <v>0</v>
      </c>
      <c r="D20" s="38">
        <v>0</v>
      </c>
      <c r="E20" s="38">
        <v>0</v>
      </c>
      <c r="F20" s="38">
        <v>0</v>
      </c>
      <c r="G20" s="38">
        <v>1000000</v>
      </c>
      <c r="H20" s="38">
        <v>0</v>
      </c>
      <c r="I20" s="24">
        <f t="shared" si="0"/>
        <v>1000000</v>
      </c>
    </row>
    <row r="21" spans="1:9" x14ac:dyDescent="0.25">
      <c r="A21" s="19">
        <v>6</v>
      </c>
      <c r="B21" s="38">
        <v>0</v>
      </c>
      <c r="C21" s="38">
        <v>0</v>
      </c>
      <c r="D21" s="38">
        <v>0</v>
      </c>
      <c r="E21" s="38">
        <v>0</v>
      </c>
      <c r="F21" s="38">
        <v>0</v>
      </c>
      <c r="G21" s="38">
        <v>300000</v>
      </c>
      <c r="H21" s="38">
        <v>700000</v>
      </c>
      <c r="I21" s="24">
        <f t="shared" si="0"/>
        <v>1000000</v>
      </c>
    </row>
    <row r="22" spans="1:9" x14ac:dyDescent="0.25">
      <c r="A22" s="32" t="s">
        <v>31</v>
      </c>
      <c r="B22" s="33">
        <f>SUM(B16:B21)</f>
        <v>700000</v>
      </c>
      <c r="C22" s="33">
        <f t="shared" ref="C22:H22" si="1">SUM(C16:C21)</f>
        <v>1000000</v>
      </c>
      <c r="D22" s="33">
        <f t="shared" si="1"/>
        <v>1200000</v>
      </c>
      <c r="E22" s="33">
        <f t="shared" si="1"/>
        <v>1300000</v>
      </c>
      <c r="F22" s="33">
        <f t="shared" si="1"/>
        <v>1300000</v>
      </c>
      <c r="G22" s="33">
        <f t="shared" si="1"/>
        <v>1300000</v>
      </c>
      <c r="H22" s="33">
        <f t="shared" si="1"/>
        <v>700000</v>
      </c>
      <c r="I22" s="33">
        <f t="shared" ref="I22" si="2">SUM(B22:H22)</f>
        <v>7500000</v>
      </c>
    </row>
    <row r="23" spans="1:9" x14ac:dyDescent="0.25"/>
    <row r="24" spans="1:9" x14ac:dyDescent="0.25">
      <c r="A24" t="s">
        <v>44</v>
      </c>
    </row>
    <row r="25" spans="1:9" x14ac:dyDescent="0.25">
      <c r="A25" s="31" t="s">
        <v>22</v>
      </c>
      <c r="B25" s="29">
        <v>1</v>
      </c>
      <c r="C25" s="29">
        <v>2</v>
      </c>
      <c r="D25" s="29">
        <v>3</v>
      </c>
      <c r="E25" s="29">
        <v>4</v>
      </c>
      <c r="F25" s="29">
        <v>5</v>
      </c>
      <c r="G25" s="29">
        <v>6</v>
      </c>
      <c r="H25" s="29">
        <v>7</v>
      </c>
      <c r="I25" s="31" t="s">
        <v>30</v>
      </c>
    </row>
    <row r="26" spans="1:9" x14ac:dyDescent="0.25">
      <c r="A26" s="19">
        <v>1</v>
      </c>
      <c r="B26" s="38">
        <v>700000</v>
      </c>
      <c r="C26" s="38">
        <v>300000</v>
      </c>
      <c r="D26" s="38">
        <v>0</v>
      </c>
      <c r="E26" s="38">
        <v>0</v>
      </c>
      <c r="F26" s="38">
        <v>0</v>
      </c>
      <c r="G26" s="38">
        <v>0</v>
      </c>
      <c r="H26" s="38">
        <v>0</v>
      </c>
      <c r="I26" s="24">
        <f>SUM(B26:H26)</f>
        <v>1000000</v>
      </c>
    </row>
    <row r="27" spans="1:9" x14ac:dyDescent="0.25">
      <c r="A27" s="19">
        <v>2</v>
      </c>
      <c r="B27" s="38">
        <v>0</v>
      </c>
      <c r="C27" s="38">
        <v>700000</v>
      </c>
      <c r="D27" s="38">
        <v>0</v>
      </c>
      <c r="E27" s="38">
        <v>0</v>
      </c>
      <c r="F27" s="38">
        <v>800000</v>
      </c>
      <c r="G27" s="38">
        <v>0</v>
      </c>
      <c r="H27" s="38">
        <v>0</v>
      </c>
      <c r="I27" s="24">
        <f t="shared" ref="I27:I32" si="3">SUM(B27:H27)</f>
        <v>1500000</v>
      </c>
    </row>
    <row r="28" spans="1:9" x14ac:dyDescent="0.25">
      <c r="A28" s="19">
        <v>3</v>
      </c>
      <c r="B28" s="38">
        <v>0</v>
      </c>
      <c r="C28" s="38">
        <v>0</v>
      </c>
      <c r="D28" s="38">
        <v>1200000</v>
      </c>
      <c r="E28" s="38">
        <v>0</v>
      </c>
      <c r="F28" s="38">
        <v>300000</v>
      </c>
      <c r="G28" s="38">
        <v>0</v>
      </c>
      <c r="H28" s="38">
        <v>0</v>
      </c>
      <c r="I28" s="24">
        <f t="shared" si="3"/>
        <v>1500000</v>
      </c>
    </row>
    <row r="29" spans="1:9" x14ac:dyDescent="0.25">
      <c r="A29" s="19">
        <v>4</v>
      </c>
      <c r="B29" s="38">
        <v>0</v>
      </c>
      <c r="C29" s="38">
        <v>0</v>
      </c>
      <c r="D29" s="38">
        <v>0</v>
      </c>
      <c r="E29" s="38">
        <v>1300000</v>
      </c>
      <c r="F29" s="38">
        <v>200000</v>
      </c>
      <c r="G29" s="38">
        <v>0</v>
      </c>
      <c r="H29" s="38">
        <v>0</v>
      </c>
      <c r="I29" s="24">
        <f t="shared" si="3"/>
        <v>1500000</v>
      </c>
    </row>
    <row r="30" spans="1:9" x14ac:dyDescent="0.25">
      <c r="A30" s="19">
        <v>5</v>
      </c>
      <c r="B30" s="38">
        <v>0</v>
      </c>
      <c r="C30" s="38">
        <v>0</v>
      </c>
      <c r="D30" s="38">
        <v>0</v>
      </c>
      <c r="E30" s="38">
        <v>0</v>
      </c>
      <c r="F30" s="38">
        <v>0</v>
      </c>
      <c r="G30" s="38">
        <v>300000</v>
      </c>
      <c r="H30" s="38">
        <v>700000</v>
      </c>
      <c r="I30" s="24">
        <f t="shared" si="3"/>
        <v>1000000</v>
      </c>
    </row>
    <row r="31" spans="1:9" x14ac:dyDescent="0.25">
      <c r="A31" s="19">
        <v>6</v>
      </c>
      <c r="B31" s="38">
        <v>0</v>
      </c>
      <c r="C31" s="38">
        <v>0</v>
      </c>
      <c r="D31" s="38">
        <v>0</v>
      </c>
      <c r="E31" s="38">
        <v>0</v>
      </c>
      <c r="F31" s="38">
        <v>0</v>
      </c>
      <c r="G31" s="38">
        <v>1000000</v>
      </c>
      <c r="H31" s="38">
        <v>0</v>
      </c>
      <c r="I31" s="24">
        <f t="shared" si="3"/>
        <v>1000000</v>
      </c>
    </row>
    <row r="32" spans="1:9" x14ac:dyDescent="0.25">
      <c r="A32" s="32" t="s">
        <v>31</v>
      </c>
      <c r="B32" s="33">
        <f>SUM(B26:B31)</f>
        <v>700000</v>
      </c>
      <c r="C32" s="33">
        <f t="shared" ref="C32:H32" si="4">SUM(C26:C31)</f>
        <v>1000000</v>
      </c>
      <c r="D32" s="33">
        <f t="shared" si="4"/>
        <v>1200000</v>
      </c>
      <c r="E32" s="33">
        <f t="shared" si="4"/>
        <v>1300000</v>
      </c>
      <c r="F32" s="33">
        <f t="shared" si="4"/>
        <v>1300000</v>
      </c>
      <c r="G32" s="33">
        <f t="shared" si="4"/>
        <v>1300000</v>
      </c>
      <c r="H32" s="33">
        <f t="shared" si="4"/>
        <v>700000</v>
      </c>
      <c r="I32" s="33">
        <f t="shared" si="3"/>
        <v>7500000</v>
      </c>
    </row>
    <row r="33" spans="1:9" x14ac:dyDescent="0.25"/>
    <row r="34" spans="1:9" x14ac:dyDescent="0.25">
      <c r="A34" t="s">
        <v>45</v>
      </c>
    </row>
    <row r="35" spans="1:9" x14ac:dyDescent="0.25">
      <c r="A35" s="31" t="s">
        <v>22</v>
      </c>
      <c r="B35" s="29">
        <v>1</v>
      </c>
      <c r="C35" s="29">
        <v>2</v>
      </c>
      <c r="D35" s="29">
        <v>3</v>
      </c>
      <c r="E35" s="29">
        <v>4</v>
      </c>
      <c r="F35" s="29">
        <v>5</v>
      </c>
      <c r="G35" s="29">
        <v>6</v>
      </c>
      <c r="H35" s="29">
        <v>7</v>
      </c>
      <c r="I35" s="31" t="s">
        <v>30</v>
      </c>
    </row>
    <row r="36" spans="1:9" x14ac:dyDescent="0.25">
      <c r="A36" s="19">
        <v>1</v>
      </c>
      <c r="B36" s="38">
        <v>700000</v>
      </c>
      <c r="C36" s="38">
        <v>300000</v>
      </c>
      <c r="D36" s="38">
        <v>0</v>
      </c>
      <c r="E36" s="38">
        <v>0</v>
      </c>
      <c r="F36" s="38">
        <v>0</v>
      </c>
      <c r="G36" s="38">
        <v>0</v>
      </c>
      <c r="H36" s="38">
        <v>0</v>
      </c>
      <c r="I36" s="24">
        <f>SUM(B36:H36)</f>
        <v>1000000</v>
      </c>
    </row>
    <row r="37" spans="1:9" x14ac:dyDescent="0.25">
      <c r="A37" s="19">
        <v>2</v>
      </c>
      <c r="B37" s="38">
        <v>0</v>
      </c>
      <c r="C37" s="38">
        <v>700000</v>
      </c>
      <c r="D37" s="38">
        <v>0</v>
      </c>
      <c r="E37" s="38">
        <v>800000</v>
      </c>
      <c r="F37" s="38">
        <v>0</v>
      </c>
      <c r="G37" s="38">
        <v>0</v>
      </c>
      <c r="H37" s="38">
        <v>0</v>
      </c>
      <c r="I37" s="24">
        <f t="shared" ref="I37:I42" si="5">SUM(B37:H37)</f>
        <v>1500000</v>
      </c>
    </row>
    <row r="38" spans="1:9" x14ac:dyDescent="0.25">
      <c r="A38" s="19">
        <v>3</v>
      </c>
      <c r="B38" s="38">
        <v>0</v>
      </c>
      <c r="C38" s="38">
        <v>0</v>
      </c>
      <c r="D38" s="38">
        <v>1200000</v>
      </c>
      <c r="E38" s="38">
        <v>0</v>
      </c>
      <c r="F38" s="38">
        <v>300000</v>
      </c>
      <c r="G38" s="38">
        <v>0</v>
      </c>
      <c r="H38" s="38">
        <v>0</v>
      </c>
      <c r="I38" s="24">
        <f t="shared" si="5"/>
        <v>1500000</v>
      </c>
    </row>
    <row r="39" spans="1:9" x14ac:dyDescent="0.25">
      <c r="A39" s="19">
        <v>4</v>
      </c>
      <c r="B39" s="38">
        <v>0</v>
      </c>
      <c r="C39" s="38">
        <v>0</v>
      </c>
      <c r="D39" s="38">
        <v>0</v>
      </c>
      <c r="E39" s="38">
        <v>500000</v>
      </c>
      <c r="F39" s="38">
        <v>1000000</v>
      </c>
      <c r="G39" s="38">
        <v>0</v>
      </c>
      <c r="H39" s="38">
        <v>0</v>
      </c>
      <c r="I39" s="24">
        <f t="shared" si="5"/>
        <v>1500000</v>
      </c>
    </row>
    <row r="40" spans="1:9" x14ac:dyDescent="0.25">
      <c r="A40" s="19">
        <v>5</v>
      </c>
      <c r="B40" s="38">
        <v>0</v>
      </c>
      <c r="C40" s="38">
        <v>0</v>
      </c>
      <c r="D40" s="38">
        <v>0</v>
      </c>
      <c r="E40" s="38">
        <v>0</v>
      </c>
      <c r="F40" s="38">
        <v>0</v>
      </c>
      <c r="G40" s="38">
        <v>1000000</v>
      </c>
      <c r="H40" s="38">
        <v>0</v>
      </c>
      <c r="I40" s="24">
        <f t="shared" si="5"/>
        <v>1000000</v>
      </c>
    </row>
    <row r="41" spans="1:9" x14ac:dyDescent="0.25">
      <c r="A41" s="19">
        <v>6</v>
      </c>
      <c r="B41" s="38">
        <v>0</v>
      </c>
      <c r="C41" s="38">
        <v>0</v>
      </c>
      <c r="D41" s="38">
        <v>0</v>
      </c>
      <c r="E41" s="38">
        <v>0</v>
      </c>
      <c r="F41" s="38">
        <v>0</v>
      </c>
      <c r="G41" s="38">
        <v>300000</v>
      </c>
      <c r="H41" s="38">
        <v>700000</v>
      </c>
      <c r="I41" s="24">
        <f t="shared" si="5"/>
        <v>1000000</v>
      </c>
    </row>
    <row r="42" spans="1:9" x14ac:dyDescent="0.25">
      <c r="A42" s="32" t="s">
        <v>31</v>
      </c>
      <c r="B42" s="33">
        <f>SUM(B36:B41)</f>
        <v>700000</v>
      </c>
      <c r="C42" s="33">
        <f t="shared" ref="C42:H42" si="6">SUM(C36:C41)</f>
        <v>1000000</v>
      </c>
      <c r="D42" s="33">
        <f t="shared" si="6"/>
        <v>1200000</v>
      </c>
      <c r="E42" s="33">
        <f t="shared" si="6"/>
        <v>1300000</v>
      </c>
      <c r="F42" s="33">
        <f t="shared" si="6"/>
        <v>1300000</v>
      </c>
      <c r="G42" s="33">
        <f t="shared" si="6"/>
        <v>1300000</v>
      </c>
      <c r="H42" s="33">
        <f t="shared" si="6"/>
        <v>700000</v>
      </c>
      <c r="I42" s="33">
        <f t="shared" si="5"/>
        <v>7500000</v>
      </c>
    </row>
    <row r="43" spans="1:9" x14ac:dyDescent="0.25"/>
    <row r="44" spans="1:9" x14ac:dyDescent="0.25">
      <c r="A44" t="s">
        <v>46</v>
      </c>
    </row>
    <row r="45" spans="1:9" x14ac:dyDescent="0.25">
      <c r="A45" s="31" t="s">
        <v>22</v>
      </c>
      <c r="B45" s="29">
        <v>1</v>
      </c>
      <c r="C45" s="29">
        <v>2</v>
      </c>
      <c r="D45" s="29">
        <v>3</v>
      </c>
      <c r="E45" s="29">
        <v>4</v>
      </c>
      <c r="F45" s="29">
        <v>5</v>
      </c>
      <c r="G45" s="29">
        <v>6</v>
      </c>
      <c r="H45" s="29">
        <v>7</v>
      </c>
      <c r="I45" s="31" t="s">
        <v>30</v>
      </c>
    </row>
    <row r="46" spans="1:9" x14ac:dyDescent="0.25">
      <c r="A46" s="19">
        <v>1</v>
      </c>
      <c r="B46" s="38">
        <v>700000</v>
      </c>
      <c r="C46" s="38">
        <v>300000</v>
      </c>
      <c r="D46" s="38">
        <v>0</v>
      </c>
      <c r="E46" s="38">
        <v>0</v>
      </c>
      <c r="F46" s="38">
        <v>0</v>
      </c>
      <c r="G46" s="38">
        <v>0</v>
      </c>
      <c r="H46" s="38">
        <v>0</v>
      </c>
      <c r="I46" s="24">
        <f>SUM(B46:H46)</f>
        <v>1000000</v>
      </c>
    </row>
    <row r="47" spans="1:9" x14ac:dyDescent="0.25">
      <c r="A47" s="19">
        <v>2</v>
      </c>
      <c r="B47" s="38">
        <v>0</v>
      </c>
      <c r="C47" s="38">
        <v>700000</v>
      </c>
      <c r="D47" s="38">
        <v>800000</v>
      </c>
      <c r="E47" s="38">
        <v>0</v>
      </c>
      <c r="F47" s="38">
        <v>0</v>
      </c>
      <c r="G47" s="38">
        <v>0</v>
      </c>
      <c r="H47" s="38">
        <v>0</v>
      </c>
      <c r="I47" s="24">
        <f t="shared" ref="I47:I52" si="7">SUM(B47:H47)</f>
        <v>1500000</v>
      </c>
    </row>
    <row r="48" spans="1:9" x14ac:dyDescent="0.25">
      <c r="A48" s="19">
        <v>3</v>
      </c>
      <c r="B48" s="38">
        <v>0</v>
      </c>
      <c r="C48" s="38">
        <v>0</v>
      </c>
      <c r="D48" s="38">
        <v>400000</v>
      </c>
      <c r="E48" s="38">
        <v>1100000</v>
      </c>
      <c r="F48" s="38">
        <v>0</v>
      </c>
      <c r="G48" s="38">
        <v>0</v>
      </c>
      <c r="H48" s="38">
        <v>0</v>
      </c>
      <c r="I48" s="24">
        <f t="shared" si="7"/>
        <v>1500000</v>
      </c>
    </row>
    <row r="49" spans="1:9" x14ac:dyDescent="0.25">
      <c r="A49" s="19">
        <v>4</v>
      </c>
      <c r="B49" s="38">
        <v>0</v>
      </c>
      <c r="C49" s="38">
        <v>0</v>
      </c>
      <c r="D49" s="38">
        <v>0</v>
      </c>
      <c r="E49" s="38">
        <v>200000</v>
      </c>
      <c r="F49" s="38">
        <v>1300000</v>
      </c>
      <c r="G49" s="38">
        <v>0</v>
      </c>
      <c r="H49" s="38">
        <v>0</v>
      </c>
      <c r="I49" s="24">
        <f t="shared" si="7"/>
        <v>1500000</v>
      </c>
    </row>
    <row r="50" spans="1:9" x14ac:dyDescent="0.25">
      <c r="A50" s="19">
        <v>5</v>
      </c>
      <c r="B50" s="38">
        <v>0</v>
      </c>
      <c r="C50" s="38">
        <v>0</v>
      </c>
      <c r="D50" s="38">
        <v>0</v>
      </c>
      <c r="E50" s="38">
        <v>0</v>
      </c>
      <c r="F50" s="38">
        <v>0</v>
      </c>
      <c r="G50" s="38">
        <v>1000000</v>
      </c>
      <c r="H50" s="38">
        <v>0</v>
      </c>
      <c r="I50" s="24">
        <f t="shared" si="7"/>
        <v>1000000</v>
      </c>
    </row>
    <row r="51" spans="1:9" x14ac:dyDescent="0.25">
      <c r="A51" s="19">
        <v>6</v>
      </c>
      <c r="B51" s="38">
        <v>0</v>
      </c>
      <c r="C51" s="38">
        <v>0</v>
      </c>
      <c r="D51" s="38">
        <v>0</v>
      </c>
      <c r="E51" s="38">
        <v>0</v>
      </c>
      <c r="F51" s="38">
        <v>0</v>
      </c>
      <c r="G51" s="38">
        <v>300000</v>
      </c>
      <c r="H51" s="38">
        <v>700000</v>
      </c>
      <c r="I51" s="24">
        <f t="shared" si="7"/>
        <v>1000000</v>
      </c>
    </row>
    <row r="52" spans="1:9" x14ac:dyDescent="0.25">
      <c r="A52" s="32" t="s">
        <v>31</v>
      </c>
      <c r="B52" s="33">
        <f>SUM(B46:B51)</f>
        <v>700000</v>
      </c>
      <c r="C52" s="33">
        <f t="shared" ref="C52:H52" si="8">SUM(C46:C51)</f>
        <v>1000000</v>
      </c>
      <c r="D52" s="33">
        <f t="shared" si="8"/>
        <v>1200000</v>
      </c>
      <c r="E52" s="33">
        <f t="shared" si="8"/>
        <v>1300000</v>
      </c>
      <c r="F52" s="33">
        <f t="shared" si="8"/>
        <v>1300000</v>
      </c>
      <c r="G52" s="33">
        <f t="shared" si="8"/>
        <v>1300000</v>
      </c>
      <c r="H52" s="33">
        <f t="shared" si="8"/>
        <v>700000</v>
      </c>
      <c r="I52" s="33">
        <f t="shared" si="7"/>
        <v>7500000</v>
      </c>
    </row>
    <row r="53" spans="1:9" x14ac:dyDescent="0.25"/>
    <row r="54" spans="1:9" x14ac:dyDescent="0.25">
      <c r="A54" t="s">
        <v>47</v>
      </c>
    </row>
    <row r="55" spans="1:9" x14ac:dyDescent="0.25">
      <c r="A55" s="31" t="s">
        <v>22</v>
      </c>
      <c r="B55" s="29">
        <v>1</v>
      </c>
      <c r="C55" s="29">
        <v>2</v>
      </c>
      <c r="D55" s="29">
        <v>3</v>
      </c>
      <c r="E55" s="29">
        <v>4</v>
      </c>
      <c r="F55" s="29">
        <v>5</v>
      </c>
      <c r="G55" s="29">
        <v>6</v>
      </c>
      <c r="H55" s="29">
        <v>7</v>
      </c>
      <c r="I55" s="31" t="s">
        <v>30</v>
      </c>
    </row>
    <row r="56" spans="1:9" x14ac:dyDescent="0.25">
      <c r="A56" s="19">
        <v>1</v>
      </c>
      <c r="B56" s="38">
        <v>700000</v>
      </c>
      <c r="C56" s="38">
        <v>0</v>
      </c>
      <c r="D56" s="38">
        <v>0</v>
      </c>
      <c r="E56" s="38">
        <v>0</v>
      </c>
      <c r="F56" s="38">
        <v>0</v>
      </c>
      <c r="G56" s="38">
        <v>300000</v>
      </c>
      <c r="H56" s="38">
        <v>0</v>
      </c>
      <c r="I56" s="24">
        <f>SUM(B56:H56)</f>
        <v>1000000</v>
      </c>
    </row>
    <row r="57" spans="1:9" x14ac:dyDescent="0.25">
      <c r="A57" s="19">
        <v>2</v>
      </c>
      <c r="B57" s="38">
        <v>0</v>
      </c>
      <c r="C57" s="38">
        <v>1000000</v>
      </c>
      <c r="D57" s="38">
        <v>0</v>
      </c>
      <c r="E57" s="38">
        <v>0</v>
      </c>
      <c r="F57" s="38">
        <v>0</v>
      </c>
      <c r="G57" s="38">
        <v>0</v>
      </c>
      <c r="H57" s="38">
        <v>500000</v>
      </c>
      <c r="I57" s="24">
        <f t="shared" ref="I57:I62" si="9">SUM(B57:H57)</f>
        <v>1500000</v>
      </c>
    </row>
    <row r="58" spans="1:9" x14ac:dyDescent="0.25">
      <c r="A58" s="19">
        <v>3</v>
      </c>
      <c r="B58" s="38">
        <v>0</v>
      </c>
      <c r="C58" s="38">
        <v>0</v>
      </c>
      <c r="D58" s="38">
        <v>1200000</v>
      </c>
      <c r="E58" s="38">
        <v>0</v>
      </c>
      <c r="F58" s="38">
        <v>100000</v>
      </c>
      <c r="G58" s="38">
        <v>0</v>
      </c>
      <c r="H58" s="38">
        <v>200000</v>
      </c>
      <c r="I58" s="24">
        <f t="shared" si="9"/>
        <v>1500000</v>
      </c>
    </row>
    <row r="59" spans="1:9" x14ac:dyDescent="0.25">
      <c r="A59" s="19">
        <v>4</v>
      </c>
      <c r="B59" s="38">
        <v>0</v>
      </c>
      <c r="C59" s="38">
        <v>0</v>
      </c>
      <c r="D59" s="38">
        <v>0</v>
      </c>
      <c r="E59" s="38">
        <v>1300000</v>
      </c>
      <c r="F59" s="38">
        <v>200000</v>
      </c>
      <c r="G59" s="38">
        <v>0</v>
      </c>
      <c r="H59" s="38">
        <v>0</v>
      </c>
      <c r="I59" s="24">
        <f t="shared" si="9"/>
        <v>1500000</v>
      </c>
    </row>
    <row r="60" spans="1:9" x14ac:dyDescent="0.25">
      <c r="A60" s="19">
        <v>5</v>
      </c>
      <c r="B60" s="38">
        <v>0</v>
      </c>
      <c r="C60" s="38">
        <v>0</v>
      </c>
      <c r="D60" s="38">
        <v>0</v>
      </c>
      <c r="E60" s="38">
        <v>0</v>
      </c>
      <c r="F60" s="38">
        <v>1000000</v>
      </c>
      <c r="G60" s="38">
        <v>0</v>
      </c>
      <c r="H60" s="38">
        <v>0</v>
      </c>
      <c r="I60" s="24">
        <f t="shared" si="9"/>
        <v>1000000</v>
      </c>
    </row>
    <row r="61" spans="1:9" x14ac:dyDescent="0.25">
      <c r="A61" s="19">
        <v>6</v>
      </c>
      <c r="B61" s="38">
        <v>0</v>
      </c>
      <c r="C61" s="38">
        <v>0</v>
      </c>
      <c r="D61" s="38">
        <v>0</v>
      </c>
      <c r="E61" s="38">
        <v>0</v>
      </c>
      <c r="F61" s="38">
        <v>0</v>
      </c>
      <c r="G61" s="38">
        <v>1000000</v>
      </c>
      <c r="H61" s="38">
        <v>0</v>
      </c>
      <c r="I61" s="24">
        <f t="shared" si="9"/>
        <v>1000000</v>
      </c>
    </row>
    <row r="62" spans="1:9" x14ac:dyDescent="0.25">
      <c r="A62" s="32" t="s">
        <v>31</v>
      </c>
      <c r="B62" s="33">
        <f>SUM(B56:B61)</f>
        <v>700000</v>
      </c>
      <c r="C62" s="33">
        <f t="shared" ref="C62:H62" si="10">SUM(C56:C61)</f>
        <v>1000000</v>
      </c>
      <c r="D62" s="33">
        <f t="shared" si="10"/>
        <v>1200000</v>
      </c>
      <c r="E62" s="33">
        <f t="shared" si="10"/>
        <v>1300000</v>
      </c>
      <c r="F62" s="33">
        <f t="shared" si="10"/>
        <v>1300000</v>
      </c>
      <c r="G62" s="33">
        <f t="shared" si="10"/>
        <v>1300000</v>
      </c>
      <c r="H62" s="33">
        <f t="shared" si="10"/>
        <v>700000</v>
      </c>
      <c r="I62" s="33">
        <f t="shared" si="9"/>
        <v>7500000</v>
      </c>
    </row>
    <row r="63" spans="1:9" x14ac:dyDescent="0.25"/>
  </sheetData>
  <pageMargins left="0.59055118110236227" right="0.59055118110236227" top="0.59055118110236227" bottom="0.59055118110236227" header="0.31496062992125984" footer="0.31496062992125984"/>
  <pageSetup paperSize="9" scale="83" orientation="portrait" horizontalDpi="0" verticalDpi="0" r:id="rId1"/>
  <headerFooter>
    <oddFooter>&amp;LFile: &amp;F, Worksheet: &amp;A&amp;CPage &amp;P of &amp;N&amp;RCopyright www.solvermax.com</oddFooter>
  </headerFooter>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91CB9B-8873-46F5-A3F9-6C176FADD509}">
  <sheetPr codeName="Sheet4"/>
  <dimension ref="A1:U30"/>
  <sheetViews>
    <sheetView showGridLines="0" workbookViewId="0">
      <selection activeCell="A2" sqref="A2"/>
    </sheetView>
  </sheetViews>
  <sheetFormatPr defaultColWidth="0" defaultRowHeight="15" zeroHeight="1" x14ac:dyDescent="0.25"/>
  <cols>
    <col min="1" max="2" width="12.5" style="13" customWidth="1"/>
    <col min="3" max="3" width="3.75" style="13" customWidth="1"/>
    <col min="4" max="16" width="7.5" style="13" customWidth="1"/>
    <col min="17" max="17" width="2.5" style="13" customWidth="1"/>
    <col min="18" max="16384" width="9" style="13" hidden="1"/>
  </cols>
  <sheetData>
    <row r="1" spans="1:21" ht="21" x14ac:dyDescent="0.35">
      <c r="A1" s="7" t="s">
        <v>13</v>
      </c>
    </row>
    <row r="2" spans="1:21" x14ac:dyDescent="0.25"/>
    <row r="3" spans="1:21" ht="17.25" x14ac:dyDescent="0.3">
      <c r="A3" s="6" t="s">
        <v>14</v>
      </c>
      <c r="B3" s="6"/>
      <c r="D3" s="6" t="s">
        <v>17</v>
      </c>
      <c r="E3" s="16"/>
      <c r="F3" s="16"/>
      <c r="G3" s="16"/>
      <c r="H3" s="16"/>
      <c r="I3" s="16"/>
      <c r="J3" s="16"/>
      <c r="K3" s="16"/>
      <c r="L3" s="16"/>
      <c r="M3" s="16"/>
      <c r="N3" s="16"/>
      <c r="O3" s="16"/>
      <c r="P3" s="16"/>
      <c r="R3" s="16"/>
      <c r="S3" s="16"/>
      <c r="T3" s="16"/>
      <c r="U3" s="16"/>
    </row>
    <row r="4" spans="1:21" x14ac:dyDescent="0.25">
      <c r="D4" s="15"/>
      <c r="E4" s="15"/>
      <c r="F4" s="15"/>
      <c r="G4" s="15"/>
      <c r="H4" s="15"/>
      <c r="I4" s="15"/>
      <c r="J4" s="15"/>
      <c r="K4" s="15"/>
      <c r="L4" s="15"/>
      <c r="M4" s="15"/>
      <c r="N4" s="15"/>
      <c r="O4" s="15"/>
      <c r="P4" s="15"/>
      <c r="R4" s="15"/>
      <c r="S4" s="15"/>
      <c r="T4" s="15"/>
      <c r="U4" s="15"/>
    </row>
    <row r="5" spans="1:21" x14ac:dyDescent="0.25">
      <c r="D5" s="15"/>
      <c r="E5" s="15"/>
      <c r="F5" s="15"/>
      <c r="G5" s="15"/>
      <c r="H5" s="15"/>
      <c r="I5" s="15"/>
      <c r="J5" s="15"/>
      <c r="K5" s="15"/>
      <c r="L5" s="15"/>
      <c r="M5" s="15"/>
      <c r="N5" s="15"/>
      <c r="O5" s="15"/>
      <c r="P5" s="15"/>
      <c r="Q5" s="15"/>
      <c r="R5" s="15"/>
      <c r="S5" s="15"/>
      <c r="T5" s="15"/>
      <c r="U5" s="15"/>
    </row>
    <row r="6" spans="1:21" x14ac:dyDescent="0.25">
      <c r="D6" s="15"/>
      <c r="E6" s="15"/>
      <c r="F6" s="15"/>
      <c r="G6" s="15"/>
      <c r="H6" s="15"/>
      <c r="I6" s="15"/>
      <c r="J6" s="15"/>
      <c r="K6" s="15"/>
      <c r="L6" s="15"/>
      <c r="M6" s="15"/>
      <c r="N6" s="15"/>
      <c r="O6" s="15"/>
      <c r="P6" s="15"/>
      <c r="Q6" s="15"/>
      <c r="R6" s="15"/>
      <c r="S6" s="15"/>
      <c r="T6" s="15"/>
      <c r="U6" s="15"/>
    </row>
    <row r="7" spans="1:21" ht="17.25" x14ac:dyDescent="0.3">
      <c r="A7" s="6" t="s">
        <v>15</v>
      </c>
      <c r="B7" s="6"/>
      <c r="D7" s="15"/>
      <c r="E7" s="15"/>
      <c r="F7" s="15"/>
      <c r="G7" s="15"/>
      <c r="H7" s="15"/>
      <c r="I7" s="15"/>
      <c r="J7" s="15"/>
      <c r="K7" s="15"/>
      <c r="L7" s="15"/>
      <c r="M7" s="15"/>
      <c r="N7" s="15"/>
      <c r="O7" s="15"/>
      <c r="P7" s="15"/>
      <c r="Q7" s="15"/>
      <c r="R7" s="15"/>
      <c r="S7" s="15"/>
      <c r="T7" s="15"/>
      <c r="U7" s="15"/>
    </row>
    <row r="8" spans="1:21" x14ac:dyDescent="0.25">
      <c r="D8" s="15"/>
      <c r="E8" s="15"/>
      <c r="F8" s="15"/>
      <c r="G8" s="15"/>
      <c r="H8" s="15"/>
      <c r="I8" s="15"/>
      <c r="J8" s="15"/>
      <c r="K8" s="15"/>
      <c r="L8" s="15"/>
      <c r="M8" s="15"/>
      <c r="N8" s="15"/>
      <c r="O8" s="15"/>
      <c r="P8" s="15"/>
      <c r="Q8" s="15"/>
      <c r="R8" s="15"/>
      <c r="S8" s="15"/>
      <c r="T8" s="15"/>
      <c r="U8" s="15"/>
    </row>
    <row r="9" spans="1:21" x14ac:dyDescent="0.25">
      <c r="D9" s="15"/>
      <c r="E9" s="15"/>
      <c r="F9" s="15"/>
      <c r="G9" s="15"/>
      <c r="H9" s="15"/>
      <c r="I9" s="15"/>
      <c r="J9" s="15"/>
      <c r="K9" s="15"/>
      <c r="L9" s="15"/>
      <c r="M9" s="15"/>
      <c r="N9" s="15"/>
      <c r="O9" s="15"/>
      <c r="P9" s="15"/>
      <c r="Q9" s="15"/>
      <c r="R9" s="15"/>
      <c r="S9" s="15"/>
      <c r="T9" s="15"/>
      <c r="U9" s="15"/>
    </row>
    <row r="10" spans="1:21" x14ac:dyDescent="0.25">
      <c r="D10" s="15"/>
      <c r="E10" s="15"/>
      <c r="F10" s="15"/>
      <c r="G10" s="15"/>
      <c r="H10" s="15"/>
      <c r="I10" s="15"/>
      <c r="J10" s="15"/>
      <c r="K10" s="15"/>
      <c r="L10" s="15"/>
      <c r="M10" s="15"/>
      <c r="N10" s="15"/>
      <c r="O10" s="15"/>
      <c r="P10" s="15"/>
      <c r="Q10" s="15"/>
      <c r="R10" s="15"/>
      <c r="S10" s="15"/>
      <c r="T10" s="15"/>
      <c r="U10" s="15"/>
    </row>
    <row r="11" spans="1:21" x14ac:dyDescent="0.25">
      <c r="D11" s="15"/>
      <c r="E11" s="15"/>
      <c r="F11" s="15"/>
      <c r="G11" s="15"/>
      <c r="H11" s="15"/>
      <c r="I11" s="15"/>
      <c r="J11" s="15"/>
      <c r="K11" s="15"/>
      <c r="L11" s="15"/>
      <c r="M11" s="15"/>
      <c r="N11" s="15"/>
      <c r="O11" s="15"/>
      <c r="P11" s="15"/>
      <c r="Q11" s="15"/>
      <c r="R11" s="15"/>
      <c r="S11" s="15"/>
      <c r="T11" s="15"/>
      <c r="U11" s="15"/>
    </row>
    <row r="12" spans="1:21" x14ac:dyDescent="0.25"/>
    <row r="13" spans="1:21" x14ac:dyDescent="0.25"/>
    <row r="14" spans="1:21" x14ac:dyDescent="0.25"/>
    <row r="15" spans="1:21" x14ac:dyDescent="0.25"/>
    <row r="16" spans="1:21" x14ac:dyDescent="0.25"/>
    <row r="17" x14ac:dyDescent="0.25"/>
    <row r="18" x14ac:dyDescent="0.25"/>
    <row r="19" x14ac:dyDescent="0.25"/>
    <row r="20" x14ac:dyDescent="0.25"/>
    <row r="21" x14ac:dyDescent="0.25"/>
    <row r="22" x14ac:dyDescent="0.25"/>
    <row r="23" x14ac:dyDescent="0.25"/>
    <row r="24" x14ac:dyDescent="0.25"/>
    <row r="25" x14ac:dyDescent="0.25"/>
    <row r="26" x14ac:dyDescent="0.25"/>
    <row r="27" x14ac:dyDescent="0.25"/>
    <row r="28" x14ac:dyDescent="0.25"/>
    <row r="29" x14ac:dyDescent="0.25"/>
    <row r="30" x14ac:dyDescent="0.25"/>
  </sheetData>
  <pageMargins left="0.59055118110236227" right="0.59055118110236227" top="0.59055118110236227" bottom="0.59055118110236227" header="0.31496062992125984" footer="0.31496062992125984"/>
  <pageSetup paperSize="9" orientation="landscape" horizontalDpi="0" verticalDpi="0" r:id="rId1"/>
  <headerFooter>
    <oddFooter>&amp;LFile: &amp;F, Worksheet: &amp;A&amp;CPage &amp;P of &amp;N&amp;RCopyright www.solvermax.com</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8</vt:i4>
      </vt:variant>
    </vt:vector>
  </HeadingPairs>
  <TitlesOfParts>
    <vt:vector size="12" baseType="lpstr">
      <vt:lpstr>About</vt:lpstr>
      <vt:lpstr>Model</vt:lpstr>
      <vt:lpstr>Analysis</vt:lpstr>
      <vt:lpstr>Control</vt:lpstr>
      <vt:lpstr>dDemandForDoses</vt:lpstr>
      <vt:lpstr>dSupplyOfDoses</vt:lpstr>
      <vt:lpstr>fCostIncPenalty</vt:lpstr>
      <vt:lpstr>fDemandPerMonth</vt:lpstr>
      <vt:lpstr>fSupplyPerMonth</vt:lpstr>
      <vt:lpstr>Control!Print_Area</vt:lpstr>
      <vt:lpstr>Model!Print_Area</vt:lpstr>
      <vt:lpstr>vAllocation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2020-07-08T19:17:45Z</dcterms:created>
  <dcterms:modified xsi:type="dcterms:W3CDTF">2022-02-19T20:28:42Z</dcterms:modified>
</cp:coreProperties>
</file>