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defaultThemeVersion="166925"/>
  <xr:revisionPtr revIDLastSave="2" documentId="6_{E0537E69-7983-4CFC-8DF1-73D6E0CC5F7E}" xr6:coauthVersionLast="47" xr6:coauthVersionMax="47" xr10:uidLastSave="{BF3292BA-936B-4F11-AAB0-5601A758C612}"/>
  <bookViews>
    <workbookView xWindow="28680" yWindow="-120" windowWidth="29040" windowHeight="16440" xr2:uid="{324EC751-9C60-40DD-8432-DBCA825DD949}"/>
  </bookViews>
  <sheets>
    <sheet name="About" sheetId="3" r:id="rId1"/>
    <sheet name="Model" sheetId="5" r:id="rId2"/>
    <sheet name="Analysis" sheetId="2" r:id="rId3"/>
    <sheet name="Control" sheetId="4" r:id="rId4"/>
  </sheets>
  <definedNames>
    <definedName name="dAllocationRequired">Model!$B$86:$E$86</definedName>
    <definedName name="dTierMax">Model!$G$16:$J$18</definedName>
    <definedName name="dTierMin">Model!$G$22:$J$24</definedName>
    <definedName name="fAllocationCount">Model!$B$85:$E$85</definedName>
    <definedName name="fAllocationPerPerson">Model!$F$51:$F$82</definedName>
    <definedName name="fRatingDifference">Model!$I$60</definedName>
    <definedName name="fTeamRating">Model!$B$83:$E$83</definedName>
    <definedName name="fTierDistribution">Model!$I$51:$L$53</definedName>
    <definedName name="OpenSolver_ChosenSolver" localSheetId="1" hidden="1">CBC</definedName>
    <definedName name="OpenSolver_DualsNewSheet" localSheetId="1" hidden="1">0</definedName>
    <definedName name="OpenSolver_LinearityCheck" localSheetId="1" hidden="1">1</definedName>
    <definedName name="OpenSolver_UpdateSensitivity" localSheetId="1" hidden="1">1</definedName>
    <definedName name="_xlnm.Print_Area" localSheetId="3">Control!$A$1:$Q$30</definedName>
    <definedName name="_xlnm.Print_Area" localSheetId="1">Model!$A$1:$X$42,Model!$A$47:$M$86</definedName>
    <definedName name="solver_adj" localSheetId="1" hidden="1">Model!$I$58,Model!$I$59,Model!$B$51:$E$82</definedName>
    <definedName name="solver_cvg" localSheetId="1" hidden="1">0.0001</definedName>
    <definedName name="solver_drv" localSheetId="1" hidden="1">1</definedName>
    <definedName name="solver_eng" localSheetId="2" hidden="1">1</definedName>
    <definedName name="solver_eng" localSheetId="1" hidden="1">2</definedName>
    <definedName name="solver_est" localSheetId="1" hidden="1">1</definedName>
    <definedName name="solver_itr" localSheetId="1" hidden="1">2147483647</definedName>
    <definedName name="solver_lhs1" localSheetId="1" hidden="1">Model!$B$85:$E$85</definedName>
    <definedName name="solver_lhs10" localSheetId="1" hidden="1">Model!$I$58</definedName>
    <definedName name="solver_lhs11" localSheetId="1" hidden="1">Model!$B$85:$E$85</definedName>
    <definedName name="solver_lhs12" localSheetId="1" hidden="1">Model!$I$51:$L$53</definedName>
    <definedName name="solver_lhs13" localSheetId="1" hidden="1">Model!$O$15</definedName>
    <definedName name="solver_lhs2" localSheetId="1" hidden="1">Model!$F$51:$F$82</definedName>
    <definedName name="solver_lhs3" localSheetId="1" hidden="1">Model!$B$83:$E$83</definedName>
    <definedName name="solver_lhs4" localSheetId="1" hidden="1">Model!$B$83:$E$83</definedName>
    <definedName name="solver_lhs5" localSheetId="1" hidden="1">Model!$I$51:$L$53</definedName>
    <definedName name="solver_lhs6" localSheetId="1" hidden="1">Model!$I$51:$L$53</definedName>
    <definedName name="solver_lhs7" localSheetId="1" hidden="1">Model!$B$51:$E$82</definedName>
    <definedName name="solver_lhs8" localSheetId="1" hidden="1">Model!$I$59</definedName>
    <definedName name="solver_lhs9" localSheetId="1" hidden="1">Model!$I$58</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2" hidden="1">1</definedName>
    <definedName name="solver_neg" localSheetId="1" hidden="1">1</definedName>
    <definedName name="solver_nod" localSheetId="1" hidden="1">2147483647</definedName>
    <definedName name="solver_num" localSheetId="2" hidden="1">0</definedName>
    <definedName name="solver_num" localSheetId="1" hidden="1">9</definedName>
    <definedName name="solver_nwt" localSheetId="1" hidden="1">1</definedName>
    <definedName name="solver_opt" localSheetId="2" hidden="1">Analysis!$A$1</definedName>
    <definedName name="solver_opt" localSheetId="1" hidden="1">Model!$I$60</definedName>
    <definedName name="solver_pre" localSheetId="1" hidden="1">0.000001</definedName>
    <definedName name="solver_rbv" localSheetId="1" hidden="1">1</definedName>
    <definedName name="solver_rel1" localSheetId="1" hidden="1">2</definedName>
    <definedName name="solver_rel10" localSheetId="1" hidden="1">4</definedName>
    <definedName name="solver_rel11" localSheetId="1" hidden="1">2</definedName>
    <definedName name="solver_rel12" localSheetId="1" hidden="1">3</definedName>
    <definedName name="solver_rel13" localSheetId="1" hidden="1">4</definedName>
    <definedName name="solver_rel2" localSheetId="1" hidden="1">2</definedName>
    <definedName name="solver_rel3" localSheetId="1" hidden="1">1</definedName>
    <definedName name="solver_rel4" localSheetId="1" hidden="1">3</definedName>
    <definedName name="solver_rel5" localSheetId="1" hidden="1">1</definedName>
    <definedName name="solver_rel6" localSheetId="1" hidden="1">3</definedName>
    <definedName name="solver_rel7" localSheetId="1" hidden="1">5</definedName>
    <definedName name="solver_rel8" localSheetId="1" hidden="1">4</definedName>
    <definedName name="solver_rel9" localSheetId="1" hidden="1">4</definedName>
    <definedName name="solver_rhs1" localSheetId="1" hidden="1">dAllocationRequired</definedName>
    <definedName name="solver_rhs10" localSheetId="1" hidden="1">"integer"</definedName>
    <definedName name="solver_rhs11" localSheetId="1" hidden="1">dAllocationRequired</definedName>
    <definedName name="solver_rhs12" localSheetId="1" hidden="1">Model!$G$22:$J$24</definedName>
    <definedName name="solver_rhs13" localSheetId="1" hidden="1">integer</definedName>
    <definedName name="solver_rhs2" localSheetId="1" hidden="1">1</definedName>
    <definedName name="solver_rhs3" localSheetId="1" hidden="1">vMaxRating</definedName>
    <definedName name="solver_rhs4" localSheetId="1" hidden="1">vMinRating</definedName>
    <definedName name="solver_rhs5" localSheetId="1" hidden="1">dTierMax</definedName>
    <definedName name="solver_rhs6" localSheetId="1" hidden="1">dTierMin</definedName>
    <definedName name="solver_rhs7" localSheetId="1" hidden="1">"binary"</definedName>
    <definedName name="solver_rhs8" localSheetId="1" hidden="1">"integer"</definedName>
    <definedName name="solver_rhs9" localSheetId="1" hidden="1">"integer"</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definedName>
    <definedName name="solver_typ" localSheetId="2" hidden="1">1</definedName>
    <definedName name="solver_typ" localSheetId="1" hidden="1">2</definedName>
    <definedName name="solver_val" localSheetId="2" hidden="1">0</definedName>
    <definedName name="solver_val" localSheetId="1" hidden="1">0</definedName>
    <definedName name="solver_ver" localSheetId="2" hidden="1">3</definedName>
    <definedName name="solver_ver" localSheetId="1" hidden="1">3</definedName>
    <definedName name="vAllocation">Model!$B$51:$E$82</definedName>
    <definedName name="vMaxRating">Model!$I$59</definedName>
    <definedName name="vMinRating">Model!$I$58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 i="5" l="1"/>
  <c r="J21" i="5"/>
  <c r="J28" i="5"/>
  <c r="I15" i="5"/>
  <c r="I21" i="5"/>
  <c r="I28" i="5"/>
  <c r="C10" i="2"/>
  <c r="D10" i="2"/>
  <c r="E10" i="2"/>
  <c r="B10" i="2"/>
  <c r="A11" i="2"/>
  <c r="F13" i="2"/>
  <c r="F12" i="2"/>
  <c r="F11" i="2"/>
  <c r="F24" i="2"/>
  <c r="F23" i="2"/>
  <c r="F22" i="2"/>
  <c r="A22" i="2"/>
  <c r="C21" i="2"/>
  <c r="D21" i="2"/>
  <c r="E21" i="2"/>
  <c r="B21" i="2"/>
  <c r="C86" i="5"/>
  <c r="D86" i="5"/>
  <c r="E86" i="5"/>
  <c r="B86" i="5"/>
  <c r="H28" i="5"/>
  <c r="G28" i="5"/>
  <c r="D10" i="5" a="1"/>
  <c r="D10" i="5" s="1"/>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51" i="5"/>
  <c r="E85" i="5"/>
  <c r="D85" i="5"/>
  <c r="C85" i="5"/>
  <c r="B85" i="5"/>
  <c r="K24" i="5"/>
  <c r="F24" i="5"/>
  <c r="E83" i="5"/>
  <c r="D83" i="5"/>
  <c r="C83" i="5"/>
  <c r="B83" i="5"/>
  <c r="K23" i="5"/>
  <c r="F23" i="5"/>
  <c r="F82" i="5"/>
  <c r="D41" i="5" a="1"/>
  <c r="D41" i="5" s="1"/>
  <c r="K22" i="5"/>
  <c r="F22" i="5"/>
  <c r="F81" i="5"/>
  <c r="D40" i="5" a="1"/>
  <c r="D40" i="5" s="1"/>
  <c r="K21" i="5"/>
  <c r="H21" i="5"/>
  <c r="G21" i="5"/>
  <c r="F80" i="5"/>
  <c r="D39" i="5" a="1"/>
  <c r="D39" i="5" s="1"/>
  <c r="F79" i="5"/>
  <c r="D38" i="5" a="1"/>
  <c r="D38" i="5" s="1"/>
  <c r="F78" i="5"/>
  <c r="D37" i="5" a="1"/>
  <c r="D37" i="5" s="1"/>
  <c r="K18" i="5"/>
  <c r="F18" i="5"/>
  <c r="F77" i="5"/>
  <c r="D36" i="5" a="1"/>
  <c r="D36" i="5" s="1"/>
  <c r="K17" i="5"/>
  <c r="F17" i="5"/>
  <c r="F76" i="5"/>
  <c r="D35" i="5" a="1"/>
  <c r="D35" i="5" s="1"/>
  <c r="K16" i="5"/>
  <c r="F16" i="5"/>
  <c r="F75" i="5"/>
  <c r="D34" i="5" a="1"/>
  <c r="D34" i="5" s="1"/>
  <c r="K15" i="5"/>
  <c r="H15" i="5"/>
  <c r="G15" i="5"/>
  <c r="F74" i="5"/>
  <c r="D33" i="5" a="1"/>
  <c r="D33" i="5" s="1"/>
  <c r="F73" i="5"/>
  <c r="D32" i="5" a="1"/>
  <c r="D32" i="5" s="1"/>
  <c r="F72" i="5"/>
  <c r="D31" i="5" a="1"/>
  <c r="D31" i="5" s="1"/>
  <c r="H53" i="5"/>
  <c r="A24" i="2" s="1"/>
  <c r="F71" i="5"/>
  <c r="D30" i="5" a="1"/>
  <c r="D30" i="5" s="1"/>
  <c r="H52" i="5"/>
  <c r="A12" i="2" s="1"/>
  <c r="F70" i="5"/>
  <c r="D29" i="5" a="1"/>
  <c r="D29" i="5" s="1"/>
  <c r="H51" i="5"/>
  <c r="I51" i="5" s="1"/>
  <c r="F69" i="5"/>
  <c r="D28" i="5" a="1"/>
  <c r="D28" i="5" s="1"/>
  <c r="L50" i="5"/>
  <c r="K50" i="5"/>
  <c r="J50" i="5"/>
  <c r="I50" i="5"/>
  <c r="F68" i="5"/>
  <c r="D27" i="5" a="1"/>
  <c r="D27" i="5" s="1"/>
  <c r="F67" i="5"/>
  <c r="D26" i="5" a="1"/>
  <c r="D26" i="5" s="1"/>
  <c r="F66" i="5"/>
  <c r="D25" i="5" a="1"/>
  <c r="D25" i="5" s="1"/>
  <c r="F65" i="5"/>
  <c r="D24" i="5" a="1"/>
  <c r="D24" i="5" s="1"/>
  <c r="F64" i="5"/>
  <c r="D23" i="5" a="1"/>
  <c r="D23" i="5" s="1"/>
  <c r="F63" i="5"/>
  <c r="D22" i="5" a="1"/>
  <c r="D22" i="5" s="1"/>
  <c r="F62" i="5"/>
  <c r="D21" i="5" a="1"/>
  <c r="D21" i="5" s="1"/>
  <c r="F61" i="5"/>
  <c r="D20" i="5" a="1"/>
  <c r="D20" i="5" s="1"/>
  <c r="F60" i="5"/>
  <c r="D19" i="5" a="1"/>
  <c r="D19" i="5" s="1"/>
  <c r="F59" i="5"/>
  <c r="D18" i="5" a="1"/>
  <c r="D18" i="5" s="1"/>
  <c r="F58" i="5"/>
  <c r="D17" i="5" a="1"/>
  <c r="D17" i="5" s="1"/>
  <c r="F57" i="5"/>
  <c r="D16" i="5" a="1"/>
  <c r="D16" i="5" s="1"/>
  <c r="F56" i="5"/>
  <c r="D15" i="5" a="1"/>
  <c r="D15" i="5" s="1"/>
  <c r="F55" i="5"/>
  <c r="D14" i="5" a="1"/>
  <c r="D14" i="5" s="1"/>
  <c r="F54" i="5"/>
  <c r="D13" i="5" a="1"/>
  <c r="D13" i="5" s="1"/>
  <c r="I60" i="5"/>
  <c r="B4" i="5" s="1"/>
  <c r="F53" i="5"/>
  <c r="D12" i="5" a="1"/>
  <c r="D12" i="5" s="1"/>
  <c r="F52" i="5"/>
  <c r="D11" i="5" a="1"/>
  <c r="D11" i="5" s="1"/>
  <c r="F51" i="5"/>
  <c r="A23" i="2" l="1"/>
  <c r="A13" i="2"/>
  <c r="I53" i="5"/>
  <c r="L52" i="5"/>
  <c r="J52" i="5"/>
  <c r="I52" i="5"/>
  <c r="J51" i="5"/>
  <c r="K51" i="5"/>
  <c r="K52" i="5"/>
  <c r="J53" i="5"/>
  <c r="L51" i="5"/>
  <c r="K53" i="5"/>
  <c r="L53" i="5"/>
  <c r="M51" i="5" l="1"/>
  <c r="M52" i="5"/>
  <c r="M5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<sst xmlns="http://schemas.openxmlformats.org/spreadsheetml/2006/main" count="99" uniqueCount="81">
  <si>
    <t>Solution</t>
  </si>
  <si>
    <t>Model</t>
  </si>
  <si>
    <t>Supporting analyses</t>
  </si>
  <si>
    <t>Key</t>
  </si>
  <si>
    <t>Version</t>
  </si>
  <si>
    <t>Data</t>
  </si>
  <si>
    <t>Constant</t>
  </si>
  <si>
    <t>Highlight</t>
  </si>
  <si>
    <t>Pasted values</t>
  </si>
  <si>
    <t>About</t>
  </si>
  <si>
    <t>Solver variable</t>
  </si>
  <si>
    <t>Description</t>
  </si>
  <si>
    <t>v 1.0</t>
  </si>
  <si>
    <t>www.solvermax.com</t>
  </si>
  <si>
    <t>Workbook control</t>
  </si>
  <si>
    <t>Constants</t>
  </si>
  <si>
    <t>Derived values</t>
  </si>
  <si>
    <t>Total</t>
  </si>
  <si>
    <t>Count</t>
  </si>
  <si>
    <t>Rank</t>
  </si>
  <si>
    <t>Rating</t>
  </si>
  <si>
    <t>Tier</t>
  </si>
  <si>
    <t>Min</t>
  </si>
  <si>
    <t>Max</t>
  </si>
  <si>
    <t>Difference</t>
  </si>
  <si>
    <t>Principal</t>
  </si>
  <si>
    <t>Senior</t>
  </si>
  <si>
    <t>Analyst</t>
  </si>
  <si>
    <t>Team mix</t>
  </si>
  <si>
    <t>Required</t>
  </si>
  <si>
    <t>Person</t>
  </si>
  <si>
    <t>Alfie Forge</t>
  </si>
  <si>
    <t>Phaedra Cockrem</t>
  </si>
  <si>
    <t>Davon Shorey</t>
  </si>
  <si>
    <t>Mendel Ouldcott</t>
  </si>
  <si>
    <t>Marnie Porcher</t>
  </si>
  <si>
    <t>Kayne Parr</t>
  </si>
  <si>
    <t>Liam Wightman</t>
  </si>
  <si>
    <t>Perren Rudgley</t>
  </si>
  <si>
    <t>Alva Rizziello</t>
  </si>
  <si>
    <t>Holly Mokes</t>
  </si>
  <si>
    <t>Oswald Nunes Nabarro</t>
  </si>
  <si>
    <t>Morlee Reskelly</t>
  </si>
  <si>
    <t>Kynthia Pfertner</t>
  </si>
  <si>
    <t>Twila Aldcorn</t>
  </si>
  <si>
    <t>Conchita Zamudio</t>
  </si>
  <si>
    <t>Thurstan Morfett</t>
  </si>
  <si>
    <t>Isadora MacPhaden</t>
  </si>
  <si>
    <t>Yalonda Rookwell</t>
  </si>
  <si>
    <t>Daryl Johl</t>
  </si>
  <si>
    <t>Rana Gainsborough</t>
  </si>
  <si>
    <t>Rorke Chastel</t>
  </si>
  <si>
    <t>Luelle Mompesson</t>
  </si>
  <si>
    <t>Pippa MacDermott</t>
  </si>
  <si>
    <t>Madeleine Board</t>
  </si>
  <si>
    <t>Lotty Linham</t>
  </si>
  <si>
    <t>Dorisa Proughten</t>
  </si>
  <si>
    <t>Giralda Piet</t>
  </si>
  <si>
    <t>Kym Wellstead</t>
  </si>
  <si>
    <t>Octavia Cristofol</t>
  </si>
  <si>
    <t>Raviv Cuchey</t>
  </si>
  <si>
    <t>Belle Southby</t>
  </si>
  <si>
    <t>Bartholomeus McCunn</t>
  </si>
  <si>
    <t>Team members</t>
  </si>
  <si>
    <t>Tier definitions</t>
  </si>
  <si>
    <t>Team members at each tier, no more than</t>
  </si>
  <si>
    <t>Team members at each tier, at least</t>
  </si>
  <si>
    <t>Allocation of people to teams</t>
  </si>
  <si>
    <t>Team A</t>
  </si>
  <si>
    <t>Team B</t>
  </si>
  <si>
    <t>Team C</t>
  </si>
  <si>
    <t>Team D</t>
  </si>
  <si>
    <t>Team balance</t>
  </si>
  <si>
    <t>Number of team members</t>
  </si>
  <si>
    <t>Alternative formulations for creating balanced teams</t>
  </si>
  <si>
    <t>Notes</t>
  </si>
  <si>
    <t>Intermediate calculations</t>
  </si>
  <si>
    <t>Error</t>
  </si>
  <si>
    <t>[Shading of the total indicates infeasibility]</t>
  </si>
  <si>
    <t>Allocate people to balanced teams</t>
  </si>
  <si>
    <t>Team rating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</si>
</sst>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dd\ mmm\ yyyy"/>
    <numFmt numFmtId="166" formatCode="#,##0;\-#,##0;&quot;-&quot;;@"/>
    <numFmt numFmtId="167" formatCode="0.000"/>
    <numFmt numFmtId="168" formatCode="#,##0;\-#,##0;\-"/>
  </numFmts>
  <fonts count="19" x14ac:knownFonts="1">
    <font>
      <sz val="11"/>
      <color theme="1"/>
      <name val="Calibri Light"/>
      <family val="2"/>
    </font>
    <font>
      <sz val="11"/>
      <color theme="1"/>
      <name val="Calibri"/>
      <family val="2"/>
    </font>
    <font>
      <sz val="11"/>
      <color theme="1"/>
      <name val="Calibri"/>
      <family val="2"/>
    </font>
    <font>
      <sz val="11"/>
      <color theme="1"/>
      <name val="Calibri"/>
      <family val="2"/>
    </font>
    <font>
      <sz val="11"/>
      <color theme="1"/>
      <name val="Calibri"/>
      <family val="2"/>
    </font>
    <font>
      <sz val="11"/>
      <color rgb="FFFF0000"/>
      <name val="Calibri Light"/>
      <family val="2"/>
    </font>
    <font>
      <sz val="11"/>
      <color theme="0" tint="-0.499984740745262"/>
      <name val="Calibri"/>
      <family val="2"/>
    </font>
    <font>
      <sz val="11"/>
      <color theme="4" tint="-0.24994659260841701"/>
      <name val="Calibri Light"/>
      <family val="2"/>
      <scheme val="major"/>
    </font>
    <font>
      <sz val="11"/>
      <color rgb="FFFF8000"/>
      <name val="Calibri Light"/>
      <family val="2"/>
    </font>
    <font>
      <u/>
      <sz val="11"/>
      <color theme="10"/>
      <name val="Calibri Light"/>
      <family val="2"/>
    </font>
    <font>
      <u/>
      <sz val="16"/>
      <name val="Calibri"/>
      <family val="2"/>
    </font>
    <font>
      <sz val="13"/>
      <color theme="1"/>
      <name val="Calibri"/>
      <family val="2"/>
    </font>
    <font>
      <sz val="12"/>
      <color theme="1"/>
      <name val="Calibri"/>
      <family val="2"/>
    </font>
    <font>
      <b/>
      <u/>
      <sz val="14"/>
      <color theme="1"/>
      <name val="Calibri Light"/>
      <family val="2"/>
      <scheme val="major"/>
    </font>
    <font>
      <sz val="11"/>
      <color theme="1"/>
      <name val="Calibri Light"/>
      <family val="2"/>
      <scheme val="major"/>
    </font>
    <font>
      <sz val="13"/>
      <color theme="1"/>
      <name val="Calibri Light"/>
      <family val="2"/>
      <scheme val="major"/>
    </font>
    <font>
      <sz val="11"/>
      <name val="Calibri Light"/>
      <family val="2"/>
      <scheme val="major"/>
    </font>
    <font>
      <sz val="11"/>
      <color rgb="FFFF0000"/>
      <name val="Calibri Light"/>
      <family val="2"/>
      <scheme val="major"/>
    </font>
    <font>
      <sz val="11"/>
      <color theme="4"/>
      <name val="Calibri Light"/>
      <family val="2"/>
      <scheme val="major"/>
    </font>
  </fonts>
  <fills count="6">
    <fill>
      <patternFill patternType="none"/>
    </fill>
    <fill>
      <patternFill patternType="gray125"/>
    </fill>
    <fill>
      <patternFill patternType="solid">
        <fgColor theme="9" tint="0.79998168889431442"/>
        <bgColor indexed="64"/>
      </patternFill>
    </fill>
    <fill>
      <patternFill patternType="solid">
        <fgColor rgb="FFEBF5FF"/>
        <bgColor indexed="64"/>
      </patternFill>
    </fill>
    <fill>
      <patternFill patternType="solid">
        <fgColor theme="0" tint="-4.9989318521683403E-2"/>
        <bgColor indexed="64"/>
      </patternFill>
    </fill>
    <fill>
      <patternFill patternType="solid">
        <fgColor rgb="FFFCAAB8"/>
        <bgColor indexed="64"/>
      </patternFill>
    </fill>
  </fills>
  <borders count="4">
    <border>
      <left/>
      <right/>
      <top/>
      <bottom/>
      <diagonal/>
    </border>
    <border>
      <left/>
      <right/>
      <top/>
      <bottom style="thin">
        <color indexed="64"/>
      </bottom>
      <diagonal/>
    </border>
    <border>
      <left/>
      <right/>
      <top style="thin">
        <color indexed="64"/>
      </top>
      <bottom/>
      <diagonal/>
    </border>
    <border>
      <left/>
      <right/>
      <top/>
      <bottom style="thin">
        <color theme="1"/>
      </bottom>
      <diagonal/>
    </border>
  </borders>
  <cellStyleXfs count="13">
    <xf numFmtId="0" fontId="0" fillId="0" borderId="0"/>
    <xf numFmtId="0" fontId="10" fillId="0" borderId="0" applyNumberFormat="0" applyFill="0" applyAlignment="0" applyProtection="0"/>
    <xf numFmtId="0" fontId="11" fillId="0" borderId="3" applyNumberFormat="0" applyAlignment="0" applyProtection="0"/>
    <xf numFmtId="0" fontId="12" fillId="0" borderId="0" applyNumberFormat="0" applyFill="0" applyBorder="0" applyAlignment="0" applyProtection="0"/>
    <xf numFmtId="0" fontId="7" fillId="3" borderId="0" applyNumberFormat="0" applyBorder="0" applyAlignment="0">
      <protection locked="0"/>
    </xf>
    <xf numFmtId="164" fontId="6" fillId="4" borderId="0" applyNumberFormat="0" applyBorder="0" applyAlignment="0"/>
    <xf numFmtId="164" fontId="5" fillId="0" borderId="0" applyNumberFormat="0" applyBorder="0" applyAlignment="0" applyProtection="0"/>
    <xf numFmtId="0" fontId="4" fillId="2" borderId="0" applyNumberFormat="0" applyFont="0" applyBorder="0" applyAlignment="0"/>
    <xf numFmtId="0" fontId="8" fillId="0" borderId="0" applyNumberFormat="0" applyFill="0" applyBorder="0" applyAlignment="0" applyProtection="0">
      <alignment horizontal="center"/>
    </xf>
    <xf numFmtId="0" fontId="9" fillId="0" borderId="0" applyNumberFormat="0" applyFill="0" applyBorder="0" applyAlignment="0" applyProtection="0"/>
    <xf numFmtId="0" fontId="3" fillId="0" borderId="0"/>
    <xf numFmtId="0" fontId="2" fillId="0" borderId="0"/>
    <xf numFmtId="0" fontId="1" fillId="0" borderId="0"/>
  </cellStyleXfs>
  <cellXfs count="47">
    <xf numFmtId="0" fontId="0" fillId="0" borderId="0" xfId="0"/>
    <xf numFmtId="0" fontId="7" fillId="3" borderId="0" xfId="4">
      <protection locked="0"/>
    </xf>
    <xf numFmtId="0" fontId="6" fillId="4" borderId="0" xfId="5" applyNumberFormat="1"/>
    <xf numFmtId="0" fontId="5" fillId="0" borderId="0" xfId="6" applyNumberFormat="1"/>
    <xf numFmtId="0" fontId="0" fillId="2" borderId="0" xfId="7" applyFont="1"/>
    <xf numFmtId="0" fontId="8" fillId="0" borderId="0" xfId="8" applyAlignment="1"/>
    <xf numFmtId="0" fontId="11" fillId="0" borderId="3" xfId="2"/>
    <xf numFmtId="0" fontId="10" fillId="0" borderId="0" xfId="1"/>
    <xf numFmtId="0" fontId="12" fillId="0" borderId="0" xfId="3"/>
    <xf numFmtId="165" fontId="0" fillId="0" borderId="0" xfId="0" applyNumberFormat="1" applyAlignment="1">
      <alignment horizontal="left"/>
    </xf>
    <xf numFmtId="0" fontId="9" fillId="0" borderId="0" xfId="9"/>
    <xf numFmtId="0" fontId="11" fillId="0" borderId="3" xfId="2" applyAlignment="1">
      <alignment vertical="center" readingOrder="1"/>
    </xf>
    <xf numFmtId="0" fontId="12" fillId="0" borderId="0" xfId="3" applyAlignment="1">
      <alignment vertical="center" readingOrder="1"/>
    </xf>
    <xf numFmtId="0" fontId="3" fillId="0" borderId="0" xfId="10"/>
    <xf numFmtId="166" fontId="0" fillId="0" borderId="0" xfId="0" applyNumberFormat="1"/>
    <xf numFmtId="0" fontId="13" fillId="0" borderId="0" xfId="11" applyFont="1"/>
    <xf numFmtId="0" fontId="14" fillId="0" borderId="0" xfId="11" applyFont="1"/>
    <xf numFmtId="0" fontId="15" fillId="0" borderId="3" xfId="2" applyFont="1"/>
    <xf numFmtId="0" fontId="14" fillId="0" borderId="1" xfId="11" applyFont="1" applyBorder="1" applyAlignment="1">
      <alignment horizontal="center"/>
    </xf>
    <xf numFmtId="0" fontId="14" fillId="0" borderId="1" xfId="11" applyFont="1" applyBorder="1" applyAlignment="1">
      <alignment horizontal="left"/>
    </xf>
    <xf numFmtId="0" fontId="14" fillId="0" borderId="1" xfId="11" applyFont="1" applyBorder="1"/>
    <xf numFmtId="0" fontId="7" fillId="3" borderId="0" xfId="4" applyFont="1">
      <protection locked="0"/>
    </xf>
    <xf numFmtId="0" fontId="16" fillId="0" borderId="0" xfId="11" applyFont="1"/>
    <xf numFmtId="0" fontId="14" fillId="0" borderId="1" xfId="11" applyFont="1" applyBorder="1" applyAlignment="1">
      <alignment horizontal="right"/>
    </xf>
    <xf numFmtId="167" fontId="18" fillId="0" borderId="0" xfId="11" applyNumberFormat="1" applyFont="1"/>
    <xf numFmtId="167" fontId="14" fillId="0" borderId="0" xfId="11" applyNumberFormat="1" applyFont="1"/>
    <xf numFmtId="0" fontId="18" fillId="0" borderId="0" xfId="11" applyFont="1"/>
    <xf numFmtId="0" fontId="14" fillId="0" borderId="2" xfId="11" applyFont="1" applyBorder="1"/>
    <xf numFmtId="0" fontId="16" fillId="0" borderId="0" xfId="11" applyFont="1" applyAlignment="1">
      <alignment horizontal="right"/>
    </xf>
    <xf numFmtId="0" fontId="14" fillId="0" borderId="0" xfId="11" applyFont="1" applyAlignment="1">
      <alignment horizontal="left"/>
    </xf>
    <xf numFmtId="0" fontId="12" fillId="0" borderId="0" xfId="3" applyBorder="1"/>
    <xf numFmtId="0" fontId="7" fillId="3" borderId="0" xfId="4" applyFont="1" applyAlignment="1">
      <alignment horizontal="left"/>
      <protection locked="0"/>
    </xf>
    <xf numFmtId="0" fontId="7" fillId="3" borderId="1" xfId="4" applyBorder="1" applyAlignment="1">
      <alignment horizontal="right"/>
      <protection locked="0"/>
    </xf>
    <xf numFmtId="168" fontId="17" fillId="0" borderId="0" xfId="11" applyNumberFormat="1" applyFont="1"/>
    <xf numFmtId="168" fontId="14" fillId="0" borderId="0" xfId="11" applyNumberFormat="1" applyFont="1"/>
    <xf numFmtId="168" fontId="14" fillId="0" borderId="2" xfId="11" applyNumberFormat="1" applyFont="1" applyBorder="1"/>
    <xf numFmtId="168" fontId="0" fillId="0" borderId="0" xfId="0" applyNumberFormat="1"/>
    <xf numFmtId="168" fontId="17" fillId="0" borderId="0" xfId="6" applyNumberFormat="1" applyFont="1"/>
    <xf numFmtId="168" fontId="17" fillId="0" borderId="1" xfId="6" applyNumberFormat="1" applyFont="1" applyBorder="1"/>
    <xf numFmtId="168" fontId="7" fillId="3" borderId="0" xfId="4" applyNumberFormat="1" applyFont="1" applyAlignment="1">
      <alignment horizontal="center"/>
      <protection locked="0"/>
    </xf>
    <xf numFmtId="168" fontId="7" fillId="3" borderId="0" xfId="4" applyNumberFormat="1" applyFont="1" applyAlignment="1">
      <alignment horizontal="right"/>
      <protection locked="0"/>
    </xf>
    <xf numFmtId="168" fontId="7" fillId="3" borderId="0" xfId="4" applyNumberFormat="1" applyFont="1">
      <protection locked="0"/>
    </xf>
    <xf numFmtId="168" fontId="18" fillId="0" borderId="0" xfId="11" applyNumberFormat="1" applyFont="1"/>
    <xf numFmtId="168" fontId="14" fillId="0" borderId="0" xfId="11" applyNumberFormat="1" applyFont="1" applyAlignment="1">
      <alignment horizontal="center"/>
    </xf>
    <xf numFmtId="168" fontId="8" fillId="0" borderId="0" xfId="8" applyNumberFormat="1" applyAlignment="1"/>
    <xf numFmtId="0" fontId="14" fillId="0" borderId="0" xfId="11" applyFont="1" applyBorder="1"/>
    <xf numFmtId="0" fontId="0" fillId="5" borderId="0" xfId="7" applyFont="1" applyFill="1"/>
  </cellXfs>
  <cellStyles count="13">
    <cellStyle name="Constant" xfId="5" xr:uid="{796A1085-F0EF-4C67-8AA0-F853232DDC71}"/>
    <cellStyle name="Data" xfId="4" xr:uid="{71F5B92E-D361-4283-9818-F4CBFF584C90}"/>
    <cellStyle name="Heading 1" xfId="1" builtinId="16" customBuiltin="1"/>
    <cellStyle name="Heading 2" xfId="2" builtinId="17" customBuiltin="1"/>
    <cellStyle name="Heading 3" xfId="3" builtinId="18" customBuiltin="1"/>
    <cellStyle name="Highlight" xfId="7" xr:uid="{B0575228-8C74-4A43-8879-54481562CDC8}"/>
    <cellStyle name="Hyperlink" xfId="9" builtinId="8"/>
    <cellStyle name="Normal" xfId="0" builtinId="0" customBuiltin="1"/>
    <cellStyle name="Normal 2" xfId="10" xr:uid="{559CD362-17CD-48F5-91B2-7DC5FC64D3FA}"/>
    <cellStyle name="Normal 3" xfId="11" xr:uid="{A4096F08-03E4-4CD1-B68F-A68D9F3710F6}"/>
    <cellStyle name="Normal 4" xfId="12" xr:uid="{0AC6851A-D0F0-4C59-853D-A726B0157939}"/>
    <cellStyle name="Pasted values" xfId="8" xr:uid="{030D59A0-04D2-42DE-9BD8-7A15F8DCD3BF}"/>
    <cellStyle name="Variable" xfId="6" xr:uid="{4B1E7875-0649-4BAC-92A3-2AE0B4C7E180}"/>
  </cellStyles>
  <dxfs count="2">
    <dxf>
      <font>
        <strike val="0"/>
      </font>
      <fill>
        <patternFill>
          <bgColor theme="5" tint="0.79998168889431442"/>
        </patternFill>
      </fill>
    </dxf>
    <dxf>
      <font>
        <strike val="0"/>
      </font>
      <fill>
        <patternFill>
          <bgColor theme="5" tint="0.79998168889431442"/>
        </patternFill>
      </fill>
    </dxf>
  </dxfs>
  <tableStyles count="0" defaultTableStyle="TableStyleMedium2" defaultPivotStyle="PivotStyleLight16"/>
  <colors>
    <mruColors>
      <color rgb="FFE8E8E8"/>
      <color rgb="FFFF8000"/>
      <color rgb="FFFF9900"/>
      <color rgb="FFFAE6FF"/>
      <color rgb="FFEBF5FF"/>
      <color rgb="FFFFF0FF"/>
      <color rgb="FFFADCFF"/>
      <color rgb="FFF0D2FF"/>
      <color rgb="FFFAC8FA"/>
      <color rgb="FFF0C8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2</xdr:row>
      <xdr:rowOff>0</xdr:rowOff>
    </xdr:from>
    <xdr:to>
      <xdr:col>9</xdr:col>
      <xdr:colOff>1099</xdr:colOff>
      <xdr:row>25</xdr:row>
      <xdr:rowOff>0</xdr:rowOff>
    </xdr:to>
    <xdr:sp macro="" textlink="">
      <xdr:nvSpPr>
        <xdr:cNvPr id="2" name="TextBox 1">
          <a:extLst>
            <a:ext uri="{FF2B5EF4-FFF2-40B4-BE49-F238E27FC236}">
              <a16:creationId xmlns:a16="http://schemas.microsoft.com/office/drawing/2014/main" id="{9D54E71C-AE60-4DE3-BF9A-F3B49148130C}"/>
            </a:ext>
          </a:extLst>
        </xdr:cNvPr>
        <xdr:cNvSpPr txBox="1"/>
      </xdr:nvSpPr>
      <xdr:spPr>
        <a:xfrm>
          <a:off x="1" y="457200"/>
          <a:ext cx="6173298" cy="440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36000" tIns="18000" rIns="18000" bIns="18000" rtlCol="0" anchor="t"/>
        <a:lstStyle/>
        <a:p>
          <a:r>
            <a:rPr lang="en-NZ" sz="1200" b="0">
              <a:latin typeface="+mn-lt"/>
            </a:rPr>
            <a:t>Purpose</a:t>
          </a:r>
          <a:endParaRPr lang="en-NZ" sz="1100" b="0">
            <a:latin typeface="+mn-lt"/>
          </a:endParaRPr>
        </a:p>
        <a:p>
          <a:r>
            <a:rPr lang="en-NZ" sz="1100">
              <a:latin typeface="+mj-lt"/>
            </a:rPr>
            <a:t>This workbook contains an example optimization model and associated analysis. The purpose is to illustrate</a:t>
          </a:r>
          <a:r>
            <a:rPr lang="en-NZ" sz="1100" baseline="0">
              <a:latin typeface="+mj-lt"/>
            </a:rPr>
            <a:t> the design and use of optimization models in Microsoft Excel, using the Solver and/or OpenSolver add-ins.</a:t>
          </a:r>
        </a:p>
        <a:p>
          <a:endParaRPr lang="en-NZ" sz="1100" baseline="0">
            <a:latin typeface="+mj-lt"/>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j-lt"/>
              <a:ea typeface="+mn-ea"/>
              <a:cs typeface="+mn-cs"/>
            </a:rPr>
            <a:t>This workbook should be read in conjunction with the articles at:</a:t>
          </a: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j-lt"/>
              <a:ea typeface="+mn-ea"/>
              <a:cs typeface="+mn-cs"/>
            </a:rPr>
            <a:t>http://www.solvermax.com</a:t>
          </a:r>
        </a:p>
        <a:p>
          <a:pPr marL="0" marR="0" indent="0" defTabSz="914400" eaLnBrk="1" fontAlgn="auto" latinLnBrk="0" hangingPunct="1">
            <a:lnSpc>
              <a:spcPct val="100000"/>
            </a:lnSpc>
            <a:spcBef>
              <a:spcPts val="0"/>
            </a:spcBef>
            <a:spcAft>
              <a:spcPts val="0"/>
            </a:spcAft>
            <a:buClrTx/>
            <a:buSzTx/>
            <a:buFontTx/>
            <a:buNone/>
            <a:tabLst/>
            <a:defRPr/>
          </a:pPr>
          <a:endParaRPr lang="en-NZ" sz="1100">
            <a:latin typeface="+mj-lt"/>
          </a:endParaRPr>
        </a:p>
        <a:p>
          <a:r>
            <a:rPr lang="en-NZ" sz="1200" b="0">
              <a:latin typeface="+mn-lt"/>
            </a:rPr>
            <a:t>Sheets</a:t>
          </a:r>
          <a:endParaRPr lang="en-NZ" sz="1100" b="0">
            <a:latin typeface="+mn-lt"/>
          </a:endParaRPr>
        </a:p>
        <a:p>
          <a:r>
            <a:rPr lang="en-NZ" sz="1100">
              <a:latin typeface="+mj-lt"/>
            </a:rPr>
            <a:t>This workbook contains the following sheets:</a:t>
          </a:r>
        </a:p>
        <a:p>
          <a:r>
            <a:rPr lang="en-NZ" sz="1100">
              <a:latin typeface="+mj-lt"/>
            </a:rPr>
            <a:t>   'About': </a:t>
          </a:r>
          <a:r>
            <a:rPr lang="en-NZ" sz="1100" baseline="0">
              <a:latin typeface="+mj-lt"/>
            </a:rPr>
            <a:t>	This sheet, used to document the workbook.</a:t>
          </a:r>
        </a:p>
        <a:p>
          <a:r>
            <a:rPr lang="en-NZ" sz="1100">
              <a:latin typeface="+mj-lt"/>
            </a:rPr>
            <a:t>   'Model': </a:t>
          </a:r>
          <a:r>
            <a:rPr lang="en-NZ" sz="1100" baseline="0">
              <a:latin typeface="+mj-lt"/>
            </a:rPr>
            <a:t>	An optimization model.</a:t>
          </a:r>
        </a:p>
        <a:p>
          <a:r>
            <a:rPr lang="en-NZ" sz="1100">
              <a:latin typeface="+mj-lt"/>
            </a:rPr>
            <a:t>   'Analysis':	Insights gained from using the model.</a:t>
          </a: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j-lt"/>
              <a:ea typeface="+mn-ea"/>
              <a:cs typeface="+mn-cs"/>
            </a:rPr>
            <a:t>   'Control':	Values used to control the workbook.</a:t>
          </a:r>
          <a:endParaRPr lang="en-NZ">
            <a:effectLst/>
            <a:latin typeface="+mj-lt"/>
          </a:endParaRPr>
        </a:p>
        <a:p>
          <a:endParaRPr lang="en-NZ" sz="1100">
            <a:latin typeface="+mj-lt"/>
          </a:endParaRPr>
        </a:p>
        <a:p>
          <a:r>
            <a:rPr lang="en-NZ" sz="1200" b="0" baseline="0">
              <a:latin typeface="+mn-lt"/>
            </a:rPr>
            <a:t>Disclaimer</a:t>
          </a:r>
          <a:endParaRPr lang="en-NZ" sz="1100" b="0" baseline="0">
            <a:latin typeface="+mn-lt"/>
          </a:endParaRPr>
        </a:p>
        <a:p>
          <a:r>
            <a:rPr lang="en-NZ" sz="1100" baseline="0">
              <a:latin typeface="+mj-lt"/>
            </a:rPr>
            <a:t>This workbook </a:t>
          </a:r>
          <a:r>
            <a:rPr lang="en-NZ">
              <a:latin typeface="+mj-lt"/>
            </a:rPr>
            <a:t>is presented on an as is basis for illustrative purposes only and should not be relied upon for making financial, legal or any other commitments. Solver Max will accept no responsibility or liability for any errors or omissions.</a:t>
          </a:r>
        </a:p>
        <a:p>
          <a:endParaRPr lang="en-NZ" sz="1100">
            <a:latin typeface="+mj-lt"/>
          </a:endParaRPr>
        </a:p>
        <a:p>
          <a:r>
            <a:rPr lang="en-NZ" sz="1200" b="0">
              <a:latin typeface="+mn-lt"/>
            </a:rPr>
            <a:t>Copyright</a:t>
          </a:r>
          <a:endParaRPr lang="en-NZ" sz="1100" b="0">
            <a:latin typeface="+mn-lt"/>
          </a:endParaRPr>
        </a:p>
        <a:p>
          <a:pPr marL="0" marR="0" indent="0" defTabSz="914400" eaLnBrk="1" fontAlgn="auto" latinLnBrk="0" hangingPunct="1">
            <a:lnSpc>
              <a:spcPct val="100000"/>
            </a:lnSpc>
            <a:spcBef>
              <a:spcPts val="0"/>
            </a:spcBef>
            <a:spcAft>
              <a:spcPts val="0"/>
            </a:spcAft>
            <a:buClrTx/>
            <a:buSzTx/>
            <a:buFontTx/>
            <a:buNone/>
            <a:tabLst/>
            <a:defRPr/>
          </a:pPr>
          <a:r>
            <a:rPr lang="en-NZ" sz="1100">
              <a:latin typeface="+mj-lt"/>
            </a:rPr>
            <a:t>This workbook is © </a:t>
          </a:r>
          <a:r>
            <a:rPr lang="en-NZ" sz="1100">
              <a:solidFill>
                <a:schemeClr val="dk1"/>
              </a:solidFill>
              <a:latin typeface="+mj-lt"/>
              <a:ea typeface="+mn-ea"/>
              <a:cs typeface="+mn-cs"/>
            </a:rPr>
            <a:t>Copyright </a:t>
          </a:r>
          <a:r>
            <a:rPr lang="en-NZ" sz="1100">
              <a:latin typeface="+mj-lt"/>
            </a:rPr>
            <a:t>2021 Solver Max</a:t>
          </a:r>
          <a:r>
            <a:rPr lang="en-NZ" b="0" i="0">
              <a:latin typeface="+mj-lt"/>
              <a:cs typeface="Times New Roman" pitchFamily="18" charset="0"/>
            </a:rPr>
            <a:t>.</a:t>
          </a:r>
        </a:p>
        <a:p>
          <a:pPr marL="0" marR="0" indent="0" defTabSz="914400" eaLnBrk="1" fontAlgn="auto" latinLnBrk="0" hangingPunct="1">
            <a:lnSpc>
              <a:spcPct val="100000"/>
            </a:lnSpc>
            <a:spcBef>
              <a:spcPts val="0"/>
            </a:spcBef>
            <a:spcAft>
              <a:spcPts val="0"/>
            </a:spcAft>
            <a:buClrTx/>
            <a:buSzTx/>
            <a:buFontTx/>
            <a:buNone/>
            <a:tabLst/>
            <a:defRPr/>
          </a:pPr>
          <a:r>
            <a:rPr lang="en-NZ" b="0" i="0">
              <a:latin typeface="+mj-lt"/>
              <a:cs typeface="Times New Roman" pitchFamily="18" charset="0"/>
            </a:rPr>
            <a:t>Solver Max retains copyright of this workbook.</a:t>
          </a:r>
        </a:p>
      </xdr:txBody>
    </xdr:sp>
    <xdr:clientData/>
  </xdr:twoCellAnchor>
  <xdr:twoCellAnchor editAs="oneCell">
    <xdr:from>
      <xdr:col>10</xdr:col>
      <xdr:colOff>13765</xdr:colOff>
      <xdr:row>0</xdr:row>
      <xdr:rowOff>30745</xdr:rowOff>
    </xdr:from>
    <xdr:to>
      <xdr:col>10</xdr:col>
      <xdr:colOff>1206096</xdr:colOff>
      <xdr:row>9</xdr:row>
      <xdr:rowOff>110748</xdr:rowOff>
    </xdr:to>
    <xdr:pic>
      <xdr:nvPicPr>
        <xdr:cNvPr id="14" name="Picture 13">
          <a:extLst>
            <a:ext uri="{FF2B5EF4-FFF2-40B4-BE49-F238E27FC236}">
              <a16:creationId xmlns:a16="http://schemas.microsoft.com/office/drawing/2014/main" id="{3CBD64A6-FDDA-4BB7-9965-6BDB1288A0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68462" y="30745"/>
          <a:ext cx="1192331" cy="18666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0</xdr:colOff>
      <xdr:row>3</xdr:row>
      <xdr:rowOff>28576</xdr:rowOff>
    </xdr:from>
    <xdr:to>
      <xdr:col>23</xdr:col>
      <xdr:colOff>666749</xdr:colOff>
      <xdr:row>46</xdr:row>
      <xdr:rowOff>0</xdr:rowOff>
    </xdr:to>
    <xdr:sp macro="" textlink="">
      <xdr:nvSpPr>
        <xdr:cNvPr id="2" name="TextBox 1">
          <a:extLst>
            <a:ext uri="{FF2B5EF4-FFF2-40B4-BE49-F238E27FC236}">
              <a16:creationId xmlns:a16="http://schemas.microsoft.com/office/drawing/2014/main" id="{80684BA8-52EC-4C09-A104-05D948DCF26E}"/>
            </a:ext>
          </a:extLst>
        </xdr:cNvPr>
        <xdr:cNvSpPr txBox="1"/>
      </xdr:nvSpPr>
      <xdr:spPr>
        <a:xfrm>
          <a:off x="9810750" y="704851"/>
          <a:ext cx="7096124" cy="82295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200" b="0">
              <a:latin typeface="+mn-lt"/>
            </a:rPr>
            <a:t>Situation</a:t>
          </a:r>
        </a:p>
        <a:p>
          <a:r>
            <a:rPr lang="en-NZ" sz="1100">
              <a:latin typeface="+mj-lt"/>
            </a:rPr>
            <a:t>We</a:t>
          </a:r>
          <a:r>
            <a:rPr lang="en-NZ" sz="1100" baseline="0">
              <a:latin typeface="+mj-lt"/>
            </a:rPr>
            <a:t> have 32 analysts that we need to form into four teams of eight. Each team already has a manager appointed.</a:t>
          </a:r>
        </a:p>
        <a:p>
          <a:r>
            <a:rPr lang="en-NZ" sz="1100" baseline="0">
              <a:latin typeface="+mj-lt"/>
            </a:rPr>
            <a:t>Each analyst has been assessed, resulting in a rating from 0 to 100. B</a:t>
          </a:r>
          <a:r>
            <a:rPr lang="en-NZ" sz="1100" baseline="0">
              <a:solidFill>
                <a:schemeClr val="dk1"/>
              </a:solidFill>
              <a:effectLst/>
              <a:latin typeface="+mj-lt"/>
              <a:ea typeface="+mn-ea"/>
              <a:cs typeface="+mn-cs"/>
            </a:rPr>
            <a:t>ased on their rating, t</a:t>
          </a:r>
          <a:r>
            <a:rPr lang="en-NZ" sz="1100" baseline="0">
              <a:latin typeface="+mj-lt"/>
            </a:rPr>
            <a:t>he analysts are divided into three tiers:</a:t>
          </a:r>
        </a:p>
        <a:p>
          <a:r>
            <a:rPr lang="en-NZ" sz="1100" baseline="0">
              <a:latin typeface="+mj-lt"/>
            </a:rPr>
            <a:t>- Analyst, with rating from 0 to 49.</a:t>
          </a:r>
        </a:p>
        <a:p>
          <a:r>
            <a:rPr lang="en-NZ" sz="1100" baseline="0">
              <a:latin typeface="+mj-lt"/>
            </a:rPr>
            <a:t>- Senior, with rating from 50 to 79.</a:t>
          </a:r>
        </a:p>
        <a:p>
          <a:r>
            <a:rPr lang="en-NZ" sz="1100" baseline="0">
              <a:latin typeface="+mj-lt"/>
            </a:rPr>
            <a:t>- Principal, with rating from 80 to 100.</a:t>
          </a:r>
        </a:p>
        <a:p>
          <a:r>
            <a:rPr lang="en-NZ" sz="1100">
              <a:latin typeface="+mj-lt"/>
            </a:rPr>
            <a:t>We want the teams to be as evenly balanced as possible, based on the combined ratings</a:t>
          </a:r>
          <a:r>
            <a:rPr lang="en-NZ" sz="1100" baseline="0">
              <a:latin typeface="+mj-lt"/>
            </a:rPr>
            <a:t> of the team members.</a:t>
          </a:r>
        </a:p>
        <a:p>
          <a:endParaRPr lang="en-NZ" sz="1100">
            <a:latin typeface="+mj-lt"/>
          </a:endParaRPr>
        </a:p>
        <a:p>
          <a:r>
            <a:rPr lang="en-NZ" sz="1200" b="0">
              <a:latin typeface="+mn-lt"/>
            </a:rPr>
            <a:t>Model design</a:t>
          </a:r>
        </a:p>
        <a:p>
          <a:r>
            <a:rPr lang="en-NZ" sz="1100">
              <a:latin typeface="+mj-lt"/>
            </a:rPr>
            <a:t>We don't know what the total team rating bounds should be, so</a:t>
          </a:r>
          <a:r>
            <a:rPr lang="en-NZ" sz="1100" baseline="0">
              <a:latin typeface="+mj-lt"/>
            </a:rPr>
            <a:t> we'll specify the bounds as variables and let the model decide.</a:t>
          </a:r>
        </a:p>
        <a:p>
          <a:r>
            <a:rPr lang="en-NZ" sz="1100" baseline="0">
              <a:latin typeface="+mj-lt"/>
            </a:rPr>
            <a:t>Otherwise, this is a straightforward allocation of people to teams using binary variables.</a:t>
          </a:r>
          <a:endParaRPr lang="en-NZ" sz="1100">
            <a:latin typeface="+mj-lt"/>
          </a:endParaRPr>
        </a:p>
        <a:p>
          <a:endParaRPr lang="en-NZ" sz="1100">
            <a:latin typeface="+mj-lt"/>
          </a:endParaRPr>
        </a:p>
        <a:p>
          <a:r>
            <a:rPr lang="en-NZ" sz="1200">
              <a:latin typeface="+mn-lt"/>
            </a:rPr>
            <a:t>Implementation</a:t>
          </a:r>
        </a:p>
        <a:p>
          <a:r>
            <a:rPr lang="en-NZ" sz="1100">
              <a:latin typeface="+mj-lt"/>
            </a:rPr>
            <a:t>V</a:t>
          </a:r>
          <a:r>
            <a:rPr lang="en-NZ" sz="1100" baseline="0">
              <a:latin typeface="+mj-lt"/>
            </a:rPr>
            <a:t>ariables:</a:t>
          </a:r>
        </a:p>
        <a:p>
          <a:r>
            <a:rPr lang="en-NZ" sz="1100" baseline="0">
              <a:latin typeface="+mj-lt"/>
            </a:rPr>
            <a:t>- B</a:t>
          </a:r>
          <a:r>
            <a:rPr lang="en-NZ" sz="1100">
              <a:latin typeface="+mj-lt"/>
            </a:rPr>
            <a:t>inary variables to indicate team membership for each analyst.</a:t>
          </a:r>
        </a:p>
        <a:p>
          <a:r>
            <a:rPr lang="en-NZ" sz="1100">
              <a:latin typeface="+mj-lt"/>
            </a:rPr>
            <a:t>- Bounds on the total</a:t>
          </a:r>
          <a:r>
            <a:rPr lang="en-NZ" sz="1100" baseline="0">
              <a:latin typeface="+mj-lt"/>
            </a:rPr>
            <a:t> rating for each team (defined as integers, to help the solver).</a:t>
          </a:r>
        </a:p>
        <a:p>
          <a:endParaRPr lang="en-NZ" sz="1100" baseline="0">
            <a:latin typeface="+mj-lt"/>
          </a:endParaRPr>
        </a:p>
        <a:p>
          <a:r>
            <a:rPr lang="en-NZ" sz="1100" baseline="0">
              <a:latin typeface="+mj-lt"/>
            </a:rPr>
            <a:t>Constraints:</a:t>
          </a:r>
        </a:p>
        <a:p>
          <a:r>
            <a:rPr lang="en-NZ" sz="1100" baseline="0">
              <a:latin typeface="+mj-lt"/>
            </a:rPr>
            <a:t>- Each analyst is allocated to exactly 1 team.</a:t>
          </a:r>
        </a:p>
        <a:p>
          <a:r>
            <a:rPr lang="en-NZ" sz="1100" baseline="0">
              <a:latin typeface="+mj-lt"/>
            </a:rPr>
            <a:t>- Each team must have exactly 8 members.</a:t>
          </a:r>
        </a:p>
        <a:p>
          <a:r>
            <a:rPr lang="en-NZ" sz="1100" baseline="0">
              <a:latin typeface="+mj-lt"/>
            </a:rPr>
            <a:t>- The team total rating is &gt;= some minimum.</a:t>
          </a:r>
        </a:p>
        <a:p>
          <a:pPr marL="0" marR="0" lvl="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j-lt"/>
              <a:ea typeface="+mn-ea"/>
              <a:cs typeface="+mn-cs"/>
            </a:rPr>
            <a:t>- The team total rating is &lt;= some maximum.</a:t>
          </a:r>
          <a:endParaRPr lang="en-NZ">
            <a:effectLst/>
            <a:latin typeface="+mj-lt"/>
          </a:endParaRPr>
        </a:p>
        <a:p>
          <a:endParaRPr lang="en-NZ" sz="1100" baseline="0">
            <a:latin typeface="+mj-lt"/>
          </a:endParaRPr>
        </a:p>
        <a:p>
          <a:r>
            <a:rPr lang="en-NZ" sz="1100" baseline="0">
              <a:latin typeface="+mj-lt"/>
            </a:rPr>
            <a:t>Objective:</a:t>
          </a:r>
        </a:p>
        <a:p>
          <a:r>
            <a:rPr lang="en-NZ" sz="1100" baseline="0">
              <a:latin typeface="+mj-lt"/>
            </a:rPr>
            <a:t>- Minimize the difference between the minimum and maximum total team rating variables.</a:t>
          </a:r>
          <a:endParaRPr lang="en-NZ" sz="1100">
            <a:latin typeface="+mj-lt"/>
          </a:endParaRPr>
        </a:p>
        <a:p>
          <a:endParaRPr lang="en-NZ" sz="1100">
            <a:latin typeface="+mj-lt"/>
          </a:endParaRPr>
        </a:p>
        <a:p>
          <a:r>
            <a:rPr lang="en-NZ" sz="1100">
              <a:latin typeface="+mj-lt"/>
            </a:rPr>
            <a:t>The</a:t>
          </a:r>
          <a:r>
            <a:rPr lang="en-NZ" sz="1100" baseline="0">
              <a:latin typeface="+mj-lt"/>
            </a:rPr>
            <a:t> model can be solved using Solver or </a:t>
          </a:r>
          <a:r>
            <a:rPr lang="en-NZ" sz="1100">
              <a:latin typeface="+mj-lt"/>
            </a:rPr>
            <a:t>OpenSolver, though OpenSolver is much faster.</a:t>
          </a:r>
        </a:p>
        <a:p>
          <a:endParaRPr lang="en-NZ" sz="1100">
            <a:latin typeface="+mj-lt"/>
          </a:endParaRPr>
        </a:p>
        <a:p>
          <a:r>
            <a:rPr lang="en-NZ" sz="1200" b="0">
              <a:latin typeface="+mn-lt"/>
            </a:rPr>
            <a:t>Extension</a:t>
          </a:r>
        </a:p>
        <a:p>
          <a:r>
            <a:rPr lang="en-NZ" sz="1100">
              <a:latin typeface="+mj-lt"/>
            </a:rPr>
            <a:t>OpenSolver's optimal solution has</a:t>
          </a:r>
          <a:r>
            <a:rPr lang="en-NZ" sz="1100" baseline="0">
              <a:latin typeface="+mj-lt"/>
            </a:rPr>
            <a:t> all teams with </a:t>
          </a:r>
          <a:r>
            <a:rPr lang="en-NZ" sz="1100">
              <a:latin typeface="+mj-lt"/>
            </a:rPr>
            <a:t>total ratings of 391 or 392 (a difference of 1). Given our objective of having evenly balanced teams,</a:t>
          </a:r>
          <a:r>
            <a:rPr lang="en-NZ" sz="1100" baseline="0">
              <a:latin typeface="+mj-lt"/>
            </a:rPr>
            <a:t> this is an excellent result. However, teams A and B each have two Principals, while team D has no Principals. In addition, Team A has 5 Analysts, while team C has 3 Analysts. That is, although the total ratings are very even, the mix of tiers is not well-balanced.</a:t>
          </a:r>
          <a:endParaRPr lang="en-NZ" sz="1100">
            <a:latin typeface="+mj-lt"/>
          </a:endParaRPr>
        </a:p>
        <a:p>
          <a:endParaRPr lang="en-NZ" sz="1100">
            <a:latin typeface="+mj-lt"/>
          </a:endParaRPr>
        </a:p>
        <a:p>
          <a:r>
            <a:rPr lang="en-NZ" sz="1100" baseline="0">
              <a:solidFill>
                <a:schemeClr val="dk1"/>
              </a:solidFill>
              <a:effectLst/>
              <a:latin typeface="+mj-lt"/>
              <a:ea typeface="+mn-ea"/>
              <a:cs typeface="+mn-cs"/>
            </a:rPr>
            <a:t>So, we extend the model by introducing a pair of new constraints. The number of people in a team at each tier must be:</a:t>
          </a:r>
        </a:p>
        <a:p>
          <a:r>
            <a:rPr lang="en-NZ" sz="1100" baseline="0">
              <a:solidFill>
                <a:schemeClr val="dk1"/>
              </a:solidFill>
              <a:effectLst/>
              <a:latin typeface="+mj-lt"/>
              <a:ea typeface="+mn-ea"/>
              <a:cs typeface="+mn-cs"/>
            </a:rPr>
            <a:t>- At least a specified minimum.</a:t>
          </a:r>
        </a:p>
        <a:p>
          <a:r>
            <a:rPr lang="en-NZ" sz="1100" baseline="0">
              <a:solidFill>
                <a:schemeClr val="dk1"/>
              </a:solidFill>
              <a:effectLst/>
              <a:latin typeface="+mj-lt"/>
              <a:ea typeface="+mn-ea"/>
              <a:cs typeface="+mn-cs"/>
            </a:rPr>
            <a:t>- No more than a specified maximum.</a:t>
          </a:r>
        </a:p>
        <a:p>
          <a:r>
            <a:rPr lang="en-NZ" sz="1100" baseline="0">
              <a:solidFill>
                <a:schemeClr val="dk1"/>
              </a:solidFill>
              <a:effectLst/>
              <a:latin typeface="+mj-lt"/>
              <a:ea typeface="+mn-ea"/>
              <a:cs typeface="+mn-cs"/>
            </a:rPr>
            <a:t>Given that we have 16 Analysts, we set both the minimum and maximum Analysts at 4. We also specify that each team must have 2 or 3 Seniors and 1 or 2 Principals.</a:t>
          </a:r>
        </a:p>
        <a:p>
          <a:r>
            <a:rPr lang="en-NZ" sz="1100" baseline="0">
              <a:solidFill>
                <a:schemeClr val="dk1"/>
              </a:solidFill>
              <a:effectLst/>
              <a:latin typeface="+mj-lt"/>
              <a:ea typeface="+mn-ea"/>
              <a:cs typeface="+mn-cs"/>
            </a:rPr>
            <a:t>Note that we need to set these bounds carefully, to avoid making the problem infeasible. For example, we have 5 Principals. Given that we have 4 teams, requiring exactly 1 Principal per team would be infeasible. Similarly, we cannot require each team to have 2 Principals.</a:t>
          </a:r>
        </a:p>
        <a:p>
          <a:endParaRPr lang="en-NZ" sz="1100">
            <a:latin typeface="+mj-lt"/>
          </a:endParaRPr>
        </a:p>
        <a:p>
          <a:r>
            <a:rPr lang="en-NZ" sz="1100">
              <a:latin typeface="+mj-lt"/>
            </a:rPr>
            <a:t>With these new constraints, the total team rating difference is</a:t>
          </a:r>
          <a:r>
            <a:rPr lang="en-NZ" sz="1100" baseline="0">
              <a:latin typeface="+mj-lt"/>
            </a:rPr>
            <a:t> still 1, which is excellent. In addition, the mix of Principals, Seniors, and Analysts across the teams is more even. We're happy with this allocation, so we proceed to form the teams.</a:t>
          </a:r>
          <a:endParaRPr lang="en-NZ" sz="1100">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xdr:row>
      <xdr:rowOff>0</xdr:rowOff>
    </xdr:from>
    <xdr:to>
      <xdr:col>11</xdr:col>
      <xdr:colOff>0</xdr:colOff>
      <xdr:row>8</xdr:row>
      <xdr:rowOff>0</xdr:rowOff>
    </xdr:to>
    <xdr:sp macro="" textlink="">
      <xdr:nvSpPr>
        <xdr:cNvPr id="3" name="TextBox 2">
          <a:extLst>
            <a:ext uri="{FF2B5EF4-FFF2-40B4-BE49-F238E27FC236}">
              <a16:creationId xmlns:a16="http://schemas.microsoft.com/office/drawing/2014/main" id="{724E2015-48BD-4AAF-B81D-BEBA35F347A9}"/>
            </a:ext>
          </a:extLst>
        </xdr:cNvPr>
        <xdr:cNvSpPr txBox="1"/>
      </xdr:nvSpPr>
      <xdr:spPr>
        <a:xfrm>
          <a:off x="0" y="866775"/>
          <a:ext cx="7543800" cy="771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200" b="0" i="0">
              <a:latin typeface="+mn-lt"/>
              <a:cs typeface="Segoe UI Semilight" panose="020B0402040204020203" pitchFamily="34" charset="0"/>
            </a:rPr>
            <a:t>Initial formulation: Minimize the difference between the minimum and maximum total team rating variables</a:t>
          </a:r>
        </a:p>
        <a:p>
          <a:r>
            <a:rPr lang="en-NZ" sz="1100">
              <a:latin typeface="+mj-lt"/>
              <a:cs typeface="Segoe UI Semilight" panose="020B0402040204020203" pitchFamily="34" charset="0"/>
            </a:rPr>
            <a:t>We want to create balanced teams, so we focus</a:t>
          </a:r>
          <a:r>
            <a:rPr lang="en-NZ" sz="1100" baseline="0">
              <a:latin typeface="+mj-lt"/>
              <a:cs typeface="Segoe UI Semilight" panose="020B0402040204020203" pitchFamily="34" charset="0"/>
            </a:rPr>
            <a:t> on the total team rating. The optimal solution is shown below.</a:t>
          </a:r>
        </a:p>
        <a:p>
          <a:r>
            <a:rPr lang="en-NZ" sz="1100" baseline="0">
              <a:latin typeface="+mj-lt"/>
              <a:cs typeface="Segoe UI Semilight" panose="020B0402040204020203" pitchFamily="34" charset="0"/>
            </a:rPr>
            <a:t>Although this is an excellent solution, in terms of the total team ratings being well-balanced, it isn't a good mix of tiers.</a:t>
          </a:r>
          <a:endParaRPr lang="en-NZ" sz="1100">
            <a:latin typeface="+mj-lt"/>
            <a:cs typeface="Segoe UI Semilight" panose="020B0402040204020203" pitchFamily="34" charset="0"/>
          </a:endParaRPr>
        </a:p>
      </xdr:txBody>
    </xdr:sp>
    <xdr:clientData/>
  </xdr:twoCellAnchor>
  <xdr:twoCellAnchor>
    <xdr:from>
      <xdr:col>0</xdr:col>
      <xdr:colOff>0</xdr:colOff>
      <xdr:row>15</xdr:row>
      <xdr:rowOff>0</xdr:rowOff>
    </xdr:from>
    <xdr:to>
      <xdr:col>11</xdr:col>
      <xdr:colOff>0</xdr:colOff>
      <xdr:row>19</xdr:row>
      <xdr:rowOff>0</xdr:rowOff>
    </xdr:to>
    <xdr:sp macro="" textlink="">
      <xdr:nvSpPr>
        <xdr:cNvPr id="5" name="TextBox 4">
          <a:extLst>
            <a:ext uri="{FF2B5EF4-FFF2-40B4-BE49-F238E27FC236}">
              <a16:creationId xmlns:a16="http://schemas.microsoft.com/office/drawing/2014/main" id="{81843034-D276-463E-8BFF-6ED119434F65}"/>
            </a:ext>
          </a:extLst>
        </xdr:cNvPr>
        <xdr:cNvSpPr txBox="1"/>
      </xdr:nvSpPr>
      <xdr:spPr>
        <a:xfrm>
          <a:off x="0" y="2981325"/>
          <a:ext cx="75438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200" b="0" i="0">
              <a:latin typeface="+mn-lt"/>
              <a:cs typeface="Segoe UI Semilight" panose="020B0402040204020203" pitchFamily="34" charset="0"/>
            </a:rPr>
            <a:t>Revised formulation: Additional constraints for the number of people in a team at each tier</a:t>
          </a:r>
        </a:p>
        <a:p>
          <a:r>
            <a:rPr lang="en-NZ" sz="1100">
              <a:latin typeface="+mj-lt"/>
              <a:cs typeface="Segoe UI Semilight" panose="020B0402040204020203" pitchFamily="34" charset="0"/>
            </a:rPr>
            <a:t>To address the</a:t>
          </a:r>
          <a:r>
            <a:rPr lang="en-NZ" sz="1100" baseline="0">
              <a:latin typeface="+mj-lt"/>
              <a:cs typeface="Segoe UI Semilight" panose="020B0402040204020203" pitchFamily="34" charset="0"/>
            </a:rPr>
            <a:t> tier mix, we added constraints to specify the range of people at each tier. The optimal solution is shown below.</a:t>
          </a:r>
        </a:p>
        <a:p>
          <a:r>
            <a:rPr lang="en-NZ" sz="1100" baseline="0">
              <a:latin typeface="+mj-lt"/>
              <a:cs typeface="Segoe UI Semilight" panose="020B0402040204020203" pitchFamily="34" charset="0"/>
            </a:rPr>
            <a:t>This is a much better solution.</a:t>
          </a:r>
          <a:endParaRPr lang="en-NZ" sz="1100">
            <a:latin typeface="+mj-lt"/>
            <a:cs typeface="Segoe UI Semilight" panose="020B0402040204020203"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3</xdr:row>
      <xdr:rowOff>0</xdr:rowOff>
    </xdr:from>
    <xdr:to>
      <xdr:col>16</xdr:col>
      <xdr:colOff>0</xdr:colOff>
      <xdr:row>28</xdr:row>
      <xdr:rowOff>0</xdr:rowOff>
    </xdr:to>
    <xdr:sp macro="" textlink="">
      <xdr:nvSpPr>
        <xdr:cNvPr id="2" name="TextBox 1">
          <a:extLst>
            <a:ext uri="{FF2B5EF4-FFF2-40B4-BE49-F238E27FC236}">
              <a16:creationId xmlns:a16="http://schemas.microsoft.com/office/drawing/2014/main" id="{9335A647-FD77-49A3-B029-53773C381A6A}"/>
            </a:ext>
          </a:extLst>
        </xdr:cNvPr>
        <xdr:cNvSpPr txBox="1"/>
      </xdr:nvSpPr>
      <xdr:spPr>
        <a:xfrm>
          <a:off x="2190750" y="676275"/>
          <a:ext cx="7429500" cy="4791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8000" rIns="18000" bIns="18000" rtlCol="0" anchor="t"/>
        <a:lstStyle/>
        <a:p>
          <a:r>
            <a:rPr lang="en-NZ" sz="1200" b="0" i="0">
              <a:latin typeface="+mn-lt"/>
              <a:cs typeface="Segoe UI Semilight" panose="020B0402040204020203" pitchFamily="34" charset="0"/>
            </a:rPr>
            <a:t>Named ranges</a:t>
          </a:r>
        </a:p>
        <a:p>
          <a:r>
            <a:rPr lang="en-NZ" sz="1100">
              <a:latin typeface="+mj-lt"/>
              <a:cs typeface="Segoe UI Semilight" panose="020B0402040204020203" pitchFamily="34" charset="0"/>
            </a:rPr>
            <a:t>To make the Solver dialog easier to understand, the model's data, formulae, and variables are defined as range names that use the following convention:</a:t>
          </a:r>
          <a:endParaRPr lang="en-NZ" sz="1100" baseline="0">
            <a:latin typeface="+mj-lt"/>
            <a:cs typeface="Segoe UI Semilight" panose="020B0402040204020203" pitchFamily="34" charset="0"/>
          </a:endParaRPr>
        </a:p>
        <a:p>
          <a:r>
            <a:rPr lang="en-NZ" sz="1100" baseline="0">
              <a:latin typeface="+mj-lt"/>
              <a:cs typeface="Segoe UI Semilight" panose="020B0402040204020203" pitchFamily="34" charset="0"/>
            </a:rPr>
            <a:t>- Data range names start with d.</a:t>
          </a:r>
        </a:p>
        <a:p>
          <a:r>
            <a:rPr lang="en-NZ" sz="1100" baseline="0">
              <a:latin typeface="+mj-lt"/>
              <a:cs typeface="Segoe UI Semilight" panose="020B0402040204020203" pitchFamily="34" charset="0"/>
            </a:rPr>
            <a:t>- Formulae range names start with f.</a:t>
          </a:r>
        </a:p>
        <a:p>
          <a:r>
            <a:rPr lang="en-NZ" sz="1100" baseline="0">
              <a:latin typeface="+mj-lt"/>
              <a:cs typeface="Segoe UI Semilight" panose="020B0402040204020203" pitchFamily="34" charset="0"/>
            </a:rPr>
            <a:t>- Variable range names start with v.</a:t>
          </a:r>
          <a:endParaRPr lang="en-NZ" sz="1100">
            <a:latin typeface="+mj-lt"/>
            <a:cs typeface="Segoe UI Semilight" panose="020B0402040204020203"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solvermax.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6C7C-F2A9-46DD-A126-9EF2FB1344E4}">
  <sheetPr codeName="Sheet2">
    <pageSetUpPr fitToPage="1"/>
  </sheetPr>
  <dimension ref="A1:L27"/>
  <sheetViews>
    <sheetView showGridLines="0" tabSelected="1" zoomScaleNormal="100" workbookViewId="0">
      <selection activeCell="A2" sqref="A2"/>
    </sheetView>
  </sheetViews>
  <sheetFormatPr defaultColWidth="0" defaultRowHeight="15" zeroHeight="1" x14ac:dyDescent="0.25"/>
  <cols>
    <col min="1" max="10" width="9" customWidth="1"/>
    <col min="11" max="11" width="17.75" customWidth="1"/>
    <col min="12" max="12" width="2.5" customWidth="1"/>
    <col min="13" max="16384" width="8" hidden="1"/>
  </cols>
  <sheetData>
    <row r="1" spans="1:11" ht="21" x14ac:dyDescent="0.35">
      <c r="A1" s="7" t="s">
        <v>9</v>
      </c>
    </row>
    <row r="2" spans="1:11" x14ac:dyDescent="0.25"/>
    <row r="3" spans="1:11" x14ac:dyDescent="0.25"/>
    <row r="4" spans="1:11" x14ac:dyDescent="0.25"/>
    <row r="5" spans="1:11" x14ac:dyDescent="0.25"/>
    <row r="6" spans="1:11" x14ac:dyDescent="0.25"/>
    <row r="7" spans="1:11" x14ac:dyDescent="0.25"/>
    <row r="8" spans="1:11" x14ac:dyDescent="0.25"/>
    <row r="9" spans="1:11" x14ac:dyDescent="0.25"/>
    <row r="10" spans="1:11" x14ac:dyDescent="0.25"/>
    <row r="11" spans="1:11" x14ac:dyDescent="0.25">
      <c r="K11" s="10" t="s">
        <v>13</v>
      </c>
    </row>
    <row r="12" spans="1:11" x14ac:dyDescent="0.25"/>
    <row r="13" spans="1:11" x14ac:dyDescent="0.25"/>
    <row r="14" spans="1:11" x14ac:dyDescent="0.25"/>
    <row r="15" spans="1:11" ht="15.75" x14ac:dyDescent="0.25">
      <c r="K15" s="8" t="s">
        <v>3</v>
      </c>
    </row>
    <row r="16" spans="1:11" x14ac:dyDescent="0.25">
      <c r="K16" s="1" t="s">
        <v>5</v>
      </c>
    </row>
    <row r="17" spans="11:11" x14ac:dyDescent="0.25">
      <c r="K17" s="2" t="s">
        <v>6</v>
      </c>
    </row>
    <row r="18" spans="11:11" x14ac:dyDescent="0.25">
      <c r="K18" s="4" t="s">
        <v>7</v>
      </c>
    </row>
    <row r="19" spans="11:11" x14ac:dyDescent="0.25">
      <c r="K19" s="46" t="s">
        <v>77</v>
      </c>
    </row>
    <row r="20" spans="11:11" x14ac:dyDescent="0.25">
      <c r="K20" s="3" t="s">
        <v>10</v>
      </c>
    </row>
    <row r="21" spans="11:11" x14ac:dyDescent="0.25">
      <c r="K21" s="5" t="s">
        <v>8</v>
      </c>
    </row>
    <row r="22" spans="11:11" x14ac:dyDescent="0.25"/>
    <row r="23" spans="11:11" ht="15.75" x14ac:dyDescent="0.25">
      <c r="K23" s="8" t="s">
        <v>4</v>
      </c>
    </row>
    <row r="24" spans="11:11" x14ac:dyDescent="0.25">
      <c r="K24" t="s">
        <v>12</v>
      </c>
    </row>
    <row r="25" spans="11:11" x14ac:dyDescent="0.25">
      <c r="K25" s="9">
        <v>44303</v>
      </c>
    </row>
    <row r="26" spans="11:11" x14ac:dyDescent="0.25"/>
    <row r="27" spans="11:11" x14ac:dyDescent="0.25"/>
  </sheetData>
  <hyperlinks>
    <hyperlink ref="K11" r:id="rId1" xr:uid="{89BBA00B-48F7-4111-A942-44FF0006F910}"/>
  </hyperlinks>
  <pageMargins left="0.59055118110236227" right="0.59055118110236227" top="0.59055118110236227" bottom="0.59055118110236227" header="0.31496062992125984" footer="0.31496062992125984"/>
  <pageSetup paperSize="9" orientation="landscape" horizontalDpi="4294967292" verticalDpi="0" r:id="rId2"/>
  <headerFooter>
    <oddFooter>&amp;LFile: &amp;F, Worksheet: &amp;A&amp;CPage &amp;P of &amp;N&amp;RCopyright www.solvermax.com</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AC8E-5F00-49BE-8E0B-C1ED2355A8C3}">
  <sheetPr codeName="Sheet1"/>
  <dimension ref="A1:Z87"/>
  <sheetViews>
    <sheetView showGridLines="0" workbookViewId="0">
      <selection activeCell="A2" sqref="A2"/>
    </sheetView>
  </sheetViews>
  <sheetFormatPr defaultColWidth="0" defaultRowHeight="15" zeroHeight="1" x14ac:dyDescent="0.25"/>
  <cols>
    <col min="1" max="1" width="18.75" style="16" customWidth="1"/>
    <col min="2" max="7" width="8.75" style="16" customWidth="1"/>
    <col min="8" max="8" width="10" style="16" customWidth="1"/>
    <col min="9" max="13" width="8.75" style="16" customWidth="1"/>
    <col min="14" max="14" width="3.75" style="16" customWidth="1"/>
    <col min="15" max="24" width="9.375" style="16" customWidth="1"/>
    <col min="25" max="25" width="2.5" style="16" customWidth="1"/>
    <col min="26" max="26" width="0" style="16" hidden="1" customWidth="1"/>
    <col min="27" max="16384" width="9" style="16" hidden="1"/>
  </cols>
  <sheetData>
    <row r="1" spans="1:24" ht="21" x14ac:dyDescent="0.35">
      <c r="A1" s="7" t="s">
        <v>79</v>
      </c>
      <c r="B1" s="15"/>
    </row>
    <row r="2" spans="1:24" x14ac:dyDescent="0.25"/>
    <row r="3" spans="1:24" ht="17.25" x14ac:dyDescent="0.3">
      <c r="A3" s="6" t="s">
        <v>0</v>
      </c>
      <c r="B3" s="17"/>
      <c r="O3" s="6" t="s">
        <v>11</v>
      </c>
      <c r="P3" s="17"/>
      <c r="Q3" s="17"/>
      <c r="R3" s="17"/>
      <c r="S3" s="17"/>
      <c r="T3" s="17"/>
      <c r="U3" s="17"/>
      <c r="V3" s="17"/>
      <c r="W3" s="17"/>
      <c r="X3" s="17"/>
    </row>
    <row r="4" spans="1:24" x14ac:dyDescent="0.25">
      <c r="A4" s="16" t="s">
        <v>80</v>
      </c>
      <c r="B4" s="43">
        <f>fRatingDifference</f>
        <v>1</v>
      </c>
    </row>
    <row r="5" spans="1:24" x14ac:dyDescent="0.25"/>
    <row r="6" spans="1:24" ht="17.25" x14ac:dyDescent="0.3">
      <c r="A6" s="6" t="s">
        <v>5</v>
      </c>
      <c r="B6" s="17"/>
      <c r="C6" s="17"/>
      <c r="D6" s="17"/>
      <c r="E6" s="17"/>
      <c r="F6" s="17"/>
      <c r="G6" s="17"/>
      <c r="H6" s="17"/>
      <c r="I6" s="17"/>
      <c r="J6" s="17"/>
      <c r="K6" s="17"/>
    </row>
    <row r="7" spans="1:24" x14ac:dyDescent="0.25"/>
    <row r="8" spans="1:24" ht="15.75" x14ac:dyDescent="0.25">
      <c r="A8" s="30" t="s">
        <v>63</v>
      </c>
      <c r="F8" s="8" t="s">
        <v>64</v>
      </c>
    </row>
    <row r="9" spans="1:24" x14ac:dyDescent="0.25">
      <c r="A9" s="19" t="s">
        <v>30</v>
      </c>
      <c r="B9" s="18" t="s">
        <v>19</v>
      </c>
      <c r="C9" s="18" t="s">
        <v>20</v>
      </c>
      <c r="D9" s="19" t="s">
        <v>21</v>
      </c>
      <c r="F9" s="19" t="s">
        <v>21</v>
      </c>
      <c r="G9" s="23" t="s">
        <v>20</v>
      </c>
    </row>
    <row r="10" spans="1:24" x14ac:dyDescent="0.25">
      <c r="A10" s="21" t="s">
        <v>34</v>
      </c>
      <c r="B10" s="39">
        <v>1</v>
      </c>
      <c r="C10" s="39">
        <v>95</v>
      </c>
      <c r="D10" s="22" t="str" cm="1">
        <f t="array" ref="D10">_xlfn.IFS(C10&gt;=$G$10,$F$10,C10&gt;=$G$11,$F$11,C10&gt;=$G$12,$F$12)</f>
        <v>Principal</v>
      </c>
      <c r="F10" s="31" t="s">
        <v>25</v>
      </c>
      <c r="G10" s="40">
        <v>80</v>
      </c>
    </row>
    <row r="11" spans="1:24" x14ac:dyDescent="0.25">
      <c r="A11" s="21" t="s">
        <v>59</v>
      </c>
      <c r="B11" s="39">
        <v>2</v>
      </c>
      <c r="C11" s="39">
        <v>94</v>
      </c>
      <c r="D11" s="22" t="str" cm="1">
        <f t="array" ref="D11">_xlfn.IFS(C11&gt;=$G$10,$F$10,C11&gt;=$G$11,$F$11,C11&gt;=$G$12,$F$12)</f>
        <v>Principal</v>
      </c>
      <c r="F11" s="31" t="s">
        <v>26</v>
      </c>
      <c r="G11" s="40">
        <v>50</v>
      </c>
    </row>
    <row r="12" spans="1:24" x14ac:dyDescent="0.25">
      <c r="A12" s="21" t="s">
        <v>46</v>
      </c>
      <c r="B12" s="39">
        <v>3</v>
      </c>
      <c r="C12" s="39">
        <v>92</v>
      </c>
      <c r="D12" s="22" t="str" cm="1">
        <f t="array" ref="D12">_xlfn.IFS(C12&gt;=$G$10,$F$10,C12&gt;=$G$11,$F$11,C12&gt;=$G$12,$F$12)</f>
        <v>Principal</v>
      </c>
      <c r="F12" s="31" t="s">
        <v>27</v>
      </c>
      <c r="G12" s="40">
        <v>0</v>
      </c>
    </row>
    <row r="13" spans="1:24" x14ac:dyDescent="0.25">
      <c r="A13" s="21" t="s">
        <v>44</v>
      </c>
      <c r="B13" s="39">
        <v>4</v>
      </c>
      <c r="C13" s="39">
        <v>90</v>
      </c>
      <c r="D13" s="22" t="str" cm="1">
        <f t="array" ref="D13">_xlfn.IFS(C13&gt;=$G$10,$F$10,C13&gt;=$G$11,$F$11,C13&gt;=$G$12,$F$12)</f>
        <v>Principal</v>
      </c>
    </row>
    <row r="14" spans="1:24" ht="15.75" x14ac:dyDescent="0.25">
      <c r="A14" s="21" t="s">
        <v>45</v>
      </c>
      <c r="B14" s="39">
        <v>5</v>
      </c>
      <c r="C14" s="39">
        <v>82</v>
      </c>
      <c r="D14" s="22" t="str" cm="1">
        <f t="array" ref="D14">_xlfn.IFS(C14&gt;=$G$10,$F$10,C14&gt;=$G$11,$F$11,C14&gt;=$G$12,$F$12)</f>
        <v>Principal</v>
      </c>
      <c r="F14" s="8" t="s">
        <v>65</v>
      </c>
    </row>
    <row r="15" spans="1:24" x14ac:dyDescent="0.25">
      <c r="A15" s="21" t="s">
        <v>32</v>
      </c>
      <c r="B15" s="39">
        <v>6</v>
      </c>
      <c r="C15" s="39">
        <v>79</v>
      </c>
      <c r="D15" s="22" t="str" cm="1">
        <f t="array" ref="D15">_xlfn.IFS(C15&gt;=$G$10,$F$10,C15&gt;=$G$11,$F$11,C15&gt;=$G$12,$F$12)</f>
        <v>Senior</v>
      </c>
      <c r="F15" s="19" t="s">
        <v>21</v>
      </c>
      <c r="G15" s="23" t="str">
        <f>B$50</f>
        <v>Team A</v>
      </c>
      <c r="H15" s="23" t="str">
        <f>C$50</f>
        <v>Team B</v>
      </c>
      <c r="I15" s="23" t="str">
        <f>D$50</f>
        <v>Team C</v>
      </c>
      <c r="J15" s="23" t="str">
        <f>E$50</f>
        <v>Team D</v>
      </c>
      <c r="K15" s="23" t="str">
        <f>F$50</f>
        <v>Total</v>
      </c>
    </row>
    <row r="16" spans="1:24" x14ac:dyDescent="0.25">
      <c r="A16" s="21" t="s">
        <v>33</v>
      </c>
      <c r="B16" s="39">
        <v>7</v>
      </c>
      <c r="C16" s="39">
        <v>78</v>
      </c>
      <c r="D16" s="22" t="str" cm="1">
        <f t="array" ref="D16">_xlfn.IFS(C16&gt;=$G$10,$F$10,C16&gt;=$G$11,$F$11,C16&gt;=$G$12,$F$12)</f>
        <v>Senior</v>
      </c>
      <c r="F16" s="22" t="str">
        <f>$F$10</f>
        <v>Principal</v>
      </c>
      <c r="G16" s="41">
        <v>2</v>
      </c>
      <c r="H16" s="41">
        <v>2</v>
      </c>
      <c r="I16" s="41">
        <v>2</v>
      </c>
      <c r="J16" s="41">
        <v>2</v>
      </c>
      <c r="K16" s="34">
        <f>SUM(G16:J16)</f>
        <v>8</v>
      </c>
    </row>
    <row r="17" spans="1:14" x14ac:dyDescent="0.25">
      <c r="A17" s="21" t="s">
        <v>36</v>
      </c>
      <c r="B17" s="39">
        <v>8</v>
      </c>
      <c r="C17" s="39">
        <v>77</v>
      </c>
      <c r="D17" s="22" t="str" cm="1">
        <f t="array" ref="D17">_xlfn.IFS(C17&gt;=$G$10,$F$10,C17&gt;=$G$11,$F$11,C17&gt;=$G$12,$F$12)</f>
        <v>Senior</v>
      </c>
      <c r="F17" s="22" t="str">
        <f>$F$11</f>
        <v>Senior</v>
      </c>
      <c r="G17" s="41">
        <v>3</v>
      </c>
      <c r="H17" s="41">
        <v>3</v>
      </c>
      <c r="I17" s="41">
        <v>3</v>
      </c>
      <c r="J17" s="41">
        <v>3</v>
      </c>
      <c r="K17" s="34">
        <f t="shared" ref="K17:K18" si="0">SUM(G17:J17)</f>
        <v>12</v>
      </c>
    </row>
    <row r="18" spans="1:14" x14ac:dyDescent="0.25">
      <c r="A18" s="21" t="s">
        <v>35</v>
      </c>
      <c r="B18" s="39">
        <v>9</v>
      </c>
      <c r="C18" s="39">
        <v>76</v>
      </c>
      <c r="D18" s="22" t="str" cm="1">
        <f t="array" ref="D18">_xlfn.IFS(C18&gt;=$G$10,$F$10,C18&gt;=$G$11,$F$11,C18&gt;=$G$12,$F$12)</f>
        <v>Senior</v>
      </c>
      <c r="F18" s="22" t="str">
        <f>$F$12</f>
        <v>Analyst</v>
      </c>
      <c r="G18" s="41">
        <v>4</v>
      </c>
      <c r="H18" s="41">
        <v>4</v>
      </c>
      <c r="I18" s="41">
        <v>4</v>
      </c>
      <c r="J18" s="41">
        <v>4</v>
      </c>
      <c r="K18" s="34">
        <f t="shared" si="0"/>
        <v>16</v>
      </c>
      <c r="M18" s="24"/>
    </row>
    <row r="19" spans="1:14" x14ac:dyDescent="0.25">
      <c r="A19" s="21" t="s">
        <v>55</v>
      </c>
      <c r="B19" s="39">
        <v>10</v>
      </c>
      <c r="C19" s="39">
        <v>75</v>
      </c>
      <c r="D19" s="22" t="str" cm="1">
        <f t="array" ref="D19">_xlfn.IFS(C19&gt;=$G$10,$F$10,C19&gt;=$G$11,$F$11,C19&gt;=$G$12,$F$12)</f>
        <v>Senior</v>
      </c>
      <c r="N19" s="25"/>
    </row>
    <row r="20" spans="1:14" ht="15.75" x14ac:dyDescent="0.25">
      <c r="A20" s="21" t="s">
        <v>38</v>
      </c>
      <c r="B20" s="39">
        <v>11</v>
      </c>
      <c r="C20" s="39">
        <v>70</v>
      </c>
      <c r="D20" s="22" t="str" cm="1">
        <f t="array" ref="D20">_xlfn.IFS(C20&gt;=$G$10,$F$10,C20&gt;=$G$11,$F$11,C20&gt;=$G$12,$F$12)</f>
        <v>Senior</v>
      </c>
      <c r="F20" s="8" t="s">
        <v>66</v>
      </c>
    </row>
    <row r="21" spans="1:14" x14ac:dyDescent="0.25">
      <c r="A21" s="21" t="s">
        <v>31</v>
      </c>
      <c r="B21" s="39">
        <v>12</v>
      </c>
      <c r="C21" s="39">
        <v>61</v>
      </c>
      <c r="D21" s="22" t="str" cm="1">
        <f t="array" ref="D21">_xlfn.IFS(C21&gt;=$G$10,$F$10,C21&gt;=$G$11,$F$11,C21&gt;=$G$12,$F$12)</f>
        <v>Senior</v>
      </c>
      <c r="F21" s="19" t="s">
        <v>21</v>
      </c>
      <c r="G21" s="23" t="str">
        <f>B$50</f>
        <v>Team A</v>
      </c>
      <c r="H21" s="23" t="str">
        <f>C$50</f>
        <v>Team B</v>
      </c>
      <c r="I21" s="23" t="str">
        <f>D$50</f>
        <v>Team C</v>
      </c>
      <c r="J21" s="23" t="str">
        <f>E$50</f>
        <v>Team D</v>
      </c>
      <c r="K21" s="23" t="str">
        <f>F$50</f>
        <v>Total</v>
      </c>
    </row>
    <row r="22" spans="1:14" x14ac:dyDescent="0.25">
      <c r="A22" s="21" t="s">
        <v>49</v>
      </c>
      <c r="B22" s="39">
        <v>13</v>
      </c>
      <c r="C22" s="39">
        <v>58</v>
      </c>
      <c r="D22" s="22" t="str" cm="1">
        <f t="array" ref="D22">_xlfn.IFS(C22&gt;=$G$10,$F$10,C22&gt;=$G$11,$F$11,C22&gt;=$G$12,$F$12)</f>
        <v>Senior</v>
      </c>
      <c r="F22" s="22" t="str">
        <f>$F$10</f>
        <v>Principal</v>
      </c>
      <c r="G22" s="41">
        <v>1</v>
      </c>
      <c r="H22" s="41">
        <v>1</v>
      </c>
      <c r="I22" s="41">
        <v>1</v>
      </c>
      <c r="J22" s="41">
        <v>1</v>
      </c>
      <c r="K22" s="34">
        <f>SUM(G22:J22)</f>
        <v>4</v>
      </c>
    </row>
    <row r="23" spans="1:14" x14ac:dyDescent="0.25">
      <c r="A23" s="21" t="s">
        <v>51</v>
      </c>
      <c r="B23" s="39">
        <v>14</v>
      </c>
      <c r="C23" s="39">
        <v>53</v>
      </c>
      <c r="D23" s="22" t="str" cm="1">
        <f t="array" ref="D23">_xlfn.IFS(C23&gt;=$G$10,$F$10,C23&gt;=$G$11,$F$11,C23&gt;=$G$12,$F$12)</f>
        <v>Senior</v>
      </c>
      <c r="F23" s="22" t="str">
        <f>$F$11</f>
        <v>Senior</v>
      </c>
      <c r="G23" s="41">
        <v>2</v>
      </c>
      <c r="H23" s="41">
        <v>2</v>
      </c>
      <c r="I23" s="41">
        <v>2</v>
      </c>
      <c r="J23" s="41">
        <v>2</v>
      </c>
      <c r="K23" s="34">
        <f t="shared" ref="K23:K24" si="1">SUM(G23:J23)</f>
        <v>8</v>
      </c>
    </row>
    <row r="24" spans="1:14" x14ac:dyDescent="0.25">
      <c r="A24" s="21" t="s">
        <v>57</v>
      </c>
      <c r="B24" s="39">
        <v>15</v>
      </c>
      <c r="C24" s="39">
        <v>51</v>
      </c>
      <c r="D24" s="22" t="str" cm="1">
        <f t="array" ref="D24">_xlfn.IFS(C24&gt;=$G$10,$F$10,C24&gt;=$G$11,$F$11,C24&gt;=$G$12,$F$12)</f>
        <v>Senior</v>
      </c>
      <c r="F24" s="22" t="str">
        <f>$F$12</f>
        <v>Analyst</v>
      </c>
      <c r="G24" s="41">
        <v>4</v>
      </c>
      <c r="H24" s="41">
        <v>4</v>
      </c>
      <c r="I24" s="41">
        <v>4</v>
      </c>
      <c r="J24" s="41">
        <v>4</v>
      </c>
      <c r="K24" s="34">
        <f t="shared" si="1"/>
        <v>16</v>
      </c>
    </row>
    <row r="25" spans="1:14" x14ac:dyDescent="0.25">
      <c r="A25" s="21" t="s">
        <v>54</v>
      </c>
      <c r="B25" s="39">
        <v>16</v>
      </c>
      <c r="C25" s="39">
        <v>50</v>
      </c>
      <c r="D25" s="22" t="str" cm="1">
        <f t="array" ref="D25">_xlfn.IFS(C25&gt;=$G$10,$F$10,C25&gt;=$G$11,$F$11,C25&gt;=$G$12,$F$12)</f>
        <v>Senior</v>
      </c>
      <c r="K25" s="28" t="s">
        <v>78</v>
      </c>
    </row>
    <row r="26" spans="1:14" x14ac:dyDescent="0.25">
      <c r="A26" s="21" t="s">
        <v>52</v>
      </c>
      <c r="B26" s="39">
        <v>17</v>
      </c>
      <c r="C26" s="39">
        <v>47</v>
      </c>
      <c r="D26" s="22" t="str" cm="1">
        <f t="array" ref="D26">_xlfn.IFS(C26&gt;=$G$10,$F$10,C26&gt;=$G$11,$F$11,C26&gt;=$G$12,$F$12)</f>
        <v>Analyst</v>
      </c>
    </row>
    <row r="27" spans="1:14" ht="15.75" x14ac:dyDescent="0.25">
      <c r="A27" s="21" t="s">
        <v>48</v>
      </c>
      <c r="B27" s="39">
        <v>18</v>
      </c>
      <c r="C27" s="39">
        <v>38</v>
      </c>
      <c r="D27" s="22" t="str" cm="1">
        <f t="array" ref="D27">_xlfn.IFS(C27&gt;=$G$10,$F$10,C27&gt;=$G$11,$F$11,C27&gt;=$G$12,$F$12)</f>
        <v>Analyst</v>
      </c>
      <c r="F27" s="8" t="s">
        <v>73</v>
      </c>
    </row>
    <row r="28" spans="1:14" x14ac:dyDescent="0.25">
      <c r="A28" s="21" t="s">
        <v>56</v>
      </c>
      <c r="B28" s="39">
        <v>19</v>
      </c>
      <c r="C28" s="39">
        <v>35</v>
      </c>
      <c r="D28" s="22" t="str" cm="1">
        <f t="array" ref="D28">_xlfn.IFS(C28&gt;=$G$10,$F$10,C28&gt;=$G$11,$F$11,C28&gt;=$G$12,$F$12)</f>
        <v>Analyst</v>
      </c>
      <c r="G28" s="23" t="str">
        <f>B$50</f>
        <v>Team A</v>
      </c>
      <c r="H28" s="23" t="str">
        <f>C$50</f>
        <v>Team B</v>
      </c>
      <c r="I28" s="23" t="str">
        <f>D$50</f>
        <v>Team C</v>
      </c>
      <c r="J28" s="23" t="str">
        <f>E$50</f>
        <v>Team D</v>
      </c>
    </row>
    <row r="29" spans="1:14" x14ac:dyDescent="0.25">
      <c r="A29" s="21" t="s">
        <v>58</v>
      </c>
      <c r="B29" s="39">
        <v>20</v>
      </c>
      <c r="C29" s="39">
        <v>32</v>
      </c>
      <c r="D29" s="22" t="str" cm="1">
        <f t="array" ref="D29">_xlfn.IFS(C29&gt;=$G$10,$F$10,C29&gt;=$G$11,$F$11,C29&gt;=$G$12,$F$12)</f>
        <v>Analyst</v>
      </c>
      <c r="F29" s="16" t="s">
        <v>29</v>
      </c>
      <c r="G29" s="42">
        <v>8</v>
      </c>
      <c r="H29" s="42">
        <v>8</v>
      </c>
      <c r="I29" s="42">
        <v>8</v>
      </c>
      <c r="J29" s="42">
        <v>8</v>
      </c>
    </row>
    <row r="30" spans="1:14" x14ac:dyDescent="0.25">
      <c r="A30" s="21" t="s">
        <v>42</v>
      </c>
      <c r="B30" s="39">
        <v>21</v>
      </c>
      <c r="C30" s="39">
        <v>28</v>
      </c>
      <c r="D30" s="22" t="str" cm="1">
        <f t="array" ref="D30">_xlfn.IFS(C30&gt;=$G$10,$F$10,C30&gt;=$G$11,$F$11,C30&gt;=$G$12,$F$12)</f>
        <v>Analyst</v>
      </c>
    </row>
    <row r="31" spans="1:14" x14ac:dyDescent="0.25">
      <c r="A31" s="21" t="s">
        <v>47</v>
      </c>
      <c r="B31" s="39">
        <v>22</v>
      </c>
      <c r="C31" s="39">
        <v>24</v>
      </c>
      <c r="D31" s="22" t="str" cm="1">
        <f t="array" ref="D31">_xlfn.IFS(C31&gt;=$G$10,$F$10,C31&gt;=$G$11,$F$11,C31&gt;=$G$12,$F$12)</f>
        <v>Analyst</v>
      </c>
    </row>
    <row r="32" spans="1:14" x14ac:dyDescent="0.25">
      <c r="A32" s="21" t="s">
        <v>60</v>
      </c>
      <c r="B32" s="39">
        <v>23</v>
      </c>
      <c r="C32" s="39">
        <v>21</v>
      </c>
      <c r="D32" s="22" t="str" cm="1">
        <f t="array" ref="D32">_xlfn.IFS(C32&gt;=$G$10,$F$10,C32&gt;=$G$11,$F$11,C32&gt;=$G$12,$F$12)</f>
        <v>Analyst</v>
      </c>
    </row>
    <row r="33" spans="1:26" x14ac:dyDescent="0.25">
      <c r="A33" s="21" t="s">
        <v>41</v>
      </c>
      <c r="B33" s="39">
        <v>24</v>
      </c>
      <c r="C33" s="39">
        <v>21</v>
      </c>
      <c r="D33" s="22" t="str" cm="1">
        <f t="array" ref="D33">_xlfn.IFS(C33&gt;=$G$10,$F$10,C33&gt;=$G$11,$F$11,C33&gt;=$G$12,$F$12)</f>
        <v>Analyst</v>
      </c>
      <c r="U33" s="26"/>
    </row>
    <row r="34" spans="1:26" x14ac:dyDescent="0.25">
      <c r="A34" s="21" t="s">
        <v>39</v>
      </c>
      <c r="B34" s="39">
        <v>25</v>
      </c>
      <c r="C34" s="39">
        <v>20</v>
      </c>
      <c r="D34" s="22" t="str" cm="1">
        <f t="array" ref="D34">_xlfn.IFS(C34&gt;=$G$10,$F$10,C34&gt;=$G$11,$F$11,C34&gt;=$G$12,$F$12)</f>
        <v>Analyst</v>
      </c>
      <c r="U34" s="26"/>
    </row>
    <row r="35" spans="1:26" x14ac:dyDescent="0.25">
      <c r="A35" s="21" t="s">
        <v>43</v>
      </c>
      <c r="B35" s="39">
        <v>26</v>
      </c>
      <c r="C35" s="39">
        <v>20</v>
      </c>
      <c r="D35" s="22" t="str" cm="1">
        <f t="array" ref="D35">_xlfn.IFS(C35&gt;=$G$10,$F$10,C35&gt;=$G$11,$F$11,C35&gt;=$G$12,$F$12)</f>
        <v>Analyst</v>
      </c>
      <c r="U35" s="26"/>
    </row>
    <row r="36" spans="1:26" x14ac:dyDescent="0.25">
      <c r="A36" s="21" t="s">
        <v>37</v>
      </c>
      <c r="B36" s="39">
        <v>27</v>
      </c>
      <c r="C36" s="39">
        <v>18</v>
      </c>
      <c r="D36" s="22" t="str" cm="1">
        <f t="array" ref="D36">_xlfn.IFS(C36&gt;=$G$10,$F$10,C36&gt;=$G$11,$F$11,C36&gt;=$G$12,$F$12)</f>
        <v>Analyst</v>
      </c>
    </row>
    <row r="37" spans="1:26" x14ac:dyDescent="0.25">
      <c r="A37" s="21" t="s">
        <v>61</v>
      </c>
      <c r="B37" s="39">
        <v>28</v>
      </c>
      <c r="C37" s="39">
        <v>18</v>
      </c>
      <c r="D37" s="22" t="str" cm="1">
        <f t="array" ref="D37">_xlfn.IFS(C37&gt;=$G$10,$F$10,C37&gt;=$G$11,$F$11,C37&gt;=$G$12,$F$12)</f>
        <v>Analyst</v>
      </c>
    </row>
    <row r="38" spans="1:26" x14ac:dyDescent="0.25">
      <c r="A38" s="21" t="s">
        <v>40</v>
      </c>
      <c r="B38" s="39">
        <v>29</v>
      </c>
      <c r="C38" s="39">
        <v>17</v>
      </c>
      <c r="D38" s="22" t="str" cm="1">
        <f t="array" ref="D38">_xlfn.IFS(C38&gt;=$G$10,$F$10,C38&gt;=$G$11,$F$11,C38&gt;=$G$12,$F$12)</f>
        <v>Analyst</v>
      </c>
      <c r="Q38" s="26"/>
      <c r="R38" s="26"/>
      <c r="S38" s="26"/>
      <c r="T38" s="26"/>
    </row>
    <row r="39" spans="1:26" x14ac:dyDescent="0.25">
      <c r="A39" s="21" t="s">
        <v>53</v>
      </c>
      <c r="B39" s="39">
        <v>30</v>
      </c>
      <c r="C39" s="39">
        <v>16</v>
      </c>
      <c r="D39" s="22" t="str" cm="1">
        <f t="array" ref="D39">_xlfn.IFS(C39&gt;=$G$10,$F$10,C39&gt;=$G$11,$F$11,C39&gt;=$G$12,$F$12)</f>
        <v>Analyst</v>
      </c>
      <c r="Q39" s="26"/>
      <c r="S39" s="26"/>
      <c r="T39" s="26"/>
    </row>
    <row r="40" spans="1:26" x14ac:dyDescent="0.25">
      <c r="A40" s="21" t="s">
        <v>62</v>
      </c>
      <c r="B40" s="39">
        <v>31</v>
      </c>
      <c r="C40" s="39">
        <v>16</v>
      </c>
      <c r="D40" s="22" t="str" cm="1">
        <f t="array" ref="D40">_xlfn.IFS(C40&gt;=$G$10,$F$10,C40&gt;=$G$11,$F$11,C40&gt;=$G$12,$F$12)</f>
        <v>Analyst</v>
      </c>
      <c r="Q40" s="26"/>
      <c r="R40" s="26"/>
      <c r="S40" s="26"/>
      <c r="T40" s="26"/>
      <c r="Z40" s="26"/>
    </row>
    <row r="41" spans="1:26" x14ac:dyDescent="0.25">
      <c r="A41" s="21" t="s">
        <v>50</v>
      </c>
      <c r="B41" s="39">
        <v>32</v>
      </c>
      <c r="C41" s="39">
        <v>15</v>
      </c>
      <c r="D41" s="22" t="str" cm="1">
        <f t="array" ref="D41">_xlfn.IFS(C41&gt;=$G$10,$F$10,C41&gt;=$G$11,$F$11,C41&gt;=$G$12,$F$12)</f>
        <v>Analyst</v>
      </c>
      <c r="Q41" s="26"/>
      <c r="R41" s="26"/>
      <c r="S41" s="26"/>
      <c r="T41" s="26"/>
      <c r="Z41" s="26"/>
    </row>
    <row r="42" spans="1:26" x14ac:dyDescent="0.25">
      <c r="A42" s="27"/>
      <c r="B42" s="27"/>
      <c r="C42" s="27"/>
      <c r="D42" s="27"/>
      <c r="Q42" s="26"/>
      <c r="R42" s="26"/>
      <c r="S42" s="26"/>
      <c r="T42" s="26"/>
    </row>
    <row r="43" spans="1:26" x14ac:dyDescent="0.25">
      <c r="A43" s="45"/>
      <c r="B43" s="45"/>
      <c r="C43" s="45"/>
      <c r="D43" s="45"/>
      <c r="Q43" s="26"/>
      <c r="R43" s="26"/>
      <c r="S43" s="26"/>
      <c r="T43" s="26"/>
    </row>
    <row r="44" spans="1:26" x14ac:dyDescent="0.25">
      <c r="A44" s="45"/>
      <c r="B44" s="45"/>
      <c r="C44" s="45"/>
      <c r="D44" s="45"/>
      <c r="Q44" s="26"/>
      <c r="R44" s="26"/>
      <c r="S44" s="26"/>
      <c r="T44" s="26"/>
    </row>
    <row r="45" spans="1:26" x14ac:dyDescent="0.25">
      <c r="A45" s="45"/>
      <c r="B45" s="45"/>
      <c r="C45" s="45"/>
      <c r="D45" s="45"/>
      <c r="Q45" s="26"/>
      <c r="R45" s="26"/>
      <c r="S45" s="26"/>
      <c r="T45" s="26"/>
    </row>
    <row r="46" spans="1:26" x14ac:dyDescent="0.25">
      <c r="A46" s="45"/>
      <c r="B46" s="45"/>
      <c r="C46" s="45"/>
      <c r="D46" s="45"/>
      <c r="Q46" s="26"/>
      <c r="R46" s="26"/>
      <c r="S46" s="26"/>
      <c r="T46" s="26"/>
    </row>
    <row r="47" spans="1:26" ht="17.25" x14ac:dyDescent="0.3">
      <c r="A47" s="6" t="s">
        <v>1</v>
      </c>
      <c r="B47" s="17"/>
      <c r="C47" s="17"/>
      <c r="D47" s="17"/>
      <c r="E47" s="17"/>
      <c r="F47" s="17"/>
      <c r="G47" s="17"/>
      <c r="H47" s="17"/>
      <c r="I47" s="17"/>
      <c r="J47" s="17"/>
      <c r="K47" s="17"/>
      <c r="L47" s="17"/>
      <c r="M47" s="17"/>
      <c r="N47" s="26"/>
      <c r="O47" s="6" t="s">
        <v>76</v>
      </c>
      <c r="P47" s="17"/>
      <c r="Q47" s="17"/>
      <c r="R47" s="17"/>
      <c r="S47" s="17"/>
      <c r="T47" s="17"/>
      <c r="U47" s="17"/>
      <c r="V47" s="17"/>
      <c r="W47" s="17"/>
      <c r="X47" s="17"/>
    </row>
    <row r="48" spans="1:26" x14ac:dyDescent="0.25">
      <c r="Q48" s="26"/>
      <c r="R48" s="26"/>
      <c r="S48" s="26"/>
      <c r="T48" s="26"/>
    </row>
    <row r="49" spans="1:13" ht="15.75" x14ac:dyDescent="0.25">
      <c r="A49" s="8" t="s">
        <v>67</v>
      </c>
      <c r="H49" s="8" t="s">
        <v>28</v>
      </c>
    </row>
    <row r="50" spans="1:13" x14ac:dyDescent="0.25">
      <c r="A50" s="20" t="s">
        <v>30</v>
      </c>
      <c r="B50" s="32" t="s">
        <v>68</v>
      </c>
      <c r="C50" s="32" t="s">
        <v>69</v>
      </c>
      <c r="D50" s="32" t="s">
        <v>70</v>
      </c>
      <c r="E50" s="32" t="s">
        <v>71</v>
      </c>
      <c r="F50" s="23" t="s">
        <v>17</v>
      </c>
      <c r="H50" s="19" t="s">
        <v>21</v>
      </c>
      <c r="I50" s="23" t="str">
        <f>B$50</f>
        <v>Team A</v>
      </c>
      <c r="J50" s="23" t="str">
        <f>C$50</f>
        <v>Team B</v>
      </c>
      <c r="K50" s="23" t="str">
        <f>D$50</f>
        <v>Team C</v>
      </c>
      <c r="L50" s="23" t="str">
        <f>E$50</f>
        <v>Team D</v>
      </c>
      <c r="M50" s="23" t="s">
        <v>17</v>
      </c>
    </row>
    <row r="51" spans="1:13" x14ac:dyDescent="0.25">
      <c r="A51" s="16" t="str">
        <f t="shared" ref="A51:A82" si="2">A10</f>
        <v>Mendel Ouldcott</v>
      </c>
      <c r="B51" s="33">
        <v>0</v>
      </c>
      <c r="C51" s="33">
        <v>1</v>
      </c>
      <c r="D51" s="33">
        <v>0</v>
      </c>
      <c r="E51" s="33">
        <v>0</v>
      </c>
      <c r="F51" s="34">
        <f>SUM(B51:E51)</f>
        <v>1</v>
      </c>
      <c r="H51" s="22" t="str">
        <f>$F$10</f>
        <v>Principal</v>
      </c>
      <c r="I51" s="34">
        <f t="shared" ref="I51:L53" si="3">SUMIFS(B$51:B$82,$D$10:$D$41,$H51)</f>
        <v>2</v>
      </c>
      <c r="J51" s="34">
        <f t="shared" si="3"/>
        <v>1</v>
      </c>
      <c r="K51" s="34">
        <f t="shared" si="3"/>
        <v>1</v>
      </c>
      <c r="L51" s="34">
        <f t="shared" si="3"/>
        <v>1</v>
      </c>
      <c r="M51" s="34">
        <f>SUM(I51:L51)</f>
        <v>5</v>
      </c>
    </row>
    <row r="52" spans="1:13" x14ac:dyDescent="0.25">
      <c r="A52" s="16" t="str">
        <f t="shared" si="2"/>
        <v>Octavia Cristofol</v>
      </c>
      <c r="B52" s="33">
        <v>1</v>
      </c>
      <c r="C52" s="33">
        <v>0</v>
      </c>
      <c r="D52" s="33">
        <v>0</v>
      </c>
      <c r="E52" s="33">
        <v>0</v>
      </c>
      <c r="F52" s="34">
        <f t="shared" ref="F52:F82" si="4">SUM(B52:E52)</f>
        <v>1</v>
      </c>
      <c r="H52" s="22" t="str">
        <f>$F$11</f>
        <v>Senior</v>
      </c>
      <c r="I52" s="34">
        <f t="shared" si="3"/>
        <v>2</v>
      </c>
      <c r="J52" s="34">
        <f t="shared" si="3"/>
        <v>3</v>
      </c>
      <c r="K52" s="34">
        <f t="shared" si="3"/>
        <v>3</v>
      </c>
      <c r="L52" s="34">
        <f t="shared" si="3"/>
        <v>3</v>
      </c>
      <c r="M52" s="34">
        <f>SUM(I52:L52)</f>
        <v>11</v>
      </c>
    </row>
    <row r="53" spans="1:13" x14ac:dyDescent="0.25">
      <c r="A53" s="16" t="str">
        <f t="shared" si="2"/>
        <v>Thurstan Morfett</v>
      </c>
      <c r="B53" s="33">
        <v>0</v>
      </c>
      <c r="C53" s="33">
        <v>0</v>
      </c>
      <c r="D53" s="33">
        <v>0</v>
      </c>
      <c r="E53" s="33">
        <v>1</v>
      </c>
      <c r="F53" s="34">
        <f t="shared" si="4"/>
        <v>1</v>
      </c>
      <c r="H53" s="22" t="str">
        <f>$F$12</f>
        <v>Analyst</v>
      </c>
      <c r="I53" s="34">
        <f t="shared" si="3"/>
        <v>4</v>
      </c>
      <c r="J53" s="34">
        <f t="shared" si="3"/>
        <v>4</v>
      </c>
      <c r="K53" s="34">
        <f t="shared" si="3"/>
        <v>4</v>
      </c>
      <c r="L53" s="34">
        <f t="shared" si="3"/>
        <v>4</v>
      </c>
      <c r="M53" s="34">
        <f>SUM(I53:L53)</f>
        <v>16</v>
      </c>
    </row>
    <row r="54" spans="1:13" x14ac:dyDescent="0.25">
      <c r="A54" s="16" t="str">
        <f t="shared" si="2"/>
        <v>Twila Aldcorn</v>
      </c>
      <c r="B54" s="33">
        <v>1</v>
      </c>
      <c r="C54" s="33">
        <v>0</v>
      </c>
      <c r="D54" s="33">
        <v>0</v>
      </c>
      <c r="E54" s="33">
        <v>0</v>
      </c>
      <c r="F54" s="34">
        <f t="shared" si="4"/>
        <v>1</v>
      </c>
    </row>
    <row r="55" spans="1:13" x14ac:dyDescent="0.25">
      <c r="A55" s="16" t="str">
        <f t="shared" si="2"/>
        <v>Conchita Zamudio</v>
      </c>
      <c r="B55" s="33">
        <v>0</v>
      </c>
      <c r="C55" s="33">
        <v>0</v>
      </c>
      <c r="D55" s="33">
        <v>1</v>
      </c>
      <c r="E55" s="33">
        <v>0</v>
      </c>
      <c r="F55" s="34">
        <f t="shared" si="4"/>
        <v>1</v>
      </c>
    </row>
    <row r="56" spans="1:13" ht="15.75" x14ac:dyDescent="0.25">
      <c r="A56" s="16" t="str">
        <f t="shared" si="2"/>
        <v>Phaedra Cockrem</v>
      </c>
      <c r="B56" s="33">
        <v>0</v>
      </c>
      <c r="C56" s="33">
        <v>0</v>
      </c>
      <c r="D56" s="33">
        <v>0</v>
      </c>
      <c r="E56" s="33">
        <v>1</v>
      </c>
      <c r="F56" s="34">
        <f t="shared" si="4"/>
        <v>1</v>
      </c>
      <c r="H56" s="8" t="s">
        <v>72</v>
      </c>
    </row>
    <row r="57" spans="1:13" x14ac:dyDescent="0.25">
      <c r="A57" s="16" t="str">
        <f t="shared" si="2"/>
        <v>Davon Shorey</v>
      </c>
      <c r="B57" s="33">
        <v>0</v>
      </c>
      <c r="C57" s="33">
        <v>1</v>
      </c>
      <c r="D57" s="33">
        <v>0</v>
      </c>
      <c r="E57" s="33">
        <v>0</v>
      </c>
      <c r="F57" s="34">
        <f t="shared" si="4"/>
        <v>1</v>
      </c>
      <c r="H57" s="20" t="s">
        <v>20</v>
      </c>
      <c r="I57" s="23" t="s">
        <v>17</v>
      </c>
    </row>
    <row r="58" spans="1:13" x14ac:dyDescent="0.25">
      <c r="A58" s="16" t="str">
        <f t="shared" si="2"/>
        <v>Kayne Parr</v>
      </c>
      <c r="B58" s="33">
        <v>0</v>
      </c>
      <c r="C58" s="33">
        <v>0</v>
      </c>
      <c r="D58" s="33">
        <v>0</v>
      </c>
      <c r="E58" s="33">
        <v>1</v>
      </c>
      <c r="F58" s="34">
        <f t="shared" si="4"/>
        <v>1</v>
      </c>
      <c r="H58" s="16" t="s">
        <v>22</v>
      </c>
      <c r="I58" s="37">
        <v>391</v>
      </c>
    </row>
    <row r="59" spans="1:13" x14ac:dyDescent="0.25">
      <c r="A59" s="16" t="str">
        <f t="shared" si="2"/>
        <v>Marnie Porcher</v>
      </c>
      <c r="B59" s="33">
        <v>0</v>
      </c>
      <c r="C59" s="33">
        <v>0</v>
      </c>
      <c r="D59" s="33">
        <v>1</v>
      </c>
      <c r="E59" s="33">
        <v>0</v>
      </c>
      <c r="F59" s="34">
        <f t="shared" si="4"/>
        <v>1</v>
      </c>
      <c r="H59" s="20" t="s">
        <v>23</v>
      </c>
      <c r="I59" s="38">
        <v>392</v>
      </c>
    </row>
    <row r="60" spans="1:13" x14ac:dyDescent="0.25">
      <c r="A60" s="16" t="str">
        <f t="shared" si="2"/>
        <v>Lotty Linham</v>
      </c>
      <c r="B60" s="33">
        <v>0</v>
      </c>
      <c r="C60" s="33">
        <v>0</v>
      </c>
      <c r="D60" s="33">
        <v>1</v>
      </c>
      <c r="E60" s="33">
        <v>0</v>
      </c>
      <c r="F60" s="34">
        <f t="shared" si="4"/>
        <v>1</v>
      </c>
      <c r="H60" s="16" t="s">
        <v>24</v>
      </c>
      <c r="I60" s="34">
        <f>I59-I58</f>
        <v>1</v>
      </c>
    </row>
    <row r="61" spans="1:13" x14ac:dyDescent="0.25">
      <c r="A61" s="16" t="str">
        <f t="shared" si="2"/>
        <v>Perren Rudgley</v>
      </c>
      <c r="B61" s="33">
        <v>0</v>
      </c>
      <c r="C61" s="33">
        <v>0</v>
      </c>
      <c r="D61" s="33">
        <v>0</v>
      </c>
      <c r="E61" s="33">
        <v>1</v>
      </c>
      <c r="F61" s="34">
        <f t="shared" si="4"/>
        <v>1</v>
      </c>
    </row>
    <row r="62" spans="1:13" x14ac:dyDescent="0.25">
      <c r="A62" s="16" t="str">
        <f t="shared" si="2"/>
        <v>Alfie Forge</v>
      </c>
      <c r="B62" s="33">
        <v>0</v>
      </c>
      <c r="C62" s="33">
        <v>1</v>
      </c>
      <c r="D62" s="33">
        <v>0</v>
      </c>
      <c r="E62" s="33">
        <v>0</v>
      </c>
      <c r="F62" s="34">
        <f t="shared" si="4"/>
        <v>1</v>
      </c>
    </row>
    <row r="63" spans="1:13" x14ac:dyDescent="0.25">
      <c r="A63" s="16" t="str">
        <f t="shared" si="2"/>
        <v>Daryl Johl</v>
      </c>
      <c r="B63" s="33">
        <v>0</v>
      </c>
      <c r="C63" s="33">
        <v>0</v>
      </c>
      <c r="D63" s="33">
        <v>1</v>
      </c>
      <c r="E63" s="33">
        <v>0</v>
      </c>
      <c r="F63" s="34">
        <f t="shared" si="4"/>
        <v>1</v>
      </c>
    </row>
    <row r="64" spans="1:13" x14ac:dyDescent="0.25">
      <c r="A64" s="16" t="str">
        <f t="shared" si="2"/>
        <v>Rorke Chastel</v>
      </c>
      <c r="B64" s="33">
        <v>0</v>
      </c>
      <c r="C64" s="33">
        <v>1</v>
      </c>
      <c r="D64" s="33">
        <v>0</v>
      </c>
      <c r="E64" s="33">
        <v>0</v>
      </c>
      <c r="F64" s="34">
        <f t="shared" si="4"/>
        <v>1</v>
      </c>
    </row>
    <row r="65" spans="1:6" x14ac:dyDescent="0.25">
      <c r="A65" s="16" t="str">
        <f t="shared" si="2"/>
        <v>Giralda Piet</v>
      </c>
      <c r="B65" s="33">
        <v>1</v>
      </c>
      <c r="C65" s="33">
        <v>0</v>
      </c>
      <c r="D65" s="33">
        <v>0</v>
      </c>
      <c r="E65" s="33">
        <v>0</v>
      </c>
      <c r="F65" s="34">
        <f t="shared" si="4"/>
        <v>1</v>
      </c>
    </row>
    <row r="66" spans="1:6" x14ac:dyDescent="0.25">
      <c r="A66" s="16" t="str">
        <f t="shared" si="2"/>
        <v>Madeleine Board</v>
      </c>
      <c r="B66" s="33">
        <v>1</v>
      </c>
      <c r="C66" s="33">
        <v>0</v>
      </c>
      <c r="D66" s="33">
        <v>0</v>
      </c>
      <c r="E66" s="33">
        <v>0</v>
      </c>
      <c r="F66" s="34">
        <f t="shared" si="4"/>
        <v>1</v>
      </c>
    </row>
    <row r="67" spans="1:6" x14ac:dyDescent="0.25">
      <c r="A67" s="16" t="str">
        <f t="shared" si="2"/>
        <v>Luelle Mompesson</v>
      </c>
      <c r="B67" s="33">
        <v>0</v>
      </c>
      <c r="C67" s="33">
        <v>0</v>
      </c>
      <c r="D67" s="33">
        <v>1</v>
      </c>
      <c r="E67" s="33">
        <v>0</v>
      </c>
      <c r="F67" s="34">
        <f t="shared" si="4"/>
        <v>1</v>
      </c>
    </row>
    <row r="68" spans="1:6" x14ac:dyDescent="0.25">
      <c r="A68" s="16" t="str">
        <f t="shared" si="2"/>
        <v>Yalonda Rookwell</v>
      </c>
      <c r="B68" s="33">
        <v>1</v>
      </c>
      <c r="C68" s="33">
        <v>0</v>
      </c>
      <c r="D68" s="33">
        <v>0</v>
      </c>
      <c r="E68" s="33">
        <v>0</v>
      </c>
      <c r="F68" s="34">
        <f t="shared" si="4"/>
        <v>1</v>
      </c>
    </row>
    <row r="69" spans="1:6" x14ac:dyDescent="0.25">
      <c r="A69" s="16" t="str">
        <f t="shared" si="2"/>
        <v>Dorisa Proughten</v>
      </c>
      <c r="B69" s="33">
        <v>0</v>
      </c>
      <c r="C69" s="33">
        <v>1</v>
      </c>
      <c r="D69" s="33">
        <v>0</v>
      </c>
      <c r="E69" s="33">
        <v>0</v>
      </c>
      <c r="F69" s="34">
        <f t="shared" si="4"/>
        <v>1</v>
      </c>
    </row>
    <row r="70" spans="1:6" x14ac:dyDescent="0.25">
      <c r="A70" s="16" t="str">
        <f t="shared" si="2"/>
        <v>Kym Wellstead</v>
      </c>
      <c r="B70" s="33">
        <v>0</v>
      </c>
      <c r="C70" s="33">
        <v>1</v>
      </c>
      <c r="D70" s="33">
        <v>0</v>
      </c>
      <c r="E70" s="33">
        <v>0</v>
      </c>
      <c r="F70" s="34">
        <f t="shared" si="4"/>
        <v>1</v>
      </c>
    </row>
    <row r="71" spans="1:6" x14ac:dyDescent="0.25">
      <c r="A71" s="16" t="str">
        <f t="shared" si="2"/>
        <v>Morlee Reskelly</v>
      </c>
      <c r="B71" s="33">
        <v>1</v>
      </c>
      <c r="C71" s="33">
        <v>0</v>
      </c>
      <c r="D71" s="33">
        <v>0</v>
      </c>
      <c r="E71" s="33">
        <v>0</v>
      </c>
      <c r="F71" s="34">
        <f t="shared" si="4"/>
        <v>1</v>
      </c>
    </row>
    <row r="72" spans="1:6" x14ac:dyDescent="0.25">
      <c r="A72" s="16" t="str">
        <f t="shared" si="2"/>
        <v>Isadora MacPhaden</v>
      </c>
      <c r="B72" s="33">
        <v>1</v>
      </c>
      <c r="C72" s="33">
        <v>0</v>
      </c>
      <c r="D72" s="33">
        <v>0</v>
      </c>
      <c r="E72" s="33">
        <v>0</v>
      </c>
      <c r="F72" s="34">
        <f t="shared" si="4"/>
        <v>1</v>
      </c>
    </row>
    <row r="73" spans="1:6" x14ac:dyDescent="0.25">
      <c r="A73" s="16" t="str">
        <f t="shared" si="2"/>
        <v>Raviv Cuchey</v>
      </c>
      <c r="B73" s="33">
        <v>0</v>
      </c>
      <c r="C73" s="33">
        <v>0</v>
      </c>
      <c r="D73" s="33">
        <v>0</v>
      </c>
      <c r="E73" s="33">
        <v>1</v>
      </c>
      <c r="F73" s="34">
        <f t="shared" si="4"/>
        <v>1</v>
      </c>
    </row>
    <row r="74" spans="1:6" x14ac:dyDescent="0.25">
      <c r="A74" s="16" t="str">
        <f t="shared" si="2"/>
        <v>Oswald Nunes Nabarro</v>
      </c>
      <c r="B74" s="33">
        <v>0</v>
      </c>
      <c r="C74" s="33">
        <v>0</v>
      </c>
      <c r="D74" s="33">
        <v>1</v>
      </c>
      <c r="E74" s="33">
        <v>0</v>
      </c>
      <c r="F74" s="34">
        <f t="shared" si="4"/>
        <v>1</v>
      </c>
    </row>
    <row r="75" spans="1:6" x14ac:dyDescent="0.25">
      <c r="A75" s="16" t="str">
        <f t="shared" si="2"/>
        <v>Alva Rizziello</v>
      </c>
      <c r="B75" s="33">
        <v>0</v>
      </c>
      <c r="C75" s="33">
        <v>1</v>
      </c>
      <c r="D75" s="33">
        <v>0</v>
      </c>
      <c r="E75" s="33">
        <v>0</v>
      </c>
      <c r="F75" s="34">
        <f t="shared" si="4"/>
        <v>1</v>
      </c>
    </row>
    <row r="76" spans="1:6" x14ac:dyDescent="0.25">
      <c r="A76" s="16" t="str">
        <f t="shared" si="2"/>
        <v>Kynthia Pfertner</v>
      </c>
      <c r="B76" s="33">
        <v>0</v>
      </c>
      <c r="C76" s="33">
        <v>0</v>
      </c>
      <c r="D76" s="33">
        <v>0</v>
      </c>
      <c r="E76" s="33">
        <v>1</v>
      </c>
      <c r="F76" s="34">
        <f t="shared" si="4"/>
        <v>1</v>
      </c>
    </row>
    <row r="77" spans="1:6" x14ac:dyDescent="0.25">
      <c r="A77" s="16" t="str">
        <f t="shared" si="2"/>
        <v>Liam Wightman</v>
      </c>
      <c r="B77" s="33">
        <v>0</v>
      </c>
      <c r="C77" s="33">
        <v>0</v>
      </c>
      <c r="D77" s="33">
        <v>1</v>
      </c>
      <c r="E77" s="33">
        <v>0</v>
      </c>
      <c r="F77" s="34">
        <f t="shared" si="4"/>
        <v>1</v>
      </c>
    </row>
    <row r="78" spans="1:6" x14ac:dyDescent="0.25">
      <c r="A78" s="16" t="str">
        <f t="shared" si="2"/>
        <v>Belle Southby</v>
      </c>
      <c r="B78" s="33">
        <v>0</v>
      </c>
      <c r="C78" s="33">
        <v>1</v>
      </c>
      <c r="D78" s="33">
        <v>0</v>
      </c>
      <c r="E78" s="33">
        <v>0</v>
      </c>
      <c r="F78" s="34">
        <f t="shared" si="4"/>
        <v>1</v>
      </c>
    </row>
    <row r="79" spans="1:6" x14ac:dyDescent="0.25">
      <c r="A79" s="16" t="str">
        <f t="shared" si="2"/>
        <v>Holly Mokes</v>
      </c>
      <c r="B79" s="33">
        <v>1</v>
      </c>
      <c r="C79" s="33">
        <v>0</v>
      </c>
      <c r="D79" s="33">
        <v>0</v>
      </c>
      <c r="E79" s="33">
        <v>0</v>
      </c>
      <c r="F79" s="34">
        <f t="shared" si="4"/>
        <v>1</v>
      </c>
    </row>
    <row r="80" spans="1:6" x14ac:dyDescent="0.25">
      <c r="A80" s="16" t="str">
        <f t="shared" si="2"/>
        <v>Pippa MacDermott</v>
      </c>
      <c r="B80" s="33">
        <v>0</v>
      </c>
      <c r="C80" s="33">
        <v>0</v>
      </c>
      <c r="D80" s="33">
        <v>0</v>
      </c>
      <c r="E80" s="33">
        <v>1</v>
      </c>
      <c r="F80" s="34">
        <f t="shared" si="4"/>
        <v>1</v>
      </c>
    </row>
    <row r="81" spans="1:6" x14ac:dyDescent="0.25">
      <c r="A81" s="16" t="str">
        <f t="shared" si="2"/>
        <v>Bartholomeus McCunn</v>
      </c>
      <c r="B81" s="33">
        <v>0</v>
      </c>
      <c r="C81" s="33">
        <v>0</v>
      </c>
      <c r="D81" s="33">
        <v>0</v>
      </c>
      <c r="E81" s="33">
        <v>1</v>
      </c>
      <c r="F81" s="34">
        <f t="shared" si="4"/>
        <v>1</v>
      </c>
    </row>
    <row r="82" spans="1:6" x14ac:dyDescent="0.25">
      <c r="A82" s="16" t="str">
        <f t="shared" si="2"/>
        <v>Rana Gainsborough</v>
      </c>
      <c r="B82" s="33">
        <v>0</v>
      </c>
      <c r="C82" s="33">
        <v>0</v>
      </c>
      <c r="D82" s="33">
        <v>1</v>
      </c>
      <c r="E82" s="33">
        <v>0</v>
      </c>
      <c r="F82" s="34">
        <f t="shared" si="4"/>
        <v>1</v>
      </c>
    </row>
    <row r="83" spans="1:6" x14ac:dyDescent="0.25">
      <c r="A83" s="27" t="s">
        <v>17</v>
      </c>
      <c r="B83" s="35">
        <f>SUMPRODUCT($C$10:$C$41,B51:B82)</f>
        <v>392</v>
      </c>
      <c r="C83" s="35">
        <f>SUMPRODUCT($C$10:$C$41,C51:C82)</f>
        <v>392</v>
      </c>
      <c r="D83" s="35">
        <f>SUMPRODUCT($C$10:$C$41,D51:D82)</f>
        <v>392</v>
      </c>
      <c r="E83" s="35">
        <f>SUMPRODUCT($C$10:$C$41,E51:E82)</f>
        <v>391</v>
      </c>
      <c r="F83" s="27"/>
    </row>
    <row r="84" spans="1:6" x14ac:dyDescent="0.25"/>
    <row r="85" spans="1:6" x14ac:dyDescent="0.25">
      <c r="A85" s="29" t="s">
        <v>18</v>
      </c>
      <c r="B85" s="34">
        <f>SUM(B51:B82)</f>
        <v>8</v>
      </c>
      <c r="C85" s="34">
        <f>SUM(C51:C82)</f>
        <v>8</v>
      </c>
      <c r="D85" s="34">
        <f>SUM(D51:D82)</f>
        <v>8</v>
      </c>
      <c r="E85" s="34">
        <f>SUM(E51:E82)</f>
        <v>8</v>
      </c>
    </row>
    <row r="86" spans="1:6" x14ac:dyDescent="0.25">
      <c r="A86" s="29" t="s">
        <v>29</v>
      </c>
      <c r="B86" s="36">
        <f>G29</f>
        <v>8</v>
      </c>
      <c r="C86" s="36">
        <f>H29</f>
        <v>8</v>
      </c>
      <c r="D86" s="36">
        <f>I29</f>
        <v>8</v>
      </c>
      <c r="E86" s="36">
        <f>J29</f>
        <v>8</v>
      </c>
    </row>
    <row r="87" spans="1:6" x14ac:dyDescent="0.25"/>
  </sheetData>
  <sortState xmlns:xlrd2="http://schemas.microsoft.com/office/spreadsheetml/2017/richdata2" ref="A10:A41">
    <sortCondition ref="A10:A41"/>
  </sortState>
  <conditionalFormatting sqref="K22:K24">
    <cfRule type="expression" dxfId="1" priority="12">
      <formula>K22&gt;M51</formula>
    </cfRule>
  </conditionalFormatting>
  <conditionalFormatting sqref="K16:K18">
    <cfRule type="expression" dxfId="0" priority="17">
      <formula>OR(K16&lt;M51,K16&lt;K22)</formula>
    </cfRule>
  </conditionalFormatting>
  <pageMargins left="0.51181102362204722" right="0.51181102362204722" top="0.55118110236220474" bottom="0.55118110236220474" header="0.31496062992125984" footer="0.31496062992125984"/>
  <pageSetup paperSize="9" scale="80" fitToHeight="0" orientation="landscape" horizontalDpi="0" verticalDpi="0" r:id="rId1"/>
  <headerFooter>
    <oddFooter>&amp;LFile: &amp;F, Worksheet: &amp;A&amp;CPage &amp;P of &amp;N&amp;RCopyright www.solvermax.com</oddFooter>
  </headerFooter>
  <rowBreaks count="1" manualBreakCount="1">
    <brk id="46" max="16383" man="1"/>
  </rowBreaks>
  <colBreaks count="1" manualBreakCount="1">
    <brk id="13"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0933-EC80-4274-9509-B30F2956C5A0}">
  <sheetPr codeName="Sheet3">
    <pageSetUpPr fitToPage="1"/>
  </sheetPr>
  <dimension ref="A1:P25"/>
  <sheetViews>
    <sheetView showGridLines="0" zoomScaleNormal="100" workbookViewId="0">
      <selection activeCell="A2" sqref="A2"/>
    </sheetView>
  </sheetViews>
  <sheetFormatPr defaultColWidth="0" defaultRowHeight="15" zeroHeight="1" x14ac:dyDescent="0.25"/>
  <cols>
    <col min="1" max="11" width="9" customWidth="1"/>
    <col min="12" max="12" width="2.5" customWidth="1"/>
    <col min="13" max="13" width="9" hidden="1" customWidth="1"/>
    <col min="14" max="15" width="0" hidden="1" customWidth="1"/>
    <col min="16" max="16" width="9" hidden="1" customWidth="1"/>
    <col min="17" max="16384" width="8" hidden="1"/>
  </cols>
  <sheetData>
    <row r="1" spans="1:11" ht="21" x14ac:dyDescent="0.35">
      <c r="A1" s="7" t="s">
        <v>2</v>
      </c>
    </row>
    <row r="2" spans="1:11" x14ac:dyDescent="0.25"/>
    <row r="3" spans="1:11" ht="17.25" x14ac:dyDescent="0.3">
      <c r="A3" s="11" t="s">
        <v>74</v>
      </c>
      <c r="B3" s="6"/>
      <c r="C3" s="6"/>
      <c r="D3" s="6"/>
      <c r="E3" s="6"/>
      <c r="F3" s="6"/>
      <c r="G3" s="6"/>
      <c r="H3" s="6"/>
      <c r="I3" s="6"/>
      <c r="J3" s="6"/>
      <c r="K3" s="6"/>
    </row>
    <row r="4" spans="1:11" x14ac:dyDescent="0.25">
      <c r="C4" s="14"/>
    </row>
    <row r="5" spans="1:11" ht="15.75" x14ac:dyDescent="0.25">
      <c r="A5" s="12"/>
      <c r="C5" s="14"/>
    </row>
    <row r="6" spans="1:11" x14ac:dyDescent="0.25"/>
    <row r="7" spans="1:11" x14ac:dyDescent="0.25"/>
    <row r="8" spans="1:11" x14ac:dyDescent="0.25"/>
    <row r="9" spans="1:11" ht="15.75" x14ac:dyDescent="0.25">
      <c r="A9" s="8" t="s">
        <v>28</v>
      </c>
      <c r="B9" s="16"/>
      <c r="C9" s="16"/>
      <c r="D9" s="16"/>
      <c r="E9" s="16"/>
      <c r="F9" s="16"/>
    </row>
    <row r="10" spans="1:11" x14ac:dyDescent="0.25">
      <c r="A10" s="19" t="s">
        <v>21</v>
      </c>
      <c r="B10" s="23" t="str">
        <f>Model!B50</f>
        <v>Team A</v>
      </c>
      <c r="C10" s="23" t="str">
        <f>Model!C50</f>
        <v>Team B</v>
      </c>
      <c r="D10" s="23" t="str">
        <f>Model!D50</f>
        <v>Team C</v>
      </c>
      <c r="E10" s="23" t="str">
        <f>Model!E50</f>
        <v>Team D</v>
      </c>
      <c r="F10" s="23" t="s">
        <v>17</v>
      </c>
    </row>
    <row r="11" spans="1:11" x14ac:dyDescent="0.25">
      <c r="A11" s="22" t="str">
        <f>Model!H51</f>
        <v>Principal</v>
      </c>
      <c r="B11" s="44">
        <v>2</v>
      </c>
      <c r="C11" s="44">
        <v>2</v>
      </c>
      <c r="D11" s="44">
        <v>1</v>
      </c>
      <c r="E11" s="44">
        <v>0</v>
      </c>
      <c r="F11" s="34">
        <f>SUM(B11:E11)</f>
        <v>5</v>
      </c>
    </row>
    <row r="12" spans="1:11" x14ac:dyDescent="0.25">
      <c r="A12" s="22" t="str">
        <f>Model!H52</f>
        <v>Senior</v>
      </c>
      <c r="B12" s="44">
        <v>1</v>
      </c>
      <c r="C12" s="44">
        <v>2</v>
      </c>
      <c r="D12" s="44">
        <v>3</v>
      </c>
      <c r="E12" s="44">
        <v>5</v>
      </c>
      <c r="F12" s="34">
        <f>SUM(B12:E12)</f>
        <v>11</v>
      </c>
    </row>
    <row r="13" spans="1:11" x14ac:dyDescent="0.25">
      <c r="A13" s="22" t="str">
        <f>Model!H53</f>
        <v>Analyst</v>
      </c>
      <c r="B13" s="44">
        <v>5</v>
      </c>
      <c r="C13" s="44">
        <v>4</v>
      </c>
      <c r="D13" s="44">
        <v>4</v>
      </c>
      <c r="E13" s="44">
        <v>3</v>
      </c>
      <c r="F13" s="34">
        <f>SUM(B13:E13)</f>
        <v>16</v>
      </c>
    </row>
    <row r="14" spans="1:11" x14ac:dyDescent="0.25"/>
    <row r="15" spans="1:11" x14ac:dyDescent="0.25"/>
    <row r="16" spans="1:11" x14ac:dyDescent="0.25"/>
    <row r="17" spans="1:6" x14ac:dyDescent="0.25"/>
    <row r="18" spans="1:6" x14ac:dyDescent="0.25"/>
    <row r="19" spans="1:6" x14ac:dyDescent="0.25"/>
    <row r="20" spans="1:6" ht="15.75" x14ac:dyDescent="0.25">
      <c r="A20" s="8" t="s">
        <v>28</v>
      </c>
    </row>
    <row r="21" spans="1:6" x14ac:dyDescent="0.25">
      <c r="A21" s="19" t="s">
        <v>21</v>
      </c>
      <c r="B21" s="23" t="str">
        <f>Model!B50</f>
        <v>Team A</v>
      </c>
      <c r="C21" s="23" t="str">
        <f>Model!C50</f>
        <v>Team B</v>
      </c>
      <c r="D21" s="23" t="str">
        <f>Model!D50</f>
        <v>Team C</v>
      </c>
      <c r="E21" s="23" t="str">
        <f>Model!E50</f>
        <v>Team D</v>
      </c>
      <c r="F21" s="23" t="s">
        <v>17</v>
      </c>
    </row>
    <row r="22" spans="1:6" x14ac:dyDescent="0.25">
      <c r="A22" s="22" t="str">
        <f>Model!H51</f>
        <v>Principal</v>
      </c>
      <c r="B22" s="44">
        <v>2</v>
      </c>
      <c r="C22" s="44">
        <v>1</v>
      </c>
      <c r="D22" s="44">
        <v>1</v>
      </c>
      <c r="E22" s="44">
        <v>1</v>
      </c>
      <c r="F22" s="34">
        <f>SUM(B22:E22)</f>
        <v>5</v>
      </c>
    </row>
    <row r="23" spans="1:6" x14ac:dyDescent="0.25">
      <c r="A23" s="22" t="str">
        <f>Model!H52</f>
        <v>Senior</v>
      </c>
      <c r="B23" s="44">
        <v>2</v>
      </c>
      <c r="C23" s="44">
        <v>3</v>
      </c>
      <c r="D23" s="44">
        <v>3</v>
      </c>
      <c r="E23" s="44">
        <v>3</v>
      </c>
      <c r="F23" s="34">
        <f>SUM(B23:E23)</f>
        <v>11</v>
      </c>
    </row>
    <row r="24" spans="1:6" x14ac:dyDescent="0.25">
      <c r="A24" s="22" t="str">
        <f>Model!H53</f>
        <v>Analyst</v>
      </c>
      <c r="B24" s="44">
        <v>4</v>
      </c>
      <c r="C24" s="44">
        <v>4</v>
      </c>
      <c r="D24" s="44">
        <v>4</v>
      </c>
      <c r="E24" s="44">
        <v>4</v>
      </c>
      <c r="F24" s="34">
        <f>SUM(B24:E24)</f>
        <v>16</v>
      </c>
    </row>
    <row r="25" spans="1:6" x14ac:dyDescent="0.25"/>
  </sheetData>
  <pageMargins left="0.59055118110236227" right="0.59055118110236227" top="0.59055118110236227" bottom="0.59055118110236227" header="0.31496062992125984" footer="0.31496062992125984"/>
  <pageSetup paperSize="9" scale="87" orientation="portrait" horizontalDpi="0" verticalDpi="0" r:id="rId1"/>
  <headerFooter>
    <oddFooter>&amp;LFile: &amp;F, Worksheet: &amp;A&amp;CPage &amp;P of &amp;N&amp;RCopyright www.solvermax.com</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1CB9B-8873-46F5-A3F9-6C176FADD509}">
  <sheetPr codeName="Sheet4"/>
  <dimension ref="A1:U30"/>
  <sheetViews>
    <sheetView showGridLines="0" workbookViewId="0">
      <selection activeCell="A2" sqref="A2"/>
    </sheetView>
  </sheetViews>
  <sheetFormatPr defaultColWidth="0" defaultRowHeight="15" zeroHeight="1" x14ac:dyDescent="0.25"/>
  <cols>
    <col min="1" max="2" width="12.5" style="13" customWidth="1"/>
    <col min="3" max="3" width="3.75" style="13" customWidth="1"/>
    <col min="4" max="16" width="7.5" style="13" customWidth="1"/>
    <col min="17" max="17" width="2.5" style="13" customWidth="1"/>
    <col min="18" max="16384" width="9" style="13" hidden="1"/>
  </cols>
  <sheetData>
    <row r="1" spans="1:21" ht="21" x14ac:dyDescent="0.35">
      <c r="A1" s="7" t="s">
        <v>14</v>
      </c>
    </row>
    <row r="2" spans="1:21" x14ac:dyDescent="0.25"/>
    <row r="3" spans="1:21" ht="17.25" x14ac:dyDescent="0.3">
      <c r="A3" s="6" t="s">
        <v>15</v>
      </c>
      <c r="B3" s="6"/>
      <c r="D3" s="6" t="s">
        <v>75</v>
      </c>
      <c r="E3" s="17"/>
      <c r="F3" s="17"/>
      <c r="G3" s="17"/>
      <c r="H3" s="17"/>
      <c r="I3" s="17"/>
      <c r="J3" s="17"/>
      <c r="K3" s="17"/>
      <c r="L3" s="17"/>
      <c r="M3" s="17"/>
      <c r="N3" s="17"/>
      <c r="O3" s="17"/>
      <c r="P3" s="17"/>
      <c r="R3" s="17"/>
      <c r="S3" s="17"/>
      <c r="T3" s="17"/>
      <c r="U3" s="17"/>
    </row>
    <row r="4" spans="1:21" x14ac:dyDescent="0.25">
      <c r="D4" s="16"/>
      <c r="E4" s="16"/>
      <c r="F4" s="16"/>
      <c r="G4" s="16"/>
      <c r="H4" s="16"/>
      <c r="I4" s="16"/>
      <c r="J4" s="16"/>
      <c r="K4" s="16"/>
      <c r="L4" s="16"/>
      <c r="M4" s="16"/>
      <c r="N4" s="16"/>
      <c r="O4" s="16"/>
      <c r="P4" s="16"/>
      <c r="R4" s="16"/>
      <c r="S4" s="16"/>
      <c r="T4" s="16"/>
      <c r="U4" s="16"/>
    </row>
    <row r="5" spans="1:21" x14ac:dyDescent="0.25">
      <c r="D5" s="16"/>
      <c r="E5" s="16"/>
      <c r="F5" s="16"/>
      <c r="G5" s="16"/>
      <c r="H5" s="16"/>
      <c r="I5" s="16"/>
      <c r="J5" s="16"/>
      <c r="K5" s="16"/>
      <c r="L5" s="16"/>
      <c r="M5" s="16"/>
      <c r="N5" s="16"/>
      <c r="O5" s="16"/>
      <c r="P5" s="16"/>
      <c r="Q5" s="16"/>
      <c r="R5" s="16"/>
      <c r="S5" s="16"/>
      <c r="T5" s="16"/>
      <c r="U5" s="16"/>
    </row>
    <row r="6" spans="1:21" x14ac:dyDescent="0.25">
      <c r="D6" s="16"/>
      <c r="E6" s="16"/>
      <c r="F6" s="16"/>
      <c r="G6" s="16"/>
      <c r="H6" s="16"/>
      <c r="I6" s="16"/>
      <c r="J6" s="16"/>
      <c r="K6" s="16"/>
      <c r="L6" s="16"/>
      <c r="M6" s="16"/>
      <c r="N6" s="16"/>
      <c r="O6" s="16"/>
      <c r="P6" s="16"/>
      <c r="Q6" s="16"/>
      <c r="R6" s="16"/>
      <c r="S6" s="16"/>
      <c r="T6" s="16"/>
      <c r="U6" s="16"/>
    </row>
    <row r="7" spans="1:21" ht="17.25" x14ac:dyDescent="0.3">
      <c r="A7" s="6" t="s">
        <v>16</v>
      </c>
      <c r="B7" s="6"/>
      <c r="D7" s="16"/>
      <c r="E7" s="16"/>
      <c r="F7" s="16"/>
      <c r="G7" s="16"/>
      <c r="H7" s="16"/>
      <c r="I7" s="16"/>
      <c r="J7" s="16"/>
      <c r="K7" s="16"/>
      <c r="L7" s="16"/>
      <c r="M7" s="16"/>
      <c r="N7" s="16"/>
      <c r="O7" s="16"/>
      <c r="P7" s="16"/>
      <c r="Q7" s="16"/>
      <c r="R7" s="16"/>
      <c r="S7" s="16"/>
      <c r="T7" s="16"/>
      <c r="U7" s="16"/>
    </row>
    <row r="8" spans="1:21" x14ac:dyDescent="0.25">
      <c r="D8" s="16"/>
      <c r="E8" s="16"/>
      <c r="F8" s="16"/>
      <c r="G8" s="16"/>
      <c r="H8" s="16"/>
      <c r="I8" s="16"/>
      <c r="J8" s="16"/>
      <c r="K8" s="16"/>
      <c r="L8" s="16"/>
      <c r="M8" s="16"/>
      <c r="N8" s="16"/>
      <c r="O8" s="16"/>
      <c r="P8" s="16"/>
      <c r="Q8" s="16"/>
      <c r="R8" s="16"/>
      <c r="S8" s="16"/>
      <c r="T8" s="16"/>
      <c r="U8" s="16"/>
    </row>
    <row r="9" spans="1:21" x14ac:dyDescent="0.25">
      <c r="D9" s="16"/>
      <c r="E9" s="16"/>
      <c r="F9" s="16"/>
      <c r="G9" s="16"/>
      <c r="H9" s="16"/>
      <c r="I9" s="16"/>
      <c r="J9" s="16"/>
      <c r="K9" s="16"/>
      <c r="L9" s="16"/>
      <c r="M9" s="16"/>
      <c r="N9" s="16"/>
      <c r="O9" s="16"/>
      <c r="P9" s="16"/>
      <c r="Q9" s="16"/>
      <c r="R9" s="16"/>
      <c r="S9" s="16"/>
      <c r="T9" s="16"/>
      <c r="U9" s="16"/>
    </row>
    <row r="10" spans="1:21" x14ac:dyDescent="0.25">
      <c r="D10" s="16"/>
      <c r="E10" s="16"/>
      <c r="F10" s="16"/>
      <c r="G10" s="16"/>
      <c r="H10" s="16"/>
      <c r="I10" s="16"/>
      <c r="J10" s="16"/>
      <c r="K10" s="16"/>
      <c r="L10" s="16"/>
      <c r="M10" s="16"/>
      <c r="N10" s="16"/>
      <c r="O10" s="16"/>
      <c r="P10" s="16"/>
      <c r="Q10" s="16"/>
      <c r="R10" s="16"/>
      <c r="S10" s="16"/>
      <c r="T10" s="16"/>
      <c r="U10" s="16"/>
    </row>
    <row r="11" spans="1:21" x14ac:dyDescent="0.25">
      <c r="D11" s="16"/>
      <c r="E11" s="16"/>
      <c r="F11" s="16"/>
      <c r="G11" s="16"/>
      <c r="H11" s="16"/>
      <c r="I11" s="16"/>
      <c r="J11" s="16"/>
      <c r="K11" s="16"/>
      <c r="L11" s="16"/>
      <c r="M11" s="16"/>
      <c r="N11" s="16"/>
      <c r="O11" s="16"/>
      <c r="P11" s="16"/>
      <c r="Q11" s="16"/>
      <c r="R11" s="16"/>
      <c r="S11" s="16"/>
      <c r="T11" s="16"/>
      <c r="U11" s="16"/>
    </row>
    <row r="12" spans="1:21" x14ac:dyDescent="0.25"/>
    <row r="13" spans="1:21" x14ac:dyDescent="0.25"/>
    <row r="14" spans="1:21" x14ac:dyDescent="0.25"/>
    <row r="15" spans="1:21" x14ac:dyDescent="0.25"/>
    <row r="16" spans="1:21"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sheetData>
  <pageMargins left="0.59055118110236227" right="0.59055118110236227" top="0.59055118110236227" bottom="0.59055118110236227" header="0.31496062992125984" footer="0.31496062992125984"/>
  <pageSetup paperSize="9" orientation="landscape" horizontalDpi="0" verticalDpi="0" r:id="rId1"/>
  <headerFooter>
    <oddFooter>&amp;LFile: &amp;F, Worksheet: &amp;A&amp;CPage &amp;P of &amp;N&amp;RCopyright www.solvermax.com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13</vt:i4>
      </vt:variant>
    </vt:vector>
  </HeadingPairs>
  <TitlesOfParts>
    <vt:vector size="17" baseType="lpstr">
      <vt:lpstr>About</vt:lpstr>
      <vt:lpstr>Model</vt:lpstr>
      <vt:lpstr>Analysis</vt:lpstr>
      <vt:lpstr>Control</vt:lpstr>
      <vt:lpstr>dAllocationRequired</vt:lpstr>
      <vt:lpstr>dTierMax</vt:lpstr>
      <vt:lpstr>dTierMin</vt:lpstr>
      <vt:lpstr>fAllocationCount</vt:lpstr>
      <vt:lpstr>fAllocationPerPerson</vt:lpstr>
      <vt:lpstr>fRatingDifference</vt:lpstr>
      <vt:lpstr>fTeamRating</vt:lpstr>
      <vt:lpstr>fTierDistribution</vt:lpstr>
      <vt:lpstr>Control!Print_Area</vt:lpstr>
      <vt:lpstr>Model!Print_Area</vt:lpstr>
      <vt:lpstr>vAllocation</vt:lpstr>
      <vt:lpstr>vMaxRating</vt:lpstr>
      <vt:lpstr>vMinRating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2020-07-08T19:17:45Z</dcterms:created>
  <dcterms:modified xsi:type="dcterms:W3CDTF">2022-02-19T20:22:52Z</dcterms:modified>
</cp:coreProperties>
</file>