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2054" documentId="8_{A1570D50-2635-4C2F-AF93-46421EC457C6}" xr6:coauthVersionLast="47" xr6:coauthVersionMax="47" xr10:uidLastSave="{7187B0E9-C0D7-4990-A41E-F416912C8D0B}"/>
  <bookViews>
    <workbookView xWindow="28680" yWindow="-120" windowWidth="29040" windowHeight="16440" xr2:uid="{324EC751-9C60-40DD-8432-DBCA825DD949}"/>
  </bookViews>
  <sheets>
    <sheet name="Model 2" sheetId="4" r:id="rId1"/>
  </sheets>
  <definedNames>
    <definedName name="FrameRate">'Model 2'!$B$4</definedName>
    <definedName name="Frames" comment="Calculate number of frames given duration like in format time;extra (e.g. 00:04:28;05)">_xlfn.LAMBDA(_xlpm.data,_xlfn.LET(_xlpm.duration, _xlfn.TEXTSPLIT(_xlpm.data, ";"), _xlpm.time, INDEX(_xlpm.duration, 1, 1), _xlpm.extra, INDEX(_xlpm.duration, 1, 2), _xlpm.frames, ROUND(_xlpm.time * (24 * 3600) * FrameRate, 0) + _xlpm.extra, _xlpm.frames))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sho" localSheetId="0" hidden="1">1</definedName>
    <definedName name="solver_adj" localSheetId="0" hidden="1">'Model 2'!$K$4:$K$34,'Model 2'!$B$13:$B$14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'Model 2'!$L$35</definedName>
    <definedName name="solver_lhs2" localSheetId="0" hidden="1">'Model 2'!$K$4:$K$34</definedName>
    <definedName name="solver_lhs3" localSheetId="0" hidden="1">'Model 2'!$L$35</definedName>
    <definedName name="solver_lhs4" localSheetId="0" hidden="1">'Model 2'!$B$13:$B$14</definedName>
    <definedName name="solver_lhs5" localSheetId="0" hidden="1">'Model 2'!$D$8:$D$10</definedName>
    <definedName name="solver_lhs6" localSheetId="0" hidden="1">'Model 2'!$D$8:$D$10</definedName>
    <definedName name="solver_lhs7" localSheetId="0" hidden="1">'Model 2'!$L$35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'Model 2'!$B$15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3</definedName>
    <definedName name="solver_rel4" localSheetId="0" hidden="1">4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hs1" localSheetId="0" hidden="1">'Model 2'!$C$14</definedName>
    <definedName name="solver_rhs2" localSheetId="0" hidden="1">"binary"</definedName>
    <definedName name="solver_rhs3" localSheetId="0" hidden="1">'Model 2'!$C$13</definedName>
    <definedName name="solver_rhs4" localSheetId="0" hidden="1">"integer"</definedName>
    <definedName name="solver_rhs5" localSheetId="0" hidden="1">'Model 2'!$B$8:$B$10</definedName>
    <definedName name="solver_rhs6" localSheetId="0" hidden="1">'Model 2'!$C$8:$C$10</definedName>
    <definedName name="solver_rhs7" localSheetId="0" hidden="1">'Model 2'!$C$13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4" l="1"/>
  <c r="C13" i="4"/>
  <c r="J4" i="4" a="1"/>
  <c r="J4" i="4" s="1"/>
  <c r="C16" i="4" a="1"/>
  <c r="C16" i="4" s="1"/>
  <c r="B17" i="4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L22" i="4" l="1"/>
  <c r="L23" i="4"/>
  <c r="L24" i="4"/>
  <c r="L25" i="4"/>
  <c r="L26" i="4"/>
  <c r="L27" i="4"/>
  <c r="L28" i="4"/>
  <c r="L29" i="4"/>
  <c r="L30" i="4"/>
  <c r="L31" i="4"/>
  <c r="L32" i="4"/>
  <c r="L33" i="4"/>
  <c r="L3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4" i="4"/>
  <c r="D8" i="4"/>
  <c r="D9" i="4"/>
  <c r="B15" i="4"/>
  <c r="B18" i="4" s="1"/>
  <c r="K35" i="4"/>
  <c r="J35" i="4" l="1"/>
  <c r="D10" i="4"/>
  <c r="L3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<sst xmlns="http://schemas.openxmlformats.org/spreadsheetml/2006/main" count="69" uniqueCount="56">
  <si>
    <t>00:01:45;19</t>
  </si>
  <si>
    <t>Duration</t>
  </si>
  <si>
    <t>Select</t>
  </si>
  <si>
    <t>Target</t>
  </si>
  <si>
    <t>frames</t>
  </si>
  <si>
    <t>Selected</t>
  </si>
  <si>
    <t>Item</t>
  </si>
  <si>
    <t>Total</t>
  </si>
  <si>
    <t>Under</t>
  </si>
  <si>
    <t>Over</t>
  </si>
  <si>
    <t>Range</t>
  </si>
  <si>
    <t>Frames</t>
  </si>
  <si>
    <t>Deviation</t>
  </si>
  <si>
    <t>Result</t>
  </si>
  <si>
    <t>Position</t>
  </si>
  <si>
    <t>Type</t>
  </si>
  <si>
    <t>Promo</t>
  </si>
  <si>
    <t>Interstitial</t>
  </si>
  <si>
    <t>00:00:15;04</t>
  </si>
  <si>
    <t>00:00:15;05</t>
  </si>
  <si>
    <t>Min</t>
  </si>
  <si>
    <t>Max</t>
  </si>
  <si>
    <t>Frame rate</t>
  </si>
  <si>
    <t>frames per second</t>
  </si>
  <si>
    <t>00:00:30;04</t>
  </si>
  <si>
    <t>00:00:30;05</t>
  </si>
  <si>
    <t>00:01:35;17</t>
  </si>
  <si>
    <t>00:01:51;01</t>
  </si>
  <si>
    <t>00:01:54;13</t>
  </si>
  <si>
    <t>00:01:59;03</t>
  </si>
  <si>
    <t>00:01:59;09</t>
  </si>
  <si>
    <t>00:02:14;04</t>
  </si>
  <si>
    <t>00:02:22;19</t>
  </si>
  <si>
    <t>00:02:24;20</t>
  </si>
  <si>
    <t>00:02:34;13</t>
  </si>
  <si>
    <t>00:02:39;16</t>
  </si>
  <si>
    <t>00:02:41;22</t>
  </si>
  <si>
    <t>00:02:45;01</t>
  </si>
  <si>
    <t>00:02:46;15</t>
  </si>
  <si>
    <t>00:02:46;19</t>
  </si>
  <si>
    <t>00:02:53;22</t>
  </si>
  <si>
    <t>00:03:07;02</t>
  </si>
  <si>
    <t>00:03:07;14</t>
  </si>
  <si>
    <t>00:03:12;21</t>
  </si>
  <si>
    <t>00:03:19;18</t>
  </si>
  <si>
    <t>00:03:32;11</t>
  </si>
  <si>
    <t>00:03:38;06</t>
  </si>
  <si>
    <t>00:03:38;12</t>
  </si>
  <si>
    <t>00:04:21;12</t>
  </si>
  <si>
    <t>Allowed range</t>
  </si>
  <si>
    <t>Within allowed</t>
  </si>
  <si>
    <t>Model 2: Promo and interstitial slot filling</t>
  </si>
  <si>
    <t>± seconds</t>
  </si>
  <si>
    <t>Time;extra frames</t>
  </si>
  <si>
    <t>Units</t>
  </si>
  <si>
    <t>00:02:28;28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</si>
</sst>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#,##0.00;\-#,##0.00;\-"/>
  </numFmts>
  <fonts count="19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b/>
      <u/>
      <sz val="14"/>
      <color theme="1"/>
      <name val="Aptos"/>
      <family val="2"/>
    </font>
    <font>
      <sz val="11"/>
      <color theme="4"/>
      <name val="Aptos"/>
      <family val="2"/>
    </font>
    <font>
      <sz val="11"/>
      <name val="Aptos"/>
      <family val="2"/>
    </font>
    <font>
      <sz val="11"/>
      <color rgb="FFEE000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0" fontId="14" fillId="0" borderId="0"/>
  </cellStyleXfs>
  <cellXfs count="24">
    <xf numFmtId="0" fontId="0" fillId="0" borderId="0" xfId="0"/>
    <xf numFmtId="0" fontId="14" fillId="0" borderId="0" xfId="13"/>
    <xf numFmtId="164" fontId="14" fillId="0" borderId="0" xfId="13" applyNumberFormat="1"/>
    <xf numFmtId="0" fontId="14" fillId="0" borderId="0" xfId="13" applyAlignment="1">
      <alignment horizontal="right"/>
    </xf>
    <xf numFmtId="0" fontId="15" fillId="0" borderId="0" xfId="13" applyFont="1"/>
    <xf numFmtId="0" fontId="13" fillId="0" borderId="0" xfId="13" applyFont="1"/>
    <xf numFmtId="164" fontId="16" fillId="0" borderId="0" xfId="13" applyNumberFormat="1" applyFont="1"/>
    <xf numFmtId="0" fontId="13" fillId="0" borderId="2" xfId="13" applyFont="1" applyBorder="1" applyAlignment="1">
      <alignment horizontal="center"/>
    </xf>
    <xf numFmtId="0" fontId="13" fillId="0" borderId="2" xfId="13" applyFont="1" applyBorder="1" applyAlignment="1">
      <alignment horizontal="right"/>
    </xf>
    <xf numFmtId="0" fontId="16" fillId="0" borderId="0" xfId="13" applyFont="1" applyAlignment="1">
      <alignment horizontal="center"/>
    </xf>
    <xf numFmtId="164" fontId="16" fillId="0" borderId="0" xfId="13" applyNumberFormat="1" applyFont="1" applyAlignment="1">
      <alignment horizontal="right"/>
    </xf>
    <xf numFmtId="164" fontId="17" fillId="0" borderId="0" xfId="13" applyNumberFormat="1" applyFont="1"/>
    <xf numFmtId="164" fontId="18" fillId="0" borderId="0" xfId="13" applyNumberFormat="1" applyFont="1"/>
    <xf numFmtId="164" fontId="13" fillId="0" borderId="0" xfId="13" applyNumberFormat="1" applyFont="1"/>
    <xf numFmtId="0" fontId="13" fillId="0" borderId="2" xfId="13" applyFont="1" applyBorder="1"/>
    <xf numFmtId="0" fontId="13" fillId="0" borderId="1" xfId="13" applyFont="1" applyBorder="1"/>
    <xf numFmtId="164" fontId="16" fillId="0" borderId="1" xfId="13" applyNumberFormat="1" applyFont="1" applyBorder="1"/>
    <xf numFmtId="164" fontId="13" fillId="0" borderId="1" xfId="13" applyNumberFormat="1" applyFont="1" applyBorder="1"/>
    <xf numFmtId="164" fontId="17" fillId="0" borderId="2" xfId="13" applyNumberFormat="1" applyFont="1" applyBorder="1" applyAlignment="1">
      <alignment horizontal="right"/>
    </xf>
    <xf numFmtId="0" fontId="17" fillId="0" borderId="2" xfId="13" applyFont="1" applyBorder="1" applyAlignment="1">
      <alignment horizontal="right"/>
    </xf>
    <xf numFmtId="165" fontId="16" fillId="0" borderId="0" xfId="13" applyNumberFormat="1" applyFont="1"/>
    <xf numFmtId="0" fontId="13" fillId="0" borderId="1" xfId="13" applyFont="1" applyBorder="1" applyAlignment="1">
      <alignment horizontal="center"/>
    </xf>
    <xf numFmtId="0" fontId="13" fillId="0" borderId="0" xfId="13" applyFont="1" applyAlignment="1">
      <alignment horizontal="left"/>
    </xf>
    <xf numFmtId="0" fontId="13" fillId="8" borderId="0" xfId="13" applyFont="1" applyFill="1" applyAlignment="1">
      <alignment horizontal="right"/>
    </xf>
  </cellXfs>
  <cellStyles count="14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3" xr:uid="{9D2D474B-611B-46F6-9676-E3C00F32DCDC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1">
    <dxf>
      <font>
        <strike val="0"/>
        <color theme="0"/>
      </font>
      <fill>
        <patternFill>
          <bgColor rgb="FFEE0000"/>
        </patternFill>
      </fill>
    </dxf>
  </dxfs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4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48872E-13FC-4563-9ABB-ABE39BDB497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ED4C411-A5BC-41B8-B49B-ED2C055BC6B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6138-4681-4E7E-A556-A62A88E6875B}">
  <dimension ref="A1:M46"/>
  <sheetViews>
    <sheetView showGridLines="0" tabSelected="1" workbookViewId="0">
      <selection activeCell="A2" sqref="A2"/>
    </sheetView>
  </sheetViews>
  <sheetFormatPr defaultRowHeight="15" x14ac:dyDescent="0.25"/>
  <cols>
    <col min="1" max="1" width="13.75" style="1" customWidth="1"/>
    <col min="2" max="2" width="11.25" style="1" customWidth="1"/>
    <col min="3" max="4" width="10" style="1" customWidth="1"/>
    <col min="5" max="6" width="9" style="1"/>
    <col min="7" max="8" width="10" style="1" customWidth="1"/>
    <col min="9" max="9" width="12.5" style="1" customWidth="1"/>
    <col min="10" max="12" width="10" style="1" customWidth="1"/>
    <col min="13" max="16384" width="9" style="1"/>
  </cols>
  <sheetData>
    <row r="1" spans="1:13" ht="18.75" x14ac:dyDescent="0.3">
      <c r="A1" s="4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25">
      <c r="A3" s="5" t="s">
        <v>3</v>
      </c>
      <c r="B3" s="10" t="s">
        <v>55</v>
      </c>
      <c r="C3" s="1" t="s">
        <v>53</v>
      </c>
      <c r="D3" s="5"/>
      <c r="E3" s="5"/>
      <c r="F3" s="7" t="s">
        <v>6</v>
      </c>
      <c r="G3" s="8" t="s">
        <v>16</v>
      </c>
      <c r="H3" s="8" t="s">
        <v>17</v>
      </c>
      <c r="I3" s="8" t="s">
        <v>1</v>
      </c>
      <c r="J3" s="8" t="s">
        <v>11</v>
      </c>
      <c r="K3" s="8" t="s">
        <v>2</v>
      </c>
      <c r="L3" s="8" t="s">
        <v>5</v>
      </c>
    </row>
    <row r="4" spans="1:13" x14ac:dyDescent="0.25">
      <c r="A4" s="5" t="s">
        <v>22</v>
      </c>
      <c r="B4" s="20">
        <v>29.98</v>
      </c>
      <c r="C4" s="5" t="s">
        <v>23</v>
      </c>
      <c r="D4" s="5"/>
      <c r="E4" s="5"/>
      <c r="F4" s="9">
        <v>1</v>
      </c>
      <c r="G4" s="6">
        <v>1</v>
      </c>
      <c r="H4" s="6">
        <v>0</v>
      </c>
      <c r="I4" s="10" t="s">
        <v>18</v>
      </c>
      <c r="J4" s="11" cm="1">
        <f t="array" ref="J4">Frames(I4)</f>
        <v>454</v>
      </c>
      <c r="K4" s="12">
        <v>0</v>
      </c>
      <c r="L4" s="13">
        <f>J4*K4</f>
        <v>0</v>
      </c>
    </row>
    <row r="5" spans="1:13" x14ac:dyDescent="0.25">
      <c r="A5" s="5" t="s">
        <v>49</v>
      </c>
      <c r="B5" s="20">
        <v>4</v>
      </c>
      <c r="C5" s="5" t="s">
        <v>52</v>
      </c>
      <c r="D5" s="5"/>
      <c r="E5" s="5"/>
      <c r="F5" s="9">
        <v>2</v>
      </c>
      <c r="G5" s="6">
        <v>1</v>
      </c>
      <c r="H5" s="6">
        <v>0</v>
      </c>
      <c r="I5" s="10" t="s">
        <v>19</v>
      </c>
      <c r="J5" s="11" cm="1">
        <f t="array" ref="J5">Frames(I5)</f>
        <v>455</v>
      </c>
      <c r="K5" s="12">
        <v>0</v>
      </c>
      <c r="L5" s="13">
        <f t="shared" ref="L5:L6" si="0">J5*K5</f>
        <v>0</v>
      </c>
    </row>
    <row r="6" spans="1:13" x14ac:dyDescent="0.25">
      <c r="A6" s="5"/>
      <c r="B6" s="5"/>
      <c r="C6" s="5"/>
      <c r="D6" s="5"/>
      <c r="E6" s="5"/>
      <c r="F6" s="9">
        <v>3</v>
      </c>
      <c r="G6" s="6">
        <v>1</v>
      </c>
      <c r="H6" s="6">
        <v>0</v>
      </c>
      <c r="I6" s="10" t="s">
        <v>19</v>
      </c>
      <c r="J6" s="11" cm="1">
        <f t="array" ref="J6">Frames(I6)</f>
        <v>455</v>
      </c>
      <c r="K6" s="12">
        <v>0</v>
      </c>
      <c r="L6" s="13">
        <f t="shared" si="0"/>
        <v>0</v>
      </c>
    </row>
    <row r="7" spans="1:13" x14ac:dyDescent="0.25">
      <c r="A7" s="14" t="s">
        <v>15</v>
      </c>
      <c r="B7" s="8" t="s">
        <v>20</v>
      </c>
      <c r="C7" s="8" t="s">
        <v>21</v>
      </c>
      <c r="D7" s="8" t="s">
        <v>5</v>
      </c>
      <c r="E7" s="5"/>
      <c r="F7" s="9">
        <v>4</v>
      </c>
      <c r="G7" s="6">
        <v>1</v>
      </c>
      <c r="H7" s="6">
        <v>0</v>
      </c>
      <c r="I7" s="10" t="s">
        <v>24</v>
      </c>
      <c r="J7" s="11" cm="1">
        <f t="array" ref="J7">Frames(I7)</f>
        <v>903</v>
      </c>
      <c r="K7" s="12">
        <v>1</v>
      </c>
      <c r="L7" s="13">
        <f t="shared" ref="L7:L21" si="1">J7*K7</f>
        <v>903</v>
      </c>
    </row>
    <row r="8" spans="1:13" x14ac:dyDescent="0.25">
      <c r="A8" s="5" t="s">
        <v>16</v>
      </c>
      <c r="B8" s="6">
        <v>1</v>
      </c>
      <c r="C8" s="6">
        <v>2</v>
      </c>
      <c r="D8" s="13">
        <f>SUMIFS($K$4:$K$34,$G$4:$G$34,1)</f>
        <v>1</v>
      </c>
      <c r="F8" s="9">
        <v>5</v>
      </c>
      <c r="G8" s="6">
        <v>1</v>
      </c>
      <c r="H8" s="6">
        <v>0</v>
      </c>
      <c r="I8" s="10" t="s">
        <v>24</v>
      </c>
      <c r="J8" s="11" cm="1">
        <f t="array" ref="J8">Frames(I8)</f>
        <v>903</v>
      </c>
      <c r="K8" s="12">
        <v>0</v>
      </c>
      <c r="L8" s="13">
        <f t="shared" si="1"/>
        <v>0</v>
      </c>
    </row>
    <row r="9" spans="1:13" x14ac:dyDescent="0.25">
      <c r="A9" s="5" t="s">
        <v>17</v>
      </c>
      <c r="B9" s="6">
        <v>1</v>
      </c>
      <c r="C9" s="6">
        <v>5</v>
      </c>
      <c r="D9" s="13">
        <f>SUMIFS($K$4:$K$34,$H$4:$H$34,1)</f>
        <v>1</v>
      </c>
      <c r="F9" s="9">
        <v>6</v>
      </c>
      <c r="G9" s="6">
        <v>1</v>
      </c>
      <c r="H9" s="6">
        <v>0</v>
      </c>
      <c r="I9" s="10" t="s">
        <v>25</v>
      </c>
      <c r="J9" s="11" cm="1">
        <f t="array" ref="J9">Frames(I9)</f>
        <v>904</v>
      </c>
      <c r="K9" s="12">
        <v>0</v>
      </c>
      <c r="L9" s="13">
        <f t="shared" si="1"/>
        <v>0</v>
      </c>
    </row>
    <row r="10" spans="1:13" x14ac:dyDescent="0.25">
      <c r="A10" s="15" t="s">
        <v>7</v>
      </c>
      <c r="B10" s="16">
        <v>0</v>
      </c>
      <c r="C10" s="16">
        <v>8</v>
      </c>
      <c r="D10" s="17">
        <f>SUM(D8:D9)</f>
        <v>2</v>
      </c>
      <c r="F10" s="9">
        <v>7</v>
      </c>
      <c r="G10" s="6">
        <v>1</v>
      </c>
      <c r="H10" s="6">
        <v>0</v>
      </c>
      <c r="I10" s="10" t="s">
        <v>25</v>
      </c>
      <c r="J10" s="11" cm="1">
        <f t="array" ref="J10">Frames(I10)</f>
        <v>904</v>
      </c>
      <c r="K10" s="12">
        <v>0</v>
      </c>
      <c r="L10" s="13">
        <f t="shared" si="1"/>
        <v>0</v>
      </c>
    </row>
    <row r="11" spans="1:13" x14ac:dyDescent="0.25">
      <c r="A11" s="5"/>
      <c r="B11" s="5"/>
      <c r="C11" s="5"/>
      <c r="D11" s="5"/>
      <c r="F11" s="9">
        <v>8</v>
      </c>
      <c r="G11" s="6">
        <v>0</v>
      </c>
      <c r="H11" s="6">
        <v>1</v>
      </c>
      <c r="I11" s="10" t="s">
        <v>26</v>
      </c>
      <c r="J11" s="11" cm="1">
        <f t="array" ref="J11">Frames(I11)</f>
        <v>2865</v>
      </c>
      <c r="K11" s="12">
        <v>0</v>
      </c>
      <c r="L11" s="13">
        <f t="shared" si="1"/>
        <v>0</v>
      </c>
    </row>
    <row r="12" spans="1:13" x14ac:dyDescent="0.25">
      <c r="A12" s="14" t="s">
        <v>14</v>
      </c>
      <c r="B12" s="18" t="s">
        <v>12</v>
      </c>
      <c r="C12" s="19" t="s">
        <v>13</v>
      </c>
      <c r="D12" s="14" t="s">
        <v>54</v>
      </c>
      <c r="F12" s="9">
        <v>9</v>
      </c>
      <c r="G12" s="6">
        <v>0</v>
      </c>
      <c r="H12" s="6">
        <v>1</v>
      </c>
      <c r="I12" s="10" t="s">
        <v>0</v>
      </c>
      <c r="J12" s="11" cm="1">
        <f t="array" ref="J12">Frames(I12)</f>
        <v>3167</v>
      </c>
      <c r="K12" s="12">
        <v>0</v>
      </c>
      <c r="L12" s="13">
        <f t="shared" si="1"/>
        <v>0</v>
      </c>
    </row>
    <row r="13" spans="1:13" x14ac:dyDescent="0.25">
      <c r="A13" s="5" t="s">
        <v>8</v>
      </c>
      <c r="B13" s="12">
        <v>0</v>
      </c>
      <c r="C13" s="13">
        <f>$C$16-B13</f>
        <v>4465</v>
      </c>
      <c r="D13" s="5" t="s">
        <v>4</v>
      </c>
      <c r="F13" s="9">
        <v>10</v>
      </c>
      <c r="G13" s="6">
        <v>0</v>
      </c>
      <c r="H13" s="6">
        <v>1</v>
      </c>
      <c r="I13" s="10" t="s">
        <v>27</v>
      </c>
      <c r="J13" s="11" cm="1">
        <f t="array" ref="J13">Frames(I13)</f>
        <v>3329</v>
      </c>
      <c r="K13" s="12">
        <v>0</v>
      </c>
      <c r="L13" s="13">
        <f t="shared" si="1"/>
        <v>0</v>
      </c>
    </row>
    <row r="14" spans="1:13" x14ac:dyDescent="0.25">
      <c r="A14" s="5" t="s">
        <v>9</v>
      </c>
      <c r="B14" s="12">
        <v>9</v>
      </c>
      <c r="C14" s="13">
        <f>$C$16+B14</f>
        <v>4474</v>
      </c>
      <c r="D14" s="5" t="s">
        <v>4</v>
      </c>
      <c r="F14" s="9">
        <v>11</v>
      </c>
      <c r="G14" s="6">
        <v>0</v>
      </c>
      <c r="H14" s="6">
        <v>1</v>
      </c>
      <c r="I14" s="10" t="s">
        <v>28</v>
      </c>
      <c r="J14" s="11" cm="1">
        <f t="array" ref="J14">Frames(I14)</f>
        <v>3431</v>
      </c>
      <c r="K14" s="12">
        <v>0</v>
      </c>
      <c r="L14" s="13">
        <f t="shared" si="1"/>
        <v>0</v>
      </c>
    </row>
    <row r="15" spans="1:13" x14ac:dyDescent="0.25">
      <c r="A15" s="15" t="s">
        <v>10</v>
      </c>
      <c r="B15" s="17">
        <f>SUM(B13:B14)</f>
        <v>9</v>
      </c>
      <c r="C15" s="15"/>
      <c r="D15" s="15" t="s">
        <v>4</v>
      </c>
      <c r="E15" s="5"/>
      <c r="F15" s="9">
        <v>12</v>
      </c>
      <c r="G15" s="6">
        <v>0</v>
      </c>
      <c r="H15" s="6">
        <v>1</v>
      </c>
      <c r="I15" s="10" t="s">
        <v>29</v>
      </c>
      <c r="J15" s="11" cm="1">
        <f t="array" ref="J15">Frames(I15)</f>
        <v>3571</v>
      </c>
      <c r="K15" s="12">
        <v>1</v>
      </c>
      <c r="L15" s="13">
        <f t="shared" si="1"/>
        <v>3571</v>
      </c>
      <c r="M15" s="3"/>
    </row>
    <row r="16" spans="1:13" x14ac:dyDescent="0.25">
      <c r="A16" s="22" t="s">
        <v>3</v>
      </c>
      <c r="C16" s="11" cm="1">
        <f t="array" ref="C16">Frames(B3)</f>
        <v>4465</v>
      </c>
      <c r="D16" s="5" t="s">
        <v>4</v>
      </c>
      <c r="E16" s="5"/>
      <c r="F16" s="9">
        <v>13</v>
      </c>
      <c r="G16" s="6">
        <v>0</v>
      </c>
      <c r="H16" s="6">
        <v>1</v>
      </c>
      <c r="I16" s="10" t="s">
        <v>30</v>
      </c>
      <c r="J16" s="11" cm="1">
        <f t="array" ref="J16">Frames(I16)</f>
        <v>3577</v>
      </c>
      <c r="K16" s="12">
        <v>0</v>
      </c>
      <c r="L16" s="13">
        <f t="shared" si="1"/>
        <v>0</v>
      </c>
      <c r="M16" s="2"/>
    </row>
    <row r="17" spans="1:13" x14ac:dyDescent="0.25">
      <c r="A17" s="5" t="s">
        <v>49</v>
      </c>
      <c r="B17" s="5">
        <f>ROUNDDOWN(B5*FrameRate,0)</f>
        <v>119</v>
      </c>
      <c r="D17" s="5" t="s">
        <v>4</v>
      </c>
      <c r="E17" s="5"/>
      <c r="F17" s="9">
        <v>14</v>
      </c>
      <c r="G17" s="6">
        <v>0</v>
      </c>
      <c r="H17" s="6">
        <v>1</v>
      </c>
      <c r="I17" s="10" t="s">
        <v>31</v>
      </c>
      <c r="J17" s="11" cm="1">
        <f t="array" ref="J17">Frames(I17)</f>
        <v>4021</v>
      </c>
      <c r="K17" s="12">
        <v>0</v>
      </c>
      <c r="L17" s="13">
        <f t="shared" si="1"/>
        <v>0</v>
      </c>
      <c r="M17" s="2"/>
    </row>
    <row r="18" spans="1:13" x14ac:dyDescent="0.25">
      <c r="A18" s="5" t="s">
        <v>50</v>
      </c>
      <c r="B18" s="23" t="b">
        <f>B15&lt;=B17</f>
        <v>1</v>
      </c>
      <c r="E18" s="5"/>
      <c r="F18" s="9">
        <v>15</v>
      </c>
      <c r="G18" s="6">
        <v>0</v>
      </c>
      <c r="H18" s="6">
        <v>1</v>
      </c>
      <c r="I18" s="10" t="s">
        <v>32</v>
      </c>
      <c r="J18" s="11" cm="1">
        <f t="array" ref="J18">Frames(I18)</f>
        <v>4276</v>
      </c>
      <c r="K18" s="12">
        <v>0</v>
      </c>
      <c r="L18" s="13">
        <f t="shared" si="1"/>
        <v>0</v>
      </c>
      <c r="M18" s="2"/>
    </row>
    <row r="19" spans="1:13" x14ac:dyDescent="0.25">
      <c r="E19" s="5"/>
      <c r="F19" s="9">
        <v>16</v>
      </c>
      <c r="G19" s="6">
        <v>0</v>
      </c>
      <c r="H19" s="6">
        <v>1</v>
      </c>
      <c r="I19" s="10" t="s">
        <v>33</v>
      </c>
      <c r="J19" s="11" cm="1">
        <f t="array" ref="J19">Frames(I19)</f>
        <v>4337</v>
      </c>
      <c r="K19" s="12">
        <v>0</v>
      </c>
      <c r="L19" s="13">
        <f t="shared" si="1"/>
        <v>0</v>
      </c>
      <c r="M19" s="2"/>
    </row>
    <row r="20" spans="1:13" x14ac:dyDescent="0.25">
      <c r="E20" s="5"/>
      <c r="F20" s="9">
        <v>17</v>
      </c>
      <c r="G20" s="6">
        <v>0</v>
      </c>
      <c r="H20" s="6">
        <v>1</v>
      </c>
      <c r="I20" s="10" t="s">
        <v>34</v>
      </c>
      <c r="J20" s="11" cm="1">
        <f t="array" ref="J20">Frames(I20)</f>
        <v>4630</v>
      </c>
      <c r="K20" s="12">
        <v>0</v>
      </c>
      <c r="L20" s="13">
        <f t="shared" si="1"/>
        <v>0</v>
      </c>
      <c r="M20" s="2"/>
    </row>
    <row r="21" spans="1:13" x14ac:dyDescent="0.25">
      <c r="E21" s="5"/>
      <c r="F21" s="9">
        <v>18</v>
      </c>
      <c r="G21" s="6">
        <v>0</v>
      </c>
      <c r="H21" s="6">
        <v>1</v>
      </c>
      <c r="I21" s="10" t="s">
        <v>35</v>
      </c>
      <c r="J21" s="11" cm="1">
        <f t="array" ref="J21">Frames(I21)</f>
        <v>4783</v>
      </c>
      <c r="K21" s="12">
        <v>0</v>
      </c>
      <c r="L21" s="13">
        <f t="shared" si="1"/>
        <v>0</v>
      </c>
      <c r="M21" s="2"/>
    </row>
    <row r="22" spans="1:13" x14ac:dyDescent="0.25">
      <c r="E22" s="5"/>
      <c r="F22" s="9">
        <v>19</v>
      </c>
      <c r="G22" s="6">
        <v>0</v>
      </c>
      <c r="H22" s="6">
        <v>1</v>
      </c>
      <c r="I22" s="10" t="s">
        <v>36</v>
      </c>
      <c r="J22" s="11" cm="1">
        <f t="array" ref="J22">Frames(I22)</f>
        <v>4849</v>
      </c>
      <c r="K22" s="12">
        <v>0</v>
      </c>
      <c r="L22" s="13">
        <f t="shared" ref="L22:L34" si="2">J22*K22</f>
        <v>0</v>
      </c>
      <c r="M22" s="2"/>
    </row>
    <row r="23" spans="1:13" x14ac:dyDescent="0.25">
      <c r="E23" s="5"/>
      <c r="F23" s="9">
        <v>20</v>
      </c>
      <c r="G23" s="6">
        <v>0</v>
      </c>
      <c r="H23" s="6">
        <v>1</v>
      </c>
      <c r="I23" s="10" t="s">
        <v>37</v>
      </c>
      <c r="J23" s="11" cm="1">
        <f t="array" ref="J23">Frames(I23)</f>
        <v>4948</v>
      </c>
      <c r="K23" s="12">
        <v>0</v>
      </c>
      <c r="L23" s="13">
        <f t="shared" si="2"/>
        <v>0</v>
      </c>
      <c r="M23" s="2"/>
    </row>
    <row r="24" spans="1:13" x14ac:dyDescent="0.25">
      <c r="E24" s="5"/>
      <c r="F24" s="9">
        <v>21</v>
      </c>
      <c r="G24" s="6">
        <v>0</v>
      </c>
      <c r="H24" s="6">
        <v>1</v>
      </c>
      <c r="I24" s="10" t="s">
        <v>38</v>
      </c>
      <c r="J24" s="11" cm="1">
        <f t="array" ref="J24">Frames(I24)</f>
        <v>4992</v>
      </c>
      <c r="K24" s="12">
        <v>0</v>
      </c>
      <c r="L24" s="13">
        <f t="shared" si="2"/>
        <v>0</v>
      </c>
      <c r="M24" s="2"/>
    </row>
    <row r="25" spans="1:13" x14ac:dyDescent="0.25">
      <c r="A25" s="5"/>
      <c r="B25" s="5"/>
      <c r="C25" s="5"/>
      <c r="D25" s="5"/>
      <c r="E25" s="5"/>
      <c r="F25" s="9">
        <v>22</v>
      </c>
      <c r="G25" s="6">
        <v>0</v>
      </c>
      <c r="H25" s="6">
        <v>1</v>
      </c>
      <c r="I25" s="10" t="s">
        <v>39</v>
      </c>
      <c r="J25" s="11" cm="1">
        <f t="array" ref="J25">Frames(I25)</f>
        <v>4996</v>
      </c>
      <c r="K25" s="12">
        <v>0</v>
      </c>
      <c r="L25" s="13">
        <f t="shared" si="2"/>
        <v>0</v>
      </c>
      <c r="M25" s="2"/>
    </row>
    <row r="26" spans="1:13" x14ac:dyDescent="0.25">
      <c r="E26" s="5"/>
      <c r="F26" s="9">
        <v>23</v>
      </c>
      <c r="G26" s="6">
        <v>0</v>
      </c>
      <c r="H26" s="6">
        <v>1</v>
      </c>
      <c r="I26" s="10" t="s">
        <v>40</v>
      </c>
      <c r="J26" s="11" cm="1">
        <f t="array" ref="J26">Frames(I26)</f>
        <v>5209</v>
      </c>
      <c r="K26" s="12">
        <v>0</v>
      </c>
      <c r="L26" s="13">
        <f t="shared" si="2"/>
        <v>0</v>
      </c>
      <c r="M26" s="2"/>
    </row>
    <row r="27" spans="1:13" x14ac:dyDescent="0.25">
      <c r="A27" s="5"/>
      <c r="B27" s="5"/>
      <c r="C27" s="5"/>
      <c r="D27" s="5"/>
      <c r="E27" s="5"/>
      <c r="F27" s="9">
        <v>24</v>
      </c>
      <c r="G27" s="6">
        <v>0</v>
      </c>
      <c r="H27" s="6">
        <v>1</v>
      </c>
      <c r="I27" s="10" t="s">
        <v>41</v>
      </c>
      <c r="J27" s="11" cm="1">
        <f t="array" ref="J27">Frames(I27)</f>
        <v>5608</v>
      </c>
      <c r="K27" s="12">
        <v>0</v>
      </c>
      <c r="L27" s="13">
        <f t="shared" si="2"/>
        <v>0</v>
      </c>
      <c r="M27" s="2"/>
    </row>
    <row r="28" spans="1:13" x14ac:dyDescent="0.25">
      <c r="A28" s="5"/>
      <c r="B28" s="5"/>
      <c r="C28" s="5"/>
      <c r="D28" s="5"/>
      <c r="E28" s="5"/>
      <c r="F28" s="9">
        <v>25</v>
      </c>
      <c r="G28" s="6">
        <v>0</v>
      </c>
      <c r="H28" s="6">
        <v>1</v>
      </c>
      <c r="I28" s="10" t="s">
        <v>42</v>
      </c>
      <c r="J28" s="11" cm="1">
        <f t="array" ref="J28">Frames(I28)</f>
        <v>5620</v>
      </c>
      <c r="K28" s="12">
        <v>0</v>
      </c>
      <c r="L28" s="13">
        <f t="shared" si="2"/>
        <v>0</v>
      </c>
      <c r="M28" s="2"/>
    </row>
    <row r="29" spans="1:13" x14ac:dyDescent="0.25">
      <c r="A29" s="5"/>
      <c r="B29" s="5"/>
      <c r="C29" s="5"/>
      <c r="D29" s="5"/>
      <c r="E29" s="5"/>
      <c r="F29" s="9">
        <v>26</v>
      </c>
      <c r="G29" s="6">
        <v>0</v>
      </c>
      <c r="H29" s="6">
        <v>1</v>
      </c>
      <c r="I29" s="10" t="s">
        <v>43</v>
      </c>
      <c r="J29" s="11" cm="1">
        <f t="array" ref="J29">Frames(I29)</f>
        <v>5777</v>
      </c>
      <c r="K29" s="12">
        <v>0</v>
      </c>
      <c r="L29" s="13">
        <f t="shared" si="2"/>
        <v>0</v>
      </c>
      <c r="M29" s="2"/>
    </row>
    <row r="30" spans="1:13" x14ac:dyDescent="0.25">
      <c r="A30" s="5"/>
      <c r="B30" s="5"/>
      <c r="C30" s="5"/>
      <c r="D30" s="5"/>
      <c r="E30" s="5"/>
      <c r="F30" s="9">
        <v>27</v>
      </c>
      <c r="G30" s="6">
        <v>0</v>
      </c>
      <c r="H30" s="6">
        <v>1</v>
      </c>
      <c r="I30" s="10" t="s">
        <v>44</v>
      </c>
      <c r="J30" s="11" cm="1">
        <f t="array" ref="J30">Frames(I30)</f>
        <v>5984</v>
      </c>
      <c r="K30" s="12">
        <v>0</v>
      </c>
      <c r="L30" s="13">
        <f t="shared" si="2"/>
        <v>0</v>
      </c>
      <c r="M30" s="2"/>
    </row>
    <row r="31" spans="1:13" x14ac:dyDescent="0.25">
      <c r="A31" s="5"/>
      <c r="B31" s="5"/>
      <c r="C31" s="5"/>
      <c r="D31" s="5"/>
      <c r="E31" s="5"/>
      <c r="F31" s="9">
        <v>28</v>
      </c>
      <c r="G31" s="6">
        <v>0</v>
      </c>
      <c r="H31" s="6">
        <v>1</v>
      </c>
      <c r="I31" s="10" t="s">
        <v>45</v>
      </c>
      <c r="J31" s="11" cm="1">
        <f t="array" ref="J31">Frames(I31)</f>
        <v>6367</v>
      </c>
      <c r="K31" s="12">
        <v>0</v>
      </c>
      <c r="L31" s="13">
        <f t="shared" si="2"/>
        <v>0</v>
      </c>
      <c r="M31" s="2"/>
    </row>
    <row r="32" spans="1:13" x14ac:dyDescent="0.25">
      <c r="A32" s="5"/>
      <c r="B32" s="5"/>
      <c r="C32" s="5"/>
      <c r="D32" s="5"/>
      <c r="E32" s="5"/>
      <c r="F32" s="9">
        <v>29</v>
      </c>
      <c r="G32" s="6">
        <v>0</v>
      </c>
      <c r="H32" s="6">
        <v>1</v>
      </c>
      <c r="I32" s="10" t="s">
        <v>46</v>
      </c>
      <c r="J32" s="11" cm="1">
        <f t="array" ref="J32">Frames(I32)</f>
        <v>6542</v>
      </c>
      <c r="K32" s="12">
        <v>0</v>
      </c>
      <c r="L32" s="13">
        <f t="shared" si="2"/>
        <v>0</v>
      </c>
      <c r="M32" s="2"/>
    </row>
    <row r="33" spans="1:13" x14ac:dyDescent="0.25">
      <c r="A33" s="5"/>
      <c r="B33" s="5"/>
      <c r="C33" s="5"/>
      <c r="D33" s="5"/>
      <c r="E33" s="5"/>
      <c r="F33" s="9">
        <v>30</v>
      </c>
      <c r="G33" s="6">
        <v>0</v>
      </c>
      <c r="H33" s="6">
        <v>1</v>
      </c>
      <c r="I33" s="10" t="s">
        <v>47</v>
      </c>
      <c r="J33" s="11" cm="1">
        <f t="array" ref="J33">Frames(I33)</f>
        <v>6548</v>
      </c>
      <c r="K33" s="12">
        <v>0</v>
      </c>
      <c r="L33" s="13">
        <f t="shared" si="2"/>
        <v>0</v>
      </c>
      <c r="M33" s="2"/>
    </row>
    <row r="34" spans="1:13" x14ac:dyDescent="0.25">
      <c r="A34" s="5"/>
      <c r="B34" s="5"/>
      <c r="C34" s="5"/>
      <c r="D34" s="5"/>
      <c r="E34" s="5"/>
      <c r="F34" s="9">
        <v>31</v>
      </c>
      <c r="G34" s="6">
        <v>0</v>
      </c>
      <c r="H34" s="6">
        <v>1</v>
      </c>
      <c r="I34" s="10" t="s">
        <v>48</v>
      </c>
      <c r="J34" s="11" cm="1">
        <f t="array" ref="J34">Frames(I34)</f>
        <v>7837</v>
      </c>
      <c r="K34" s="12">
        <v>0</v>
      </c>
      <c r="L34" s="13">
        <f t="shared" si="2"/>
        <v>0</v>
      </c>
      <c r="M34" s="2"/>
    </row>
    <row r="35" spans="1:13" x14ac:dyDescent="0.25">
      <c r="A35" s="5"/>
      <c r="B35" s="5"/>
      <c r="C35" s="5"/>
      <c r="D35" s="5"/>
      <c r="E35" s="5"/>
      <c r="F35" s="21" t="s">
        <v>7</v>
      </c>
      <c r="G35" s="21"/>
      <c r="H35" s="21"/>
      <c r="I35" s="21"/>
      <c r="J35" s="17">
        <f>SUM(J4:J34)</f>
        <v>122242</v>
      </c>
      <c r="K35" s="17">
        <f>SUM(K4:K34)</f>
        <v>2</v>
      </c>
      <c r="L35" s="17">
        <f>SUM(L4:L34)</f>
        <v>4474</v>
      </c>
      <c r="M35" s="2"/>
    </row>
    <row r="36" spans="1:13" x14ac:dyDescent="0.25">
      <c r="M36" s="2"/>
    </row>
    <row r="37" spans="1:13" x14ac:dyDescent="0.25">
      <c r="G37" s="2"/>
      <c r="H37" s="2"/>
      <c r="I37" s="2"/>
      <c r="J37" s="2"/>
      <c r="K37" s="2"/>
      <c r="L37" s="2"/>
      <c r="M37" s="2"/>
    </row>
    <row r="38" spans="1:13" x14ac:dyDescent="0.25">
      <c r="G38" s="2"/>
      <c r="H38" s="2"/>
      <c r="I38" s="2"/>
      <c r="J38" s="2"/>
      <c r="K38" s="2"/>
      <c r="L38" s="2"/>
      <c r="M38" s="2"/>
    </row>
    <row r="39" spans="1:13" x14ac:dyDescent="0.25">
      <c r="G39" s="2"/>
      <c r="H39" s="2"/>
      <c r="I39" s="2"/>
      <c r="J39" s="2"/>
      <c r="K39" s="2"/>
      <c r="L39" s="2"/>
      <c r="M39" s="2"/>
    </row>
    <row r="40" spans="1:13" x14ac:dyDescent="0.25">
      <c r="G40" s="2"/>
      <c r="H40" s="2"/>
      <c r="I40" s="2"/>
      <c r="J40" s="2"/>
      <c r="K40" s="2"/>
      <c r="L40" s="2"/>
      <c r="M40" s="2"/>
    </row>
    <row r="41" spans="1:13" x14ac:dyDescent="0.25">
      <c r="G41" s="2"/>
      <c r="H41" s="2"/>
      <c r="I41" s="2"/>
      <c r="J41" s="2"/>
      <c r="K41" s="2"/>
      <c r="L41" s="2"/>
      <c r="M41" s="2"/>
    </row>
    <row r="42" spans="1:13" x14ac:dyDescent="0.25">
      <c r="G42" s="2"/>
      <c r="H42" s="2"/>
      <c r="I42" s="2"/>
      <c r="J42" s="2"/>
      <c r="K42" s="2"/>
      <c r="L42" s="2"/>
      <c r="M42" s="2"/>
    </row>
    <row r="43" spans="1:13" x14ac:dyDescent="0.25">
      <c r="G43" s="2"/>
      <c r="H43" s="2"/>
      <c r="I43" s="2"/>
      <c r="J43" s="2"/>
      <c r="K43" s="2"/>
      <c r="L43" s="2"/>
      <c r="M43" s="2"/>
    </row>
    <row r="44" spans="1:13" x14ac:dyDescent="0.25">
      <c r="G44" s="2"/>
      <c r="H44" s="2"/>
      <c r="I44" s="2"/>
      <c r="J44" s="2"/>
      <c r="K44" s="2"/>
      <c r="L44" s="2"/>
      <c r="M44" s="2"/>
    </row>
    <row r="45" spans="1:13" x14ac:dyDescent="0.25">
      <c r="G45" s="2"/>
      <c r="H45" s="2"/>
      <c r="I45" s="2"/>
      <c r="J45" s="2"/>
      <c r="K45" s="2"/>
      <c r="L45" s="2"/>
      <c r="M45" s="2"/>
    </row>
    <row r="46" spans="1:13" x14ac:dyDescent="0.25">
      <c r="G46" s="2"/>
      <c r="H46" s="2"/>
      <c r="I46" s="2"/>
      <c r="J46" s="2"/>
      <c r="K46" s="2"/>
      <c r="L46" s="2"/>
      <c r="M46" s="2"/>
    </row>
  </sheetData>
  <sortState xmlns:xlrd2="http://schemas.microsoft.com/office/spreadsheetml/2017/richdata2" ref="J4:J34">
    <sortCondition ref="J4:J34"/>
  </sortState>
  <conditionalFormatting sqref="B18">
    <cfRule type="expression" dxfId="0" priority="1">
      <formula>$B$18=FALSE</formula>
    </cfRule>
  </conditionalFormatting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6ED4C411-A5BC-41B8-B49B-ED2C055BC6B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 2</vt:lpstr>
      <vt:lpstr>FrameRate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2025-07-12T01:24:04Z</dcterms:created>
  <dcterms:modified xsi:type="dcterms:W3CDTF">2025-07-13T04:26:22Z</dcterms:modified>
</cp:coreProperties>
</file>