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escargas" sheetId="1" r:id="rId4"/>
    <sheet name="Presupuesto de MKT" sheetId="2" r:id="rId5"/>
    <sheet name="Calendario" sheetId="3" r:id="rId6"/>
    <sheet name="Hoja 4" sheetId="4" r:id="rId7"/>
  </sheets>
</workbook>
</file>

<file path=xl/sharedStrings.xml><?xml version="1.0" encoding="utf-8"?>
<sst xmlns="http://schemas.openxmlformats.org/spreadsheetml/2006/main" uniqueCount="62">
  <si>
    <t>Tabla 1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</si>
  <si>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</si>
  <si>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</si>
  <si>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</si>
  <si>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</si>
  <si>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</si>
  <si>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</si>
  <si>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</si>
  <si>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</si>
  <si>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</si>
  <si>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</si>
  <si>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</si>
  <si>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</si>
  <si>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Totales</t>
  </si>
  <si>
    <t>Visitas/Visibilidad</t>
  </si>
  <si>
    <t>Descargas</t>
  </si>
  <si>
    <t>Descargas acumuladas</t>
  </si>
  <si>
    <t>Usuarios activos</t>
  </si>
  <si>
    <t>Ticket promedio x Usuario.</t>
  </si>
  <si>
    <t>Facturacion</t>
  </si>
  <si>
    <t>DESCARGAS AÑO 1</t>
  </si>
  <si>
    <t>CPI</t>
  </si>
  <si>
    <t>INVERSION TOTAL</t>
  </si>
  <si>
    <t>Facturación -40% app store</t>
  </si>
  <si>
    <t>Canal</t>
  </si>
  <si>
    <t>Acciones</t>
  </si>
  <si>
    <t>Dispositivos</t>
  </si>
  <si>
    <t>INVERSION %</t>
  </si>
  <si>
    <t>SEM-Adwords</t>
  </si>
  <si>
    <t>Campañas de búsqueda.</t>
  </si>
  <si>
    <t>Movil y Tablet.</t>
  </si>
  <si>
    <t>Campañas de display con retargeting.</t>
  </si>
  <si>
    <t>Campañas en youtube.</t>
  </si>
  <si>
    <t>SEO Y ASO</t>
  </si>
  <si>
    <t>Pagina web institucional con información general del juego y con un blog con contenido, trabajar con 15 a 20 palabras claves para estar bien posicionaros en google. Buena descripción en app store con buenas gráficas y reviews.</t>
  </si>
  <si>
    <t>Movil, tablet y web.</t>
  </si>
  <si>
    <t>Inboundmarketing</t>
  </si>
  <si>
    <t>Trabajar con bueno contenido y usabilidad para el usuario así y con esto lograr atraerlos, fidelizarlos y motivarlos a invitar a nuevos usuarios.</t>
  </si>
  <si>
    <t>FB APP ADS</t>
  </si>
  <si>
    <t>Campañas de reconocimiento y conversión en Facebook bien dirigida a nuestro publico.</t>
  </si>
  <si>
    <t>Instagram APP ADS</t>
  </si>
  <si>
    <t>Campañas de reconocimiento y conversión en Instagram bien dirigida a nuestro publico.</t>
  </si>
  <si>
    <t>Twitter APP ADS</t>
  </si>
  <si>
    <t>INFLUENCIADORES</t>
  </si>
  <si>
    <t>Contactar y tener acuerdos consideres de opinión del  mundo del gaming para que testen el juego y lo recomienden. Hacer lo mismo con youtubers.</t>
  </si>
  <si>
    <t>Descargas con bots</t>
  </si>
  <si>
    <t>Posicionarnos en el top 10 de descargas.</t>
  </si>
  <si>
    <t>Facebook</t>
  </si>
  <si>
    <t>Comunicar los logros que alcanzo en la app y así obtener beneficios en el juego.</t>
  </si>
  <si>
    <t>Invitar Amigos</t>
  </si>
  <si>
    <t>Si tus amigos empiezan a jugar también te bonificamos en el juego. Cuidando no llegar a ser spam.</t>
  </si>
  <si>
    <t>Inversion Total</t>
  </si>
  <si>
    <t>SEM-Adwords búsqueda</t>
  </si>
  <si>
    <t>SEM-Adwords Display</t>
  </si>
  <si>
    <t>SEM-Adwords Youtube</t>
  </si>
  <si>
    <t>Mayor fuera</t>
  </si>
  <si>
    <t>Menor fuerza</t>
  </si>
  <si/>
  <si>
    <t>Inversion en MKT</t>
  </si>
  <si>
    <t>APP</t>
  </si>
  <si>
    <t>Costos operativos</t>
  </si>
  <si>
    <t>TOTAL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</si>
</sst>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#,##0%"/>
    <numFmt numFmtId="60" formatCode="[$€-2] 0"/>
    <numFmt numFmtId="61" formatCode="[$€-2] #,##0.00"/>
    <numFmt numFmtId="62" formatCode="[$€-2] #,##0"/>
    <numFmt numFmtId="63" formatCode="[$€-2] 0.0"/>
    <numFmt numFmtId="64" formatCode="_-[$€-2]* #,##0_-;_-[$€-2]* \(#,##0\)_-;_-[$€-2]* &quot;-&quot;??;_-@_-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hadow val="1"/>
      <sz val="12"/>
      <color indexed="15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10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62" fontId="2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61" fontId="2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2" fillId="2" borderId="1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9" fontId="0" borderId="4" applyNumberFormat="1" applyFont="1" applyFill="0" applyBorder="1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5" borderId="4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0" fillId="4" borderId="9" applyNumberFormat="1" applyFont="1" applyFill="1" applyBorder="1" applyAlignment="1" applyProtection="0">
      <alignment vertical="top" wrapText="1"/>
    </xf>
    <xf numFmtId="0" fontId="0" fillId="4" borderId="10" applyNumberFormat="1" applyFont="1" applyFill="1" applyBorder="1" applyAlignment="1" applyProtection="0">
      <alignment vertical="top" wrapText="1"/>
    </xf>
    <xf numFmtId="49" fontId="2" borderId="11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fillId="4" borderId="12" applyNumberFormat="1" applyFont="1" applyFill="1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fillId="5" borderId="13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4" fontId="2" fillId="2" borderId="1" applyNumberFormat="1" applyFont="1" applyFill="1" applyBorder="1" applyAlignment="1" applyProtection="0">
      <alignment vertical="top" wrapText="1"/>
    </xf>
    <xf numFmtId="64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4" fontId="0" borderId="6" applyNumberFormat="1" applyFont="1" applyFill="0" applyBorder="1" applyAlignment="1" applyProtection="0">
      <alignment vertical="top" wrapText="1"/>
    </xf>
    <xf numFmtId="64" fontId="0" borderId="6" applyNumberFormat="1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e7c37"/>
      <rgbColor rgb="ff83f876"/>
      <rgbColor rgb="fffefefe"/>
      <rgbColor rgb="ff51a7f9"/>
      <rgbColor rgb="ff0264c0"/>
      <rgbColor rgb="ff6fbf40"/>
      <rgbColor rgb="ff00872a"/>
      <rgbColor rgb="fffbe02b"/>
      <rgbColor rgb="ffbd9a1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6111"/>
          <c:y val="0.126667"/>
          <c:w val="0.727778"/>
          <c:h val="0.860833"/>
        </c:manualLayout>
      </c:layout>
      <c:pieChart>
        <c:varyColors val="0"/>
        <c:ser>
          <c:idx val="0"/>
          <c:order val="0"/>
          <c:tx>
            <c:strRef>
              <c:f>'Hoja 4'!$C$1</c:f>
              <c:strCache>
                <c:ptCount val="1"/>
                <c:pt idx="0">
                  <c:v/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Helvetica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Helvetica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8100" dir="5273901">
                          <a:srgbClr val="000000">
                            <a:alpha val="100000"/>
                          </a:srgbClr>
                        </a:outerShdw>
                      </a:effectLst>
                      <a:latin typeface="Helvetica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'Hoja 4'!$A$2:$A$4</c:f>
              <c:strCache>
                <c:ptCount val="3"/>
                <c:pt idx="0">
                  <c:v>Inversion en MKT</c:v>
                </c:pt>
                <c:pt idx="1">
                  <c:v>APP</c:v>
                </c:pt>
                <c:pt idx="2">
                  <c:v>Costos operativos</c:v>
                </c:pt>
              </c:strCache>
            </c:strRef>
          </c:cat>
          <c:val>
            <c:numRef>
              <c:f>'Hoja 4'!$C$2:$C$4</c:f>
              <c:numCache>
                <c:ptCount val="3"/>
                <c:pt idx="0">
                  <c:v>0.523337</c:v>
                </c:pt>
                <c:pt idx="1">
                  <c:v>0.158888</c:v>
                </c:pt>
                <c:pt idx="2">
                  <c:v>0.317776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208280</xdr:colOff>
      <xdr:row>11</xdr:row>
      <xdr:rowOff>132079</xdr:rowOff>
    </xdr:from>
    <xdr:to>
      <xdr:col>4</xdr:col>
      <xdr:colOff>932180</xdr:colOff>
      <xdr:row>28</xdr:row>
      <xdr:rowOff>55879</xdr:rowOff>
    </xdr:to>
    <xdr:graphicFrame>
      <xdr:nvGraphicFramePr>
        <xdr:cNvPr id="2" name="Chart 2"/>
        <xdr:cNvGraphicFramePr/>
      </xdr:nvGraphicFramePr>
      <xdr:xfrm>
        <a:off x="1452879" y="2950209"/>
        <a:ext cx="4572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20" style="1" customWidth="1"/>
    <col min="2" max="2" width="5.4375" style="1" customWidth="1"/>
    <col min="3" max="3" width="9.67188" style="1" customWidth="1"/>
    <col min="4" max="4" width="10.6719" style="1" customWidth="1"/>
    <col min="5" max="5" width="10.6719" style="1" customWidth="1"/>
    <col min="6" max="6" width="10.6719" style="1" customWidth="1"/>
    <col min="7" max="7" width="10.6719" style="1" customWidth="1"/>
    <col min="8" max="8" width="10.6719" style="1" customWidth="1"/>
    <col min="9" max="9" width="10.6719" style="1" customWidth="1"/>
    <col min="10" max="10" width="10.6719" style="1" customWidth="1"/>
    <col min="11" max="11" width="10.6719" style="1" customWidth="1"/>
    <col min="12" max="12" width="10.6719" style="1" customWidth="1"/>
    <col min="13" max="13" width="10.6719" style="1" customWidth="1"/>
    <col min="14" max="14" width="10.6719" style="1" customWidth="1"/>
    <col min="15" max="15" width="9.17188" style="1" customWidth="1"/>
    <col min="16" max="16" width="9.35156" style="1" customWidth="1"/>
    <col min="17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0.55" customHeight="1">
      <c r="A2" s="3"/>
      <c r="B2" s="4"/>
      <c r="C2" t="s" s="4">
        <v>1</v>
      </c>
      <c r="D2" t="s" s="4">
        <v>2</v>
      </c>
      <c r="E2" t="s" s="4">
        <v>3</v>
      </c>
      <c r="F2" t="s" s="4">
        <v>4</v>
      </c>
      <c r="G2" t="s" s="4">
        <v>5</v>
      </c>
      <c r="H2" t="s" s="4">
        <v>6</v>
      </c>
      <c r="I2" t="s" s="4">
        <v>7</v>
      </c>
      <c r="J2" t="s" s="4">
        <v>8</v>
      </c>
      <c r="K2" t="s" s="4">
        <v>9</v>
      </c>
      <c r="L2" t="s" s="4">
        <v>10</v>
      </c>
      <c r="M2" t="s" s="4">
        <v>11</v>
      </c>
      <c r="N2" t="s" s="4">
        <v>12</v>
      </c>
      <c r="O2" t="s" s="4">
        <v>13</v>
      </c>
      <c r="P2" s="5">
        <v>0.6</v>
      </c>
    </row>
    <row r="3" ht="20.55" customHeight="1">
      <c r="A3" t="s" s="6">
        <v>14</v>
      </c>
      <c r="B3" s="7"/>
      <c r="C3" s="8">
        <v>300000</v>
      </c>
      <c r="D3" s="8">
        <v>200000</v>
      </c>
      <c r="E3" s="8">
        <v>150000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f>C3+D3+E3+F3+G3+H3+I3+J3+K3+L3+M3+N3</f>
        <v>1550000</v>
      </c>
      <c r="P3" s="8"/>
    </row>
    <row r="4" ht="20.35" customHeight="1">
      <c r="A4" t="s" s="9">
        <v>15</v>
      </c>
      <c r="B4" s="10">
        <v>0.05</v>
      </c>
      <c r="C4" s="11">
        <f>C3*$B$4</f>
        <v>15000</v>
      </c>
      <c r="D4" s="11">
        <f>D3*$B$4</f>
        <v>10000</v>
      </c>
      <c r="E4" s="11">
        <f>E3*$B$4</f>
        <v>7500</v>
      </c>
      <c r="F4" s="11">
        <f>F3*$B$4</f>
        <v>5000</v>
      </c>
      <c r="G4" s="11">
        <f>G3*$B$4</f>
        <v>5000</v>
      </c>
      <c r="H4" s="11">
        <f>H3*$B$4</f>
        <v>5000</v>
      </c>
      <c r="I4" s="11">
        <f>I3*$B$4</f>
        <v>5000</v>
      </c>
      <c r="J4" s="11">
        <f>J3*$B$4</f>
        <v>5000</v>
      </c>
      <c r="K4" s="11">
        <f>K3*$B$4</f>
        <v>5000</v>
      </c>
      <c r="L4" s="11">
        <f>L3*$B$4</f>
        <v>5000</v>
      </c>
      <c r="M4" s="11">
        <f>M3*$B$4</f>
        <v>5000</v>
      </c>
      <c r="N4" s="11">
        <f>N3*$B$4</f>
        <v>5000</v>
      </c>
      <c r="O4" s="11">
        <f>SUM(C4:N4)</f>
        <v>77500</v>
      </c>
      <c r="P4" s="12"/>
    </row>
    <row r="5" ht="20.35" customHeight="1">
      <c r="A5" t="s" s="9">
        <v>16</v>
      </c>
      <c r="B5" s="10">
        <v>0.05</v>
      </c>
      <c r="C5" s="11">
        <f>C3*$B$5</f>
        <v>15000</v>
      </c>
      <c r="D5" s="11">
        <f>(D3*$B$5)+C5</f>
        <v>25000</v>
      </c>
      <c r="E5" s="11">
        <f>(E3*$B$5)+D5</f>
        <v>32500</v>
      </c>
      <c r="F5" s="11">
        <f>(F3*$B$5)+E5</f>
        <v>37500</v>
      </c>
      <c r="G5" s="11">
        <f>(G3*$B$5)+F5</f>
        <v>42500</v>
      </c>
      <c r="H5" s="11">
        <f>(H3*$B$5)+G5</f>
        <v>47500</v>
      </c>
      <c r="I5" s="11">
        <f>(I3*$B$5)+H5</f>
        <v>52500</v>
      </c>
      <c r="J5" s="11">
        <f>(J3*$B$5)+I5</f>
        <v>57500</v>
      </c>
      <c r="K5" s="11">
        <f>(K3*$B$5)+J5</f>
        <v>62500</v>
      </c>
      <c r="L5" s="11">
        <f>(L3*$B$5)+K5</f>
        <v>67500</v>
      </c>
      <c r="M5" s="11">
        <f>(M3*$B$5)+L5</f>
        <v>72500</v>
      </c>
      <c r="N5" s="11">
        <f>(N3*$B$5)+M5</f>
        <v>77500</v>
      </c>
      <c r="O5" s="11"/>
      <c r="P5" s="12"/>
    </row>
    <row r="6" ht="20.35" customHeight="1">
      <c r="A6" t="s" s="9">
        <v>17</v>
      </c>
      <c r="B6" s="13">
        <v>0.21</v>
      </c>
      <c r="C6" s="11">
        <f>C5*$B$6</f>
        <v>3150</v>
      </c>
      <c r="D6" s="11">
        <f>D5*$B$6</f>
        <v>5250</v>
      </c>
      <c r="E6" s="11">
        <f>E5*$B$6</f>
        <v>6825</v>
      </c>
      <c r="F6" s="11">
        <f>F5*$B$6</f>
        <v>7875</v>
      </c>
      <c r="G6" s="11">
        <f>G5*$B$6</f>
        <v>8925</v>
      </c>
      <c r="H6" s="11">
        <f>H5*$B$6</f>
        <v>9975</v>
      </c>
      <c r="I6" s="11">
        <f>I5*$B$6</f>
        <v>11025</v>
      </c>
      <c r="J6" s="11">
        <f>J5*$B$6</f>
        <v>12075</v>
      </c>
      <c r="K6" s="11">
        <f>K5*$B$6</f>
        <v>13125</v>
      </c>
      <c r="L6" s="11">
        <f>L5*$B$6</f>
        <v>14175</v>
      </c>
      <c r="M6" s="11">
        <f>M5*$B$6</f>
        <v>15225</v>
      </c>
      <c r="N6" s="11">
        <f>N5*$B$6</f>
        <v>16275</v>
      </c>
      <c r="O6" s="11"/>
      <c r="P6" s="14"/>
    </row>
    <row r="7" ht="32.35" customHeight="1">
      <c r="A7" t="s" s="9">
        <v>18</v>
      </c>
      <c r="B7" s="15">
        <v>3</v>
      </c>
      <c r="C7" s="16">
        <f t="shared" si="38" ref="C7:N7">$B$7</f>
        <v>3</v>
      </c>
      <c r="D7" s="16">
        <f t="shared" si="38"/>
        <v>3</v>
      </c>
      <c r="E7" s="16">
        <f t="shared" si="38"/>
        <v>3</v>
      </c>
      <c r="F7" s="16">
        <f t="shared" si="38"/>
        <v>3</v>
      </c>
      <c r="G7" s="16">
        <f t="shared" si="38"/>
        <v>3</v>
      </c>
      <c r="H7" s="16">
        <f t="shared" si="38"/>
        <v>3</v>
      </c>
      <c r="I7" s="16">
        <f t="shared" si="38"/>
        <v>3</v>
      </c>
      <c r="J7" s="16">
        <f t="shared" si="38"/>
        <v>3</v>
      </c>
      <c r="K7" s="16">
        <f t="shared" si="38"/>
        <v>3</v>
      </c>
      <c r="L7" s="16">
        <f t="shared" si="38"/>
        <v>3</v>
      </c>
      <c r="M7" s="16">
        <f t="shared" si="38"/>
        <v>3</v>
      </c>
      <c r="N7" s="16">
        <f t="shared" si="38"/>
        <v>3</v>
      </c>
      <c r="O7" s="16"/>
      <c r="P7" s="16"/>
    </row>
    <row r="8" ht="20.35" customHeight="1">
      <c r="A8" t="s" s="9">
        <v>19</v>
      </c>
      <c r="B8" s="17"/>
      <c r="C8" s="18">
        <f>C6*C7</f>
        <v>9450</v>
      </c>
      <c r="D8" s="18">
        <f>D6*D7</f>
        <v>15750</v>
      </c>
      <c r="E8" s="18">
        <f>E6*E7</f>
        <v>20475</v>
      </c>
      <c r="F8" s="18">
        <f>F6*F7</f>
        <v>23625</v>
      </c>
      <c r="G8" s="18">
        <f>G6*G7</f>
        <v>26775</v>
      </c>
      <c r="H8" s="18">
        <f>H6*H7</f>
        <v>29925</v>
      </c>
      <c r="I8" s="18">
        <f>I6*I7</f>
        <v>33075</v>
      </c>
      <c r="J8" s="18">
        <f>J6*J7</f>
        <v>36225</v>
      </c>
      <c r="K8" s="18">
        <f>K6*K7</f>
        <v>39375</v>
      </c>
      <c r="L8" s="18">
        <f>L6*L7</f>
        <v>42525</v>
      </c>
      <c r="M8" s="18">
        <f>M6*M7</f>
        <v>45675</v>
      </c>
      <c r="N8" s="18">
        <f>N6*N7</f>
        <v>48825</v>
      </c>
      <c r="O8" s="19">
        <f>C8+D8+E8+F8+G8+H8+I8+J8+K8+L8+M8+N8</f>
        <v>371700</v>
      </c>
      <c r="P8" s="20">
        <f>O8*P2</f>
        <v>223020</v>
      </c>
    </row>
    <row r="9" ht="20.35" customHeight="1">
      <c r="A9" s="21"/>
      <c r="B9" s="2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6"/>
      <c r="P9" s="12"/>
    </row>
    <row r="10" ht="20.35" customHeight="1">
      <c r="A10" t="s" s="9">
        <v>20</v>
      </c>
      <c r="B10" s="22"/>
      <c r="C10" s="11">
        <f>N5</f>
        <v>77500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6"/>
      <c r="P10" s="12"/>
    </row>
    <row r="11" ht="20.35" customHeight="1">
      <c r="A11" t="s" s="9">
        <v>21</v>
      </c>
      <c r="B11" s="15"/>
      <c r="C11" s="23">
        <v>1.7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ht="20.35" customHeight="1">
      <c r="A12" t="s" s="9">
        <v>22</v>
      </c>
      <c r="B12" s="15"/>
      <c r="C12" s="19">
        <f>C10*C11</f>
        <v>131750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ht="32.35" customHeight="1">
      <c r="A13" t="s" s="9">
        <v>23</v>
      </c>
      <c r="B13" s="22"/>
      <c r="C13" s="19">
        <f>P8</f>
        <v>223020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6"/>
      <c r="P13" s="12"/>
    </row>
    <row r="14" ht="20.35" customHeight="1">
      <c r="A14" s="21"/>
      <c r="B14" s="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6"/>
      <c r="P14" s="12"/>
    </row>
    <row r="15" ht="20.35" customHeight="1">
      <c r="A15" s="21"/>
      <c r="B15" s="22"/>
      <c r="C15" s="2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6"/>
      <c r="P15" s="12"/>
    </row>
    <row r="16" ht="20.35" customHeight="1">
      <c r="A16" s="21"/>
      <c r="B16" s="2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6"/>
      <c r="P16" s="12"/>
    </row>
    <row r="17" ht="20.35" customHeight="1">
      <c r="A17" s="21"/>
      <c r="B17" s="2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6"/>
      <c r="P17" s="12"/>
    </row>
    <row r="18" ht="20.35" customHeight="1">
      <c r="A18" s="21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6"/>
      <c r="P18" s="12"/>
    </row>
  </sheetData>
  <mergeCells count="1">
    <mergeCell ref="A1:P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20.75" style="25" customWidth="1"/>
    <col min="2" max="2" width="35.0781" style="25" customWidth="1"/>
    <col min="3" max="3" width="16.3516" style="25" customWidth="1"/>
    <col min="4" max="4" width="16.3516" style="25" customWidth="1"/>
    <col min="5" max="5" width="16.3516" style="25" customWidth="1"/>
    <col min="6" max="256" width="16.3516" style="25" customWidth="1"/>
  </cols>
  <sheetData>
    <row r="1" ht="20.55" customHeight="1">
      <c r="A1" t="s" s="4">
        <v>24</v>
      </c>
      <c r="B1" t="s" s="4">
        <v>25</v>
      </c>
      <c r="C1" t="s" s="4">
        <v>26</v>
      </c>
      <c r="D1" t="s" s="4">
        <v>27</v>
      </c>
      <c r="E1" s="26">
        <f>'Descargas'!C12</f>
        <v>131750</v>
      </c>
    </row>
    <row r="2" ht="20.55" customHeight="1">
      <c r="A2" t="s" s="6">
        <v>28</v>
      </c>
      <c r="B2" t="s" s="27">
        <v>29</v>
      </c>
      <c r="C2" t="s" s="28">
        <v>30</v>
      </c>
      <c r="D2" s="29">
        <v>0.05</v>
      </c>
      <c r="E2" s="30">
        <f>$E$1*D2</f>
        <v>6587.5</v>
      </c>
    </row>
    <row r="3" ht="20.35" customHeight="1">
      <c r="A3" s="21"/>
      <c r="B3" t="s" s="31">
        <v>31</v>
      </c>
      <c r="C3" t="s" s="32">
        <v>30</v>
      </c>
      <c r="D3" s="33">
        <v>0.05</v>
      </c>
      <c r="E3" s="19">
        <f>$E$1*D3</f>
        <v>6587.5</v>
      </c>
    </row>
    <row r="4" ht="20.35" customHeight="1">
      <c r="A4" s="21"/>
      <c r="B4" t="s" s="31">
        <v>32</v>
      </c>
      <c r="C4" t="s" s="32">
        <v>30</v>
      </c>
      <c r="D4" s="33">
        <v>0.25</v>
      </c>
      <c r="E4" s="19">
        <f>$E$1*D4</f>
        <v>32937.5</v>
      </c>
    </row>
    <row r="5" ht="80.35" customHeight="1">
      <c r="A5" t="s" s="9">
        <v>33</v>
      </c>
      <c r="B5" t="s" s="31">
        <v>34</v>
      </c>
      <c r="C5" t="s" s="32">
        <v>35</v>
      </c>
      <c r="D5" s="33">
        <v>0.05</v>
      </c>
      <c r="E5" s="19">
        <f>$E$1*D5</f>
        <v>6587.5</v>
      </c>
    </row>
    <row r="6" ht="56.35" customHeight="1">
      <c r="A6" t="s" s="9">
        <v>36</v>
      </c>
      <c r="B6" t="s" s="31">
        <v>37</v>
      </c>
      <c r="C6" t="s" s="32">
        <v>35</v>
      </c>
      <c r="D6" s="33">
        <v>0.03</v>
      </c>
      <c r="E6" s="19">
        <f>$E$1*D6</f>
        <v>3952.5</v>
      </c>
    </row>
    <row r="7" ht="32.35" customHeight="1">
      <c r="A7" t="s" s="9">
        <v>38</v>
      </c>
      <c r="B7" t="s" s="31">
        <v>39</v>
      </c>
      <c r="C7" t="s" s="32">
        <v>30</v>
      </c>
      <c r="D7" s="33">
        <v>0.22</v>
      </c>
      <c r="E7" s="19">
        <f>$E$1*D7</f>
        <v>28985</v>
      </c>
    </row>
    <row r="8" ht="32.35" customHeight="1">
      <c r="A8" t="s" s="9">
        <v>40</v>
      </c>
      <c r="B8" t="s" s="31">
        <v>41</v>
      </c>
      <c r="C8" t="s" s="32">
        <v>30</v>
      </c>
      <c r="D8" s="33">
        <v>0.1</v>
      </c>
      <c r="E8" s="19">
        <f>$E$1*D8</f>
        <v>13175</v>
      </c>
    </row>
    <row r="9" ht="20.35" customHeight="1">
      <c r="A9" t="s" s="9">
        <v>42</v>
      </c>
      <c r="B9" s="22"/>
      <c r="C9" t="s" s="32">
        <v>30</v>
      </c>
      <c r="D9" s="33">
        <v>0.1</v>
      </c>
      <c r="E9" s="19">
        <f>$E$1*D9</f>
        <v>13175</v>
      </c>
    </row>
    <row r="10" ht="56.35" customHeight="1">
      <c r="A10" t="s" s="9">
        <v>43</v>
      </c>
      <c r="B10" t="s" s="31">
        <v>44</v>
      </c>
      <c r="C10" t="s" s="32">
        <v>35</v>
      </c>
      <c r="D10" s="33">
        <v>0.1</v>
      </c>
      <c r="E10" s="19">
        <f>$E$1*D10</f>
        <v>13175</v>
      </c>
    </row>
    <row r="11" ht="20.35" customHeight="1">
      <c r="A11" t="s" s="9">
        <v>45</v>
      </c>
      <c r="B11" t="s" s="31">
        <v>46</v>
      </c>
      <c r="C11" t="s" s="32">
        <v>30</v>
      </c>
      <c r="D11" s="33">
        <v>0.05</v>
      </c>
      <c r="E11" s="19">
        <f>$E$1*D11</f>
        <v>6587.5</v>
      </c>
    </row>
    <row r="12" ht="32.35" customHeight="1">
      <c r="A12" t="s" s="9">
        <v>47</v>
      </c>
      <c r="B12" t="s" s="31">
        <v>48</v>
      </c>
      <c r="C12" t="s" s="32">
        <v>30</v>
      </c>
      <c r="D12" s="33">
        <v>0</v>
      </c>
      <c r="E12" s="19">
        <f>$E$1*D12</f>
        <v>0</v>
      </c>
    </row>
    <row r="13" ht="44.35" customHeight="1">
      <c r="A13" t="s" s="9">
        <v>49</v>
      </c>
      <c r="B13" t="s" s="31">
        <v>50</v>
      </c>
      <c r="C13" t="s" s="32">
        <v>30</v>
      </c>
      <c r="D13" s="33">
        <v>0</v>
      </c>
      <c r="E13" s="19"/>
    </row>
    <row r="14" ht="20.35" customHeight="1">
      <c r="A14" s="9"/>
      <c r="B14" s="31"/>
      <c r="C14" s="32"/>
      <c r="D14" s="12"/>
      <c r="E14" s="19"/>
    </row>
    <row r="15" ht="20.35" customHeight="1">
      <c r="A15" t="s" s="9">
        <v>51</v>
      </c>
      <c r="B15" s="31"/>
      <c r="C15" s="32"/>
      <c r="D15" s="33">
        <f>SUM(D2:D14)</f>
        <v>0.9999999999999999</v>
      </c>
      <c r="E15" s="20">
        <f>E12+E11+E10+E9+E8+E7+E6+E5+E4+E3+E2</f>
        <v>131750</v>
      </c>
    </row>
    <row r="16" ht="20.35" customHeight="1">
      <c r="A16" s="9"/>
      <c r="B16" s="31"/>
      <c r="C16" s="32"/>
      <c r="D16" s="12"/>
      <c r="E16" s="19"/>
    </row>
    <row r="17" ht="20.35" customHeight="1">
      <c r="A17" s="9"/>
      <c r="B17" s="31"/>
      <c r="C17" s="32"/>
      <c r="D17" s="12"/>
      <c r="E17" s="19"/>
    </row>
    <row r="18" ht="20.35" customHeight="1">
      <c r="A18" s="9"/>
      <c r="B18" s="31"/>
      <c r="C18" s="32"/>
      <c r="D18" s="12"/>
      <c r="E18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22.1484" style="34" customWidth="1"/>
    <col min="2" max="2" width="6.17188" style="34" customWidth="1"/>
    <col min="3" max="3" width="6.17188" style="34" customWidth="1"/>
    <col min="4" max="4" width="6.17188" style="34" customWidth="1"/>
    <col min="5" max="5" width="6.17188" style="34" customWidth="1"/>
    <col min="6" max="6" width="6.17188" style="34" customWidth="1"/>
    <col min="7" max="7" width="6.17188" style="34" customWidth="1"/>
    <col min="8" max="8" width="6.17188" style="34" customWidth="1"/>
    <col min="9" max="9" width="6.17188" style="34" customWidth="1"/>
    <col min="10" max="10" width="6.17188" style="34" customWidth="1"/>
    <col min="11" max="11" width="7" style="34" customWidth="1"/>
    <col min="12" max="12" width="7" style="34" customWidth="1"/>
    <col min="13" max="13" width="7" style="34" customWidth="1"/>
    <col min="14" max="256" width="16.3516" style="34" customWidth="1"/>
  </cols>
  <sheetData>
    <row r="1" ht="20.55" customHeight="1">
      <c r="A1" s="3"/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</row>
    <row r="2" ht="20.55" customHeight="1">
      <c r="A2" t="s" s="6">
        <v>52</v>
      </c>
      <c r="B2" s="35"/>
      <c r="C2" s="36"/>
      <c r="D2" s="36"/>
      <c r="E2" s="37"/>
      <c r="F2" s="37"/>
      <c r="G2" s="37"/>
      <c r="H2" s="37"/>
      <c r="I2" s="37"/>
      <c r="J2" s="37"/>
      <c r="K2" s="37"/>
      <c r="L2" s="37"/>
      <c r="M2" s="37"/>
    </row>
    <row r="3" ht="20.35" customHeight="1">
      <c r="A3" t="s" s="9">
        <v>53</v>
      </c>
      <c r="B3" s="38"/>
      <c r="C3" s="39"/>
      <c r="D3" s="39"/>
      <c r="E3" s="40"/>
      <c r="F3" s="40"/>
      <c r="G3" s="40"/>
      <c r="H3" s="40"/>
      <c r="I3" s="40"/>
      <c r="J3" s="40"/>
      <c r="K3" s="40"/>
      <c r="L3" s="40"/>
      <c r="M3" s="40"/>
    </row>
    <row r="4" ht="20.35" customHeight="1">
      <c r="A4" t="s" s="9">
        <v>54</v>
      </c>
      <c r="B4" s="38"/>
      <c r="C4" s="39"/>
      <c r="D4" s="39"/>
      <c r="E4" s="40"/>
      <c r="F4" s="40"/>
      <c r="G4" s="40"/>
      <c r="H4" s="40"/>
      <c r="I4" s="40"/>
      <c r="J4" s="40"/>
      <c r="K4" s="40"/>
      <c r="L4" s="40"/>
      <c r="M4" s="40"/>
    </row>
    <row r="5" ht="20.35" customHeight="1">
      <c r="A5" t="s" s="9">
        <v>33</v>
      </c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</row>
    <row r="6" ht="20.35" customHeight="1">
      <c r="A6" t="s" s="9">
        <v>36</v>
      </c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ht="20.35" customHeight="1">
      <c r="A7" t="s" s="9">
        <v>38</v>
      </c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</row>
    <row r="8" ht="20.35" customHeight="1">
      <c r="A8" t="s" s="9">
        <v>40</v>
      </c>
      <c r="B8" s="38"/>
      <c r="C8" s="39"/>
      <c r="D8" s="39"/>
      <c r="E8" s="40"/>
      <c r="F8" s="40"/>
      <c r="G8" s="40"/>
      <c r="H8" s="40"/>
      <c r="I8" s="40"/>
      <c r="J8" s="40"/>
      <c r="K8" s="40"/>
      <c r="L8" s="40"/>
      <c r="M8" s="40"/>
    </row>
    <row r="9" ht="20.35" customHeight="1">
      <c r="A9" t="s" s="9">
        <v>42</v>
      </c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</row>
    <row r="10" ht="20.35" customHeight="1">
      <c r="A10" t="s" s="9">
        <v>43</v>
      </c>
      <c r="B10" s="38"/>
      <c r="C10" s="39"/>
      <c r="D10" s="39"/>
      <c r="E10" s="40"/>
      <c r="F10" s="40"/>
      <c r="G10" s="40"/>
      <c r="H10" s="40"/>
      <c r="I10" s="40"/>
      <c r="J10" s="40"/>
      <c r="K10" s="40"/>
      <c r="L10" s="40"/>
      <c r="M10" s="40"/>
    </row>
    <row r="11" ht="20.35" customHeight="1">
      <c r="A11" t="s" s="9">
        <v>45</v>
      </c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</row>
    <row r="12" ht="20.15" customHeight="1">
      <c r="A12" t="s" s="41">
        <v>47</v>
      </c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ht="20" customHeight="1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</row>
    <row r="14" ht="20.15" customHeight="1">
      <c r="A14" s="44"/>
      <c r="B14" s="46"/>
      <c r="C14" t="s" s="47">
        <v>55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ht="20.15" customHeight="1">
      <c r="A15" s="44"/>
      <c r="B15" s="48"/>
      <c r="C15" t="s" s="47">
        <v>56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</row>
  </sheetData>
  <mergeCells count="2">
    <mergeCell ref="C15:E15"/>
    <mergeCell ref="C14:E1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49" customWidth="1"/>
    <col min="2" max="2" width="16.3516" style="49" customWidth="1"/>
    <col min="3" max="3" width="17.8516" style="49" customWidth="1"/>
    <col min="4" max="4" width="16.3516" style="49" customWidth="1"/>
    <col min="5" max="5" width="16.3516" style="49" customWidth="1"/>
    <col min="6" max="256" width="16.3516" style="49" customWidth="1"/>
  </cols>
  <sheetData>
    <row r="1" ht="20.55" customHeight="1">
      <c r="A1" s="3"/>
      <c r="B1" s="50"/>
      <c r="C1" s="5"/>
      <c r="D1" s="3"/>
      <c r="E1" s="3"/>
    </row>
    <row r="2" ht="20.55" customHeight="1">
      <c r="A2" t="s" s="6">
        <v>58</v>
      </c>
      <c r="B2" s="51">
        <f>'Descargas'!C12</f>
        <v>131750</v>
      </c>
      <c r="C2" s="29">
        <f>B2/$B$5</f>
        <v>0.5233366434955313</v>
      </c>
      <c r="D2" s="52"/>
      <c r="E2" s="52"/>
    </row>
    <row r="3" ht="20.35" customHeight="1">
      <c r="A3" t="s" s="9">
        <v>59</v>
      </c>
      <c r="B3" s="53">
        <v>40000</v>
      </c>
      <c r="C3" s="33">
        <f>B3/$B$5</f>
        <v>0.1588877855014896</v>
      </c>
      <c r="D3" s="12"/>
      <c r="E3" s="12"/>
    </row>
    <row r="4" ht="20.35" customHeight="1">
      <c r="A4" t="s" s="9">
        <v>60</v>
      </c>
      <c r="B4" s="54">
        <v>80000</v>
      </c>
      <c r="C4" s="33">
        <f>B4/$B$5</f>
        <v>0.3177755710029792</v>
      </c>
      <c r="D4" s="12"/>
      <c r="E4" s="12"/>
    </row>
    <row r="5" ht="20.35" customHeight="1">
      <c r="A5" t="s" s="9">
        <v>61</v>
      </c>
      <c r="B5" s="53">
        <f>SUM(B2:B4)</f>
        <v>251750</v>
      </c>
      <c r="C5" s="33">
        <f>B5/$B$5</f>
        <v>1</v>
      </c>
      <c r="D5" s="12"/>
      <c r="E5" s="12"/>
    </row>
    <row r="6" ht="20.35" customHeight="1">
      <c r="A6" s="21"/>
      <c r="B6" s="53"/>
      <c r="C6" s="33"/>
      <c r="D6" s="12"/>
      <c r="E6" s="12"/>
    </row>
    <row r="7" ht="20.35" customHeight="1">
      <c r="A7" s="21"/>
      <c r="B7" s="53"/>
      <c r="C7" s="33"/>
      <c r="D7" s="12"/>
      <c r="E7" s="12"/>
    </row>
    <row r="8" ht="20.35" customHeight="1">
      <c r="A8" s="21"/>
      <c r="B8" s="53"/>
      <c r="C8" s="33"/>
      <c r="D8" s="12"/>
      <c r="E8" s="12"/>
    </row>
    <row r="9" ht="20.35" customHeight="1">
      <c r="A9" s="21"/>
      <c r="B9" s="53"/>
      <c r="C9" s="33"/>
      <c r="D9" s="12"/>
      <c r="E9" s="12"/>
    </row>
    <row r="10" ht="20.35" customHeight="1">
      <c r="A10" s="21"/>
      <c r="B10" s="53"/>
      <c r="C10" s="33"/>
      <c r="D10" s="12"/>
      <c r="E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