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5D44C104-2C01-438D-8B1B-CD408D095B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grade">Sheet1!$I$2:$I$11</definedName>
    <definedName name="total">Sheet1!$G$2:$G$11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M11" i="1"/>
  <c r="M10" i="1"/>
  <c r="M9" i="1"/>
  <c r="L9" i="1"/>
  <c r="G2" i="1"/>
  <c r="L5" i="1" s="1"/>
  <c r="L12" i="1"/>
  <c r="L11" i="1"/>
  <c r="L10" i="1"/>
  <c r="H11" i="1"/>
  <c r="H10" i="1"/>
  <c r="H9" i="1"/>
  <c r="H8" i="1"/>
  <c r="H7" i="1"/>
  <c r="H6" i="1"/>
  <c r="H5" i="1"/>
  <c r="H4" i="1"/>
  <c r="H3" i="1"/>
  <c r="H2" i="1"/>
  <c r="L6" i="1"/>
  <c r="L4" i="1"/>
  <c r="L3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<sst xmlns="http://schemas.openxmlformats.org/spreadsheetml/2006/main" count="30" uniqueCount="24">
  <si>
    <t>ID</t>
  </si>
  <si>
    <t>Assn1</t>
  </si>
  <si>
    <t>Assn2</t>
  </si>
  <si>
    <t>Assn3</t>
  </si>
  <si>
    <t>Assn4</t>
  </si>
  <si>
    <t>FinalExam</t>
  </si>
  <si>
    <t>Total</t>
  </si>
  <si>
    <t>Rank</t>
  </si>
  <si>
    <t>FinalGrade</t>
  </si>
  <si>
    <t>Mean</t>
  </si>
  <si>
    <t>Standard Deviation</t>
  </si>
  <si>
    <t>Maximum</t>
  </si>
  <si>
    <t>Minimum</t>
  </si>
  <si>
    <t>Number of</t>
  </si>
  <si>
    <t>A</t>
  </si>
  <si>
    <t>B</t>
  </si>
  <si>
    <t>C</t>
  </si>
  <si>
    <t>F</t>
  </si>
  <si>
    <t>C+</t>
  </si>
  <si>
    <t>B+</t>
  </si>
  <si>
    <t>A+</t>
  </si>
  <si>
    <t>B-</t>
  </si>
  <si>
    <t>normal</t>
  </si>
  <si>
    <t>using namebox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</si>
</sst>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G1" workbookViewId="0">
      <selection activeCell="P16" sqref="P16"/>
    </sheetView>
  </sheetViews>
  <sheetFormatPr defaultRowHeight="14.4" x14ac:dyDescent="0.3"/>
  <cols>
    <col min="6" max="6" width="10" bestFit="1" customWidth="1"/>
    <col min="9" max="9" width="10.5546875" bestFit="1" customWidth="1"/>
    <col min="11" max="11" width="18.109375" bestFit="1" customWidth="1"/>
    <col min="13" max="13" width="29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3">
      <c r="A2" s="2">
        <v>6531001</v>
      </c>
      <c r="B2">
        <v>100</v>
      </c>
      <c r="C2">
        <v>100</v>
      </c>
      <c r="D2">
        <v>90</v>
      </c>
      <c r="E2">
        <v>0</v>
      </c>
      <c r="F2">
        <v>44</v>
      </c>
      <c r="G2">
        <f>SUM(B2:E2)*0.14+F2*0.44</f>
        <v>59.96</v>
      </c>
      <c r="H2">
        <f>RANK(G2,$G$2:$G$11,)</f>
        <v>8</v>
      </c>
      <c r="I2" t="s">
        <v>18</v>
      </c>
    </row>
    <row r="3" spans="1:13" x14ac:dyDescent="0.3">
      <c r="A3" s="2">
        <v>6531002</v>
      </c>
      <c r="B3">
        <v>80</v>
      </c>
      <c r="C3">
        <v>100</v>
      </c>
      <c r="D3">
        <v>100</v>
      </c>
      <c r="E3">
        <v>0</v>
      </c>
      <c r="F3">
        <v>31.5</v>
      </c>
      <c r="G3">
        <f t="shared" ref="G3:G11" si="0">SUM(B3:E3)*0.14+F3*0.44</f>
        <v>53.06</v>
      </c>
      <c r="H3">
        <f t="shared" ref="H3:H11" si="1">RANK(G3,$G$2:$G$11,)</f>
        <v>9</v>
      </c>
      <c r="I3" t="s">
        <v>18</v>
      </c>
      <c r="K3" s="2" t="s">
        <v>9</v>
      </c>
      <c r="L3">
        <f>TRIMMEAN(G2:G11, 0)</f>
        <v>67.986000000000004</v>
      </c>
    </row>
    <row r="4" spans="1:13" x14ac:dyDescent="0.3">
      <c r="A4" s="2">
        <v>6531003</v>
      </c>
      <c r="B4">
        <v>100</v>
      </c>
      <c r="C4">
        <v>100</v>
      </c>
      <c r="D4">
        <v>100</v>
      </c>
      <c r="E4">
        <v>96</v>
      </c>
      <c r="F4">
        <v>71</v>
      </c>
      <c r="G4">
        <f t="shared" si="0"/>
        <v>86.68</v>
      </c>
      <c r="H4">
        <f t="shared" si="1"/>
        <v>2</v>
      </c>
      <c r="I4" t="s">
        <v>14</v>
      </c>
      <c r="K4" s="2" t="s">
        <v>10</v>
      </c>
      <c r="L4">
        <f>STDEV(G2:G11)</f>
        <v>18.471426703003875</v>
      </c>
    </row>
    <row r="5" spans="1:13" x14ac:dyDescent="0.3">
      <c r="A5" s="2">
        <v>6531004</v>
      </c>
      <c r="B5">
        <v>95</v>
      </c>
      <c r="C5">
        <v>100</v>
      </c>
      <c r="D5">
        <v>100</v>
      </c>
      <c r="E5">
        <v>100</v>
      </c>
      <c r="F5">
        <v>61</v>
      </c>
      <c r="G5">
        <f t="shared" si="0"/>
        <v>82.14</v>
      </c>
      <c r="H5">
        <f t="shared" si="1"/>
        <v>3</v>
      </c>
      <c r="I5" t="s">
        <v>19</v>
      </c>
      <c r="K5" s="2" t="s">
        <v>11</v>
      </c>
      <c r="L5">
        <f>MAX(G2:G11)</f>
        <v>92.7</v>
      </c>
    </row>
    <row r="6" spans="1:13" x14ac:dyDescent="0.3">
      <c r="A6" s="2">
        <v>6531005</v>
      </c>
      <c r="B6">
        <v>100</v>
      </c>
      <c r="C6">
        <v>100</v>
      </c>
      <c r="D6">
        <v>100</v>
      </c>
      <c r="E6">
        <v>95</v>
      </c>
      <c r="F6">
        <v>85</v>
      </c>
      <c r="G6">
        <f t="shared" si="0"/>
        <v>92.7</v>
      </c>
      <c r="H6">
        <f t="shared" si="1"/>
        <v>1</v>
      </c>
      <c r="I6" t="s">
        <v>20</v>
      </c>
      <c r="K6" s="2" t="s">
        <v>12</v>
      </c>
      <c r="L6">
        <f>MIN(G2:G11)</f>
        <v>29.240000000000002</v>
      </c>
    </row>
    <row r="7" spans="1:13" x14ac:dyDescent="0.3">
      <c r="A7" s="2">
        <v>6531006</v>
      </c>
      <c r="B7">
        <v>95</v>
      </c>
      <c r="C7">
        <v>90</v>
      </c>
      <c r="D7">
        <v>60</v>
      </c>
      <c r="E7">
        <v>67</v>
      </c>
      <c r="F7">
        <v>52</v>
      </c>
      <c r="G7">
        <f t="shared" si="0"/>
        <v>66.56</v>
      </c>
      <c r="H7">
        <f t="shared" si="1"/>
        <v>6</v>
      </c>
      <c r="I7" t="s">
        <v>21</v>
      </c>
    </row>
    <row r="8" spans="1:13" x14ac:dyDescent="0.3">
      <c r="A8" s="2">
        <v>6531007</v>
      </c>
      <c r="B8">
        <v>65</v>
      </c>
      <c r="C8">
        <v>100</v>
      </c>
      <c r="D8">
        <v>100</v>
      </c>
      <c r="E8">
        <v>97</v>
      </c>
      <c r="F8">
        <v>60</v>
      </c>
      <c r="G8">
        <f t="shared" si="0"/>
        <v>77.080000000000013</v>
      </c>
      <c r="H8">
        <f t="shared" si="1"/>
        <v>4</v>
      </c>
      <c r="I8" t="s">
        <v>19</v>
      </c>
      <c r="K8" s="2" t="s">
        <v>13</v>
      </c>
    </row>
    <row r="9" spans="1:13" x14ac:dyDescent="0.3">
      <c r="A9" s="2">
        <v>6531008</v>
      </c>
      <c r="B9">
        <v>100</v>
      </c>
      <c r="C9">
        <v>96</v>
      </c>
      <c r="D9">
        <v>75</v>
      </c>
      <c r="E9">
        <v>98</v>
      </c>
      <c r="F9">
        <v>42</v>
      </c>
      <c r="G9">
        <f t="shared" si="0"/>
        <v>70.14</v>
      </c>
      <c r="H9">
        <f t="shared" si="1"/>
        <v>5</v>
      </c>
      <c r="I9" t="s">
        <v>15</v>
      </c>
      <c r="K9" s="2" t="s">
        <v>14</v>
      </c>
      <c r="L9">
        <f>COUNTIF(G2:G11, "&gt;=85")</f>
        <v>2</v>
      </c>
      <c r="M9">
        <f>COUNTIF(grade, "A") + COUNTIF(grade, "A+") + COUNTIF(grade, "A-")</f>
        <v>2</v>
      </c>
    </row>
    <row r="10" spans="1:13" x14ac:dyDescent="0.3">
      <c r="A10" s="2">
        <v>6531009</v>
      </c>
      <c r="B10">
        <v>98</v>
      </c>
      <c r="C10">
        <v>90</v>
      </c>
      <c r="D10">
        <v>100</v>
      </c>
      <c r="E10">
        <v>91</v>
      </c>
      <c r="F10">
        <v>21</v>
      </c>
      <c r="G10">
        <f t="shared" si="0"/>
        <v>62.300000000000004</v>
      </c>
      <c r="H10">
        <f t="shared" si="1"/>
        <v>7</v>
      </c>
      <c r="I10" t="s">
        <v>21</v>
      </c>
      <c r="K10" s="2" t="s">
        <v>15</v>
      </c>
      <c r="L10">
        <f>COUNTIF(G2:G11,"&gt;=60")-COUNTIF(G2:G11,"&gt;=85")</f>
        <v>5</v>
      </c>
      <c r="M10">
        <f>COUNTIF(grade, "B") + COUNTIF(grade, "B+") + COUNTIF(grade, "B-")</f>
        <v>5</v>
      </c>
    </row>
    <row r="11" spans="1:13" x14ac:dyDescent="0.3">
      <c r="A11" s="2">
        <v>6531010</v>
      </c>
      <c r="B11">
        <v>90</v>
      </c>
      <c r="C11">
        <v>0</v>
      </c>
      <c r="D11">
        <v>78</v>
      </c>
      <c r="E11">
        <v>0</v>
      </c>
      <c r="F11">
        <v>13</v>
      </c>
      <c r="G11">
        <f t="shared" si="0"/>
        <v>29.240000000000002</v>
      </c>
      <c r="H11">
        <f t="shared" si="1"/>
        <v>10</v>
      </c>
      <c r="I11" t="s">
        <v>17</v>
      </c>
      <c r="K11" s="2" t="s">
        <v>16</v>
      </c>
      <c r="L11">
        <f>COUNTIF(G2:G11, "&gt;=50") - COUNTIF(G2:G11, "&gt;=60")</f>
        <v>2</v>
      </c>
      <c r="M11">
        <f>COUNTIF(grade, "C") + COUNTIF(grade, "C+") + COUNTIF(grade, "C-")</f>
        <v>2</v>
      </c>
    </row>
    <row r="12" spans="1:13" x14ac:dyDescent="0.3">
      <c r="K12" s="2" t="s">
        <v>17</v>
      </c>
      <c r="L12">
        <f>COUNTIF(G2:G11, "&lt; 50")</f>
        <v>1</v>
      </c>
      <c r="M12">
        <f>COUNTIF(grade, "F") + COUNTIF(grade, "F+") + COUNTIF(grade, "F-")</f>
        <v>1</v>
      </c>
    </row>
    <row r="14" spans="1:13" x14ac:dyDescent="0.3">
      <c r="L14" s="3" t="s">
        <v>22</v>
      </c>
      <c r="M14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grade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2023-07-12T03:26:59Z</dcterms:modified>
</cp:coreProperties>
</file>