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o\Desktop\"/>
    </mc:Choice>
  </mc:AlternateContent>
  <xr:revisionPtr revIDLastSave="0" documentId="8_{AED5C352-F247-4739-A067-3783070F8646}" xr6:coauthVersionLast="47" xr6:coauthVersionMax="47" xr10:uidLastSave="{00000000-0000-0000-0000-000000000000}"/>
  <bookViews>
    <workbookView xWindow="-108" yWindow="-108" windowWidth="23256" windowHeight="13176" xr2:uid="{7A8007CD-EF2C-4478-B377-2E7F46344209}"/>
  </bookViews>
  <sheets>
    <sheet name="Summary" sheetId="1" r:id="rId1"/>
    <sheet name="Students info" sheetId="2" r:id="rId2"/>
    <sheet name="Score" sheetId="3" r:id="rId3"/>
    <sheet name="Attendance" sheetId="8" r:id="rId4"/>
    <sheet name="Homework" sheetId="4" r:id="rId5"/>
    <sheet name="Exams" sheetId="10" r:id="rId6"/>
    <sheet name="Grade and Criteria" sheetId="9" r:id="rId7"/>
  </sheets>
  <definedNames>
    <definedName name="_xlnm.criteria">'Grade and Criteria'!$E$3:$E$7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H9" i="1"/>
  <c r="H15" i="1"/>
  <c r="H3" i="1"/>
  <c r="E3" i="3"/>
  <c r="B3" i="3"/>
  <c r="D3" i="3"/>
  <c r="C3" i="3"/>
  <c r="F3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E4" i="3"/>
  <c r="D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4" i="3"/>
  <c r="B4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" i="3"/>
  <c r="L3" i="4"/>
  <c r="H4" i="1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F7" i="9"/>
  <c r="H16" i="1"/>
  <c r="L3" i="8"/>
  <c r="H12" i="1"/>
  <c r="H11" i="1"/>
  <c r="H10" i="1"/>
  <c r="H18" i="1"/>
  <c r="H17" i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L4" i="4"/>
  <c r="F4" i="3" s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D3" i="1" l="1"/>
  <c r="F5" i="3"/>
  <c r="D4" i="1" s="1"/>
  <c r="E4" i="1" s="1"/>
  <c r="F15" i="3"/>
  <c r="D14" i="1" s="1"/>
  <c r="E14" i="1" s="1"/>
  <c r="F41" i="3"/>
  <c r="D40" i="1" s="1"/>
  <c r="E40" i="1" s="1"/>
  <c r="F53" i="3"/>
  <c r="D52" i="1" s="1"/>
  <c r="E52" i="1" s="1"/>
  <c r="F52" i="3"/>
  <c r="D51" i="1" s="1"/>
  <c r="E51" i="1" s="1"/>
  <c r="F51" i="3"/>
  <c r="D50" i="1" s="1"/>
  <c r="E50" i="1" s="1"/>
  <c r="F50" i="3"/>
  <c r="D49" i="1" s="1"/>
  <c r="E49" i="1" s="1"/>
  <c r="F49" i="3"/>
  <c r="D48" i="1" s="1"/>
  <c r="E48" i="1" s="1"/>
  <c r="F48" i="3"/>
  <c r="D47" i="1" s="1"/>
  <c r="E47" i="1" s="1"/>
  <c r="F47" i="3"/>
  <c r="D46" i="1" s="1"/>
  <c r="E46" i="1" s="1"/>
  <c r="F46" i="3"/>
  <c r="D45" i="1" s="1"/>
  <c r="E45" i="1" s="1"/>
  <c r="F45" i="3"/>
  <c r="D44" i="1" s="1"/>
  <c r="E44" i="1" s="1"/>
  <c r="F44" i="3"/>
  <c r="D43" i="1" s="1"/>
  <c r="E43" i="1" s="1"/>
  <c r="F43" i="3"/>
  <c r="D42" i="1" s="1"/>
  <c r="E42" i="1" s="1"/>
  <c r="F42" i="3"/>
  <c r="D41" i="1" s="1"/>
  <c r="E41" i="1" s="1"/>
  <c r="F40" i="3"/>
  <c r="D39" i="1" s="1"/>
  <c r="E39" i="1" s="1"/>
  <c r="F39" i="3"/>
  <c r="D38" i="1" s="1"/>
  <c r="E38" i="1" s="1"/>
  <c r="F38" i="3"/>
  <c r="D37" i="1" s="1"/>
  <c r="E37" i="1" s="1"/>
  <c r="F37" i="3"/>
  <c r="D36" i="1" s="1"/>
  <c r="E36" i="1" s="1"/>
  <c r="F36" i="3"/>
  <c r="D35" i="1" s="1"/>
  <c r="E35" i="1" s="1"/>
  <c r="F35" i="3"/>
  <c r="D34" i="1" s="1"/>
  <c r="E34" i="1" s="1"/>
  <c r="F34" i="3"/>
  <c r="D33" i="1" s="1"/>
  <c r="E33" i="1" s="1"/>
  <c r="F33" i="3"/>
  <c r="D32" i="1" s="1"/>
  <c r="E32" i="1" s="1"/>
  <c r="F32" i="3"/>
  <c r="D31" i="1" s="1"/>
  <c r="E31" i="1" s="1"/>
  <c r="F31" i="3"/>
  <c r="D30" i="1" s="1"/>
  <c r="E30" i="1" s="1"/>
  <c r="F30" i="3"/>
  <c r="D29" i="1" s="1"/>
  <c r="E29" i="1" s="1"/>
  <c r="F29" i="3"/>
  <c r="D28" i="1" s="1"/>
  <c r="E28" i="1" s="1"/>
  <c r="F28" i="3"/>
  <c r="D27" i="1" s="1"/>
  <c r="E27" i="1" s="1"/>
  <c r="F27" i="3"/>
  <c r="D26" i="1" s="1"/>
  <c r="E26" i="1" s="1"/>
  <c r="F26" i="3"/>
  <c r="D25" i="1" s="1"/>
  <c r="E25" i="1" s="1"/>
  <c r="F25" i="3"/>
  <c r="D24" i="1" s="1"/>
  <c r="E24" i="1" s="1"/>
  <c r="F24" i="3"/>
  <c r="D23" i="1" s="1"/>
  <c r="E23" i="1" s="1"/>
  <c r="F23" i="3"/>
  <c r="D22" i="1" s="1"/>
  <c r="E22" i="1" s="1"/>
  <c r="F22" i="3"/>
  <c r="D21" i="1" s="1"/>
  <c r="E21" i="1" s="1"/>
  <c r="F21" i="3"/>
  <c r="D20" i="1" s="1"/>
  <c r="E20" i="1" s="1"/>
  <c r="F20" i="3"/>
  <c r="D19" i="1" s="1"/>
  <c r="E19" i="1" s="1"/>
  <c r="F19" i="3"/>
  <c r="D18" i="1" s="1"/>
  <c r="E18" i="1" s="1"/>
  <c r="F18" i="3"/>
  <c r="D17" i="1" s="1"/>
  <c r="E17" i="1" s="1"/>
  <c r="F17" i="3"/>
  <c r="D16" i="1" s="1"/>
  <c r="E16" i="1" s="1"/>
  <c r="F16" i="3"/>
  <c r="D15" i="1" s="1"/>
  <c r="E15" i="1" s="1"/>
  <c r="F14" i="3"/>
  <c r="D13" i="1" s="1"/>
  <c r="E13" i="1" s="1"/>
  <c r="F13" i="3"/>
  <c r="D12" i="1" s="1"/>
  <c r="E12" i="1" s="1"/>
  <c r="F12" i="3"/>
  <c r="D11" i="1" s="1"/>
  <c r="E11" i="1" s="1"/>
  <c r="F11" i="3"/>
  <c r="D10" i="1" s="1"/>
  <c r="E10" i="1" s="1"/>
  <c r="F10" i="3"/>
  <c r="D9" i="1" s="1"/>
  <c r="E9" i="1" s="1"/>
  <c r="F9" i="3"/>
  <c r="D8" i="1" s="1"/>
  <c r="F8" i="3"/>
  <c r="D7" i="1" s="1"/>
  <c r="E7" i="1" s="1"/>
  <c r="F7" i="3"/>
  <c r="D6" i="1" s="1"/>
  <c r="E6" i="1" s="1"/>
  <c r="F6" i="3"/>
  <c r="D5" i="1" l="1"/>
  <c r="E5" i="1" s="1"/>
  <c r="H6" i="1"/>
  <c r="H5" i="1"/>
  <c r="H31" i="1"/>
  <c r="E3" i="1"/>
  <c r="H29" i="1" l="1"/>
  <c r="H28" i="1"/>
  <c r="H27" i="1"/>
  <c r="H26" i="1"/>
  <c r="H25" i="1"/>
  <c r="H24" i="1"/>
  <c r="H22" i="1"/>
  <c r="H23" i="1"/>
</calcChain>
</file>

<file path=xl/sharedStrings.xml><?xml version="1.0" encoding="utf-8"?>
<sst xmlns="http://schemas.openxmlformats.org/spreadsheetml/2006/main" count="308" uniqueCount="237">
  <si>
    <t>Summary</t>
  </si>
  <si>
    <t>ID</t>
  </si>
  <si>
    <t>Name</t>
  </si>
  <si>
    <t>Surname</t>
  </si>
  <si>
    <t>Score</t>
  </si>
  <si>
    <t>Grade</t>
  </si>
  <si>
    <t>Emily</t>
  </si>
  <si>
    <t>Johnson</t>
  </si>
  <si>
    <t>Total</t>
  </si>
  <si>
    <t>Liam</t>
  </si>
  <si>
    <t>Smith</t>
  </si>
  <si>
    <t>Mean</t>
  </si>
  <si>
    <t>Ava</t>
  </si>
  <si>
    <t>Williams</t>
  </si>
  <si>
    <t>Min</t>
  </si>
  <si>
    <t>Noah</t>
  </si>
  <si>
    <t>Brown</t>
  </si>
  <si>
    <t>Max</t>
  </si>
  <si>
    <t>Olivia</t>
  </si>
  <si>
    <t>Martinez</t>
  </si>
  <si>
    <t>Ethan</t>
  </si>
  <si>
    <t>Davis</t>
  </si>
  <si>
    <t>Sophia</t>
  </si>
  <si>
    <t>Anderson</t>
  </si>
  <si>
    <t>Midterm</t>
  </si>
  <si>
    <t>Jackson</t>
  </si>
  <si>
    <t>Wilson</t>
  </si>
  <si>
    <t>Mia</t>
  </si>
  <si>
    <t>Miller</t>
  </si>
  <si>
    <t>Aiden</t>
  </si>
  <si>
    <t>Taylor</t>
  </si>
  <si>
    <t>Isabella</t>
  </si>
  <si>
    <t>Jones</t>
  </si>
  <si>
    <t>Lucas</t>
  </si>
  <si>
    <t>Thomas</t>
  </si>
  <si>
    <t>Harper</t>
  </si>
  <si>
    <t>Garcia</t>
  </si>
  <si>
    <t>Final</t>
  </si>
  <si>
    <t>Oliver</t>
  </si>
  <si>
    <t>Amelia</t>
  </si>
  <si>
    <t>White</t>
  </si>
  <si>
    <t>Caden</t>
  </si>
  <si>
    <t>Lee</t>
  </si>
  <si>
    <t>Emma</t>
  </si>
  <si>
    <t>Harris</t>
  </si>
  <si>
    <t>Elijah</t>
  </si>
  <si>
    <t>Clark</t>
  </si>
  <si>
    <t>Charlotte</t>
  </si>
  <si>
    <t>Hall</t>
  </si>
  <si>
    <t>Amount</t>
  </si>
  <si>
    <t>Carter</t>
  </si>
  <si>
    <t>Lewis</t>
  </si>
  <si>
    <t>A</t>
  </si>
  <si>
    <t>Scarlett</t>
  </si>
  <si>
    <t>Robinson</t>
  </si>
  <si>
    <t>B+</t>
  </si>
  <si>
    <t>Grayson</t>
  </si>
  <si>
    <t>Young</t>
  </si>
  <si>
    <t>B</t>
  </si>
  <si>
    <t>Abigail</t>
  </si>
  <si>
    <t>King</t>
  </si>
  <si>
    <t>C+</t>
  </si>
  <si>
    <t>Mateo</t>
  </si>
  <si>
    <t>Perez</t>
  </si>
  <si>
    <t>C</t>
  </si>
  <si>
    <t>Sofia</t>
  </si>
  <si>
    <t>Green</t>
  </si>
  <si>
    <t>D+</t>
  </si>
  <si>
    <t>Jayden</t>
  </si>
  <si>
    <t>D</t>
  </si>
  <si>
    <t>Aria</t>
  </si>
  <si>
    <t>Moore</t>
  </si>
  <si>
    <t>F</t>
  </si>
  <si>
    <t>Muhammad</t>
  </si>
  <si>
    <t>Evelyn</t>
  </si>
  <si>
    <t>&gt; mean</t>
  </si>
  <si>
    <t>James</t>
  </si>
  <si>
    <t>Avery</t>
  </si>
  <si>
    <t>Top3</t>
  </si>
  <si>
    <t>Logan</t>
  </si>
  <si>
    <t>Fail</t>
  </si>
  <si>
    <t>Ella</t>
  </si>
  <si>
    <t>Alexander</t>
  </si>
  <si>
    <t>Grace</t>
  </si>
  <si>
    <t>Daniel</t>
  </si>
  <si>
    <t>Lily</t>
  </si>
  <si>
    <t>Benjamin</t>
  </si>
  <si>
    <t>Chloe</t>
  </si>
  <si>
    <t>Michael</t>
  </si>
  <si>
    <t>Victoria</t>
  </si>
  <si>
    <t>Matthew</t>
  </si>
  <si>
    <t>Aubrey</t>
  </si>
  <si>
    <t>Henry</t>
  </si>
  <si>
    <t>Zoe</t>
  </si>
  <si>
    <t>Samuel</t>
  </si>
  <si>
    <t>Martin</t>
  </si>
  <si>
    <t>David</t>
  </si>
  <si>
    <t>Rodriguez</t>
  </si>
  <si>
    <t>Nguyen</t>
  </si>
  <si>
    <t>Student Info</t>
  </si>
  <si>
    <t>Name-Surname</t>
  </si>
  <si>
    <t>Birthday</t>
  </si>
  <si>
    <t>Emily Johnson</t>
  </si>
  <si>
    <t>03/15/2005</t>
  </si>
  <si>
    <t>Liam Smith</t>
  </si>
  <si>
    <t>07/02/2004</t>
  </si>
  <si>
    <t>Ava Williams</t>
  </si>
  <si>
    <t>11/10/2003</t>
  </si>
  <si>
    <t>Noah Brown</t>
  </si>
  <si>
    <t>09/06/2005</t>
  </si>
  <si>
    <t>Olivia Martinez</t>
  </si>
  <si>
    <t>04/25/2004</t>
  </si>
  <si>
    <t>Ethan Davis</t>
  </si>
  <si>
    <t>01/18/2003</t>
  </si>
  <si>
    <t>Sophia Anderson</t>
  </si>
  <si>
    <t>08/08/2005</t>
  </si>
  <si>
    <t>Jackson Wilson</t>
  </si>
  <si>
    <t>06/21/2004</t>
  </si>
  <si>
    <t>Mia Miller</t>
  </si>
  <si>
    <t>12/12/2003</t>
  </si>
  <si>
    <t>Aiden Taylor</t>
  </si>
  <si>
    <t>10/03/2005</t>
  </si>
  <si>
    <t>Isabella Jones</t>
  </si>
  <si>
    <t>02/07/2004</t>
  </si>
  <si>
    <t>Lucas Thomas</t>
  </si>
  <si>
    <t>05/11/2003</t>
  </si>
  <si>
    <t>Harper Garcia</t>
  </si>
  <si>
    <t>07/30/2004</t>
  </si>
  <si>
    <t>Oliver Jackson</t>
  </si>
  <si>
    <t>11/22/2005</t>
  </si>
  <si>
    <t>Amelia White</t>
  </si>
  <si>
    <t>09/14/2004</t>
  </si>
  <si>
    <t>Caden Lee</t>
  </si>
  <si>
    <t>03/09/2003</t>
  </si>
  <si>
    <t>Emma Harris</t>
  </si>
  <si>
    <t>04/06/2005</t>
  </si>
  <si>
    <t>Elijah Clark</t>
  </si>
  <si>
    <t>01/29/2004</t>
  </si>
  <si>
    <t>Charlotte Hall</t>
  </si>
  <si>
    <t>08/17/2003</t>
  </si>
  <si>
    <t>Carter Lewis</t>
  </si>
  <si>
    <t>06/04/2005</t>
  </si>
  <si>
    <t>Scarlett Robinson</t>
  </si>
  <si>
    <t>12/01/2004</t>
  </si>
  <si>
    <t>Grayson Young</t>
  </si>
  <si>
    <t>10/20/2003</t>
  </si>
  <si>
    <t>Abigail King</t>
  </si>
  <si>
    <t>02/23/2005</t>
  </si>
  <si>
    <t>Mateo Perez</t>
  </si>
  <si>
    <t>05/27/2004</t>
  </si>
  <si>
    <t>Sofia Green</t>
  </si>
  <si>
    <t>07/08/2003</t>
  </si>
  <si>
    <t>Jayden Martinez</t>
  </si>
  <si>
    <t>09/10/2005</t>
  </si>
  <si>
    <t>Aria Moore</t>
  </si>
  <si>
    <t>03/12/2004</t>
  </si>
  <si>
    <t>Muhammad Johnson</t>
  </si>
  <si>
    <t>11/15/2003</t>
  </si>
  <si>
    <t>Evelyn Taylor</t>
  </si>
  <si>
    <t>01/05/2005</t>
  </si>
  <si>
    <t>James Williams</t>
  </si>
  <si>
    <t>04/19/2004</t>
  </si>
  <si>
    <t>Avery Davis</t>
  </si>
  <si>
    <t>06/26/2003</t>
  </si>
  <si>
    <t>Logan Anderson</t>
  </si>
  <si>
    <t>08/22/2005</t>
  </si>
  <si>
    <t>Ella Smith</t>
  </si>
  <si>
    <t>10/07/2004</t>
  </si>
  <si>
    <t>Alexander Brown</t>
  </si>
  <si>
    <t>02/17/2003</t>
  </si>
  <si>
    <t>Grace Martinez</t>
  </si>
  <si>
    <t>05/09/2005</t>
  </si>
  <si>
    <t>Daniel Wilson</t>
  </si>
  <si>
    <t>07/14/2004</t>
  </si>
  <si>
    <t>Lily Miller</t>
  </si>
  <si>
    <t>09/25/2003</t>
  </si>
  <si>
    <t>Benjamin Thomas</t>
  </si>
  <si>
    <t>03/03/2005</t>
  </si>
  <si>
    <t>Chloe Jackson</t>
  </si>
  <si>
    <t>11/28/2004</t>
  </si>
  <si>
    <t>Michael Anderson</t>
  </si>
  <si>
    <t>01/21/2003</t>
  </si>
  <si>
    <t>Victoria Davis</t>
  </si>
  <si>
    <t>04/08/2004</t>
  </si>
  <si>
    <t>Matthew Harris</t>
  </si>
  <si>
    <t>06/30/2005</t>
  </si>
  <si>
    <t>Aubrey Smith</t>
  </si>
  <si>
    <t>08/04/2004</t>
  </si>
  <si>
    <t>Henry Taylor</t>
  </si>
  <si>
    <t>12/07/2003</t>
  </si>
  <si>
    <t>Zoe Johnson</t>
  </si>
  <si>
    <t>10/12/2005</t>
  </si>
  <si>
    <t>Samuel Martin</t>
  </si>
  <si>
    <t>02/01/2004</t>
  </si>
  <si>
    <t>Emily Garcia</t>
  </si>
  <si>
    <t>05/23/2003</t>
  </si>
  <si>
    <t>David Rodriguez</t>
  </si>
  <si>
    <t>07/18/2004</t>
  </si>
  <si>
    <t>Ava Clark</t>
  </si>
  <si>
    <t>09/08/2005</t>
  </si>
  <si>
    <t>Sophia Nguyen</t>
  </si>
  <si>
    <t>03/06/2004</t>
  </si>
  <si>
    <t>Attendance</t>
  </si>
  <si>
    <t>Homework</t>
  </si>
  <si>
    <t>Max Score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</si>
  <si>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</si>
  <si>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</si>
  <si>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</si>
  <si>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</si>
  <si>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</si>
  <si>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</si>
  <si>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</si>
  <si>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</si>
  <si>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</si>
  <si>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</si>
  <si>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Absence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</si>
  <si>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</si>
  <si>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</si>
  <si>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</si>
  <si>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</si>
  <si>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</si>
  <si>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</si>
  <si>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</si>
  <si>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</si>
  <si>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</si>
  <si>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</si>
  <si>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total</t>
  </si>
  <si>
    <t>Exams</t>
  </si>
  <si>
    <t>Grade Setting</t>
  </si>
  <si>
    <t>Criteria Setting</t>
  </si>
  <si>
    <t>Condition</t>
  </si>
  <si>
    <t>Percent(%)</t>
  </si>
  <si>
    <t>&gt;=</t>
  </si>
  <si>
    <t>&lt;</t>
  </si>
  <si>
    <t>Conditions</t>
  </si>
  <si>
    <t>&lt;=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</si>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</sst>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0"/>
      <color theme="1"/>
      <name val="Segoe UI"/>
      <family val="2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000000"/>
      <name val="Calibri"/>
      <charset val="1"/>
    </font>
    <font>
      <b/>
      <sz val="11"/>
      <color rgb="FFFFFFFF"/>
      <name val="Calibri"/>
      <family val="2"/>
      <charset val="128"/>
      <scheme val="minor"/>
    </font>
    <font>
      <sz val="10"/>
      <color theme="1"/>
      <name val="Segoe UI"/>
    </font>
    <font>
      <sz val="11"/>
      <color theme="9" tint="-0.249977111117893"/>
      <name val="Calibri"/>
      <family val="2"/>
      <charset val="128"/>
      <scheme val="minor"/>
    </font>
    <font>
      <sz val="11"/>
      <color rgb="FFC00000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9C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1" fillId="0" borderId="0" xfId="1"/>
    <xf numFmtId="0" fontId="4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2" borderId="1" xfId="0" applyFill="1" applyBorder="1"/>
    <xf numFmtId="0" fontId="0" fillId="2" borderId="9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6" xfId="0" applyFill="1" applyBorder="1"/>
    <xf numFmtId="0" fontId="5" fillId="0" borderId="0" xfId="0" applyFont="1"/>
    <xf numFmtId="0" fontId="0" fillId="3" borderId="1" xfId="0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9" fontId="0" fillId="4" borderId="0" xfId="0" applyNumberFormat="1" applyFill="1"/>
    <xf numFmtId="0" fontId="7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4" fillId="0" borderId="11" xfId="0" applyFont="1" applyBorder="1"/>
    <xf numFmtId="0" fontId="4" fillId="0" borderId="10" xfId="0" applyFont="1" applyBorder="1"/>
    <xf numFmtId="0" fontId="6" fillId="4" borderId="0" xfId="0" applyFont="1" applyFill="1" applyAlignment="1">
      <alignment vertical="center"/>
    </xf>
    <xf numFmtId="0" fontId="0" fillId="2" borderId="4" xfId="0" applyFill="1" applyBorder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8" fillId="3" borderId="0" xfId="0" applyFont="1" applyFill="1"/>
    <xf numFmtId="0" fontId="9" fillId="8" borderId="0" xfId="0" applyFont="1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9C9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Student's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Grade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Summary!$G$22:$G$29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Summary!$H$22:$H$29</c:f>
              <c:numCache>
                <c:formatCode>General</c:formatCode>
                <c:ptCount val="8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8</c:v>
                </c:pt>
                <c:pt idx="6">
                  <c:v>20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7-4672-8319-6C513DDF3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345208"/>
        <c:axId val="565341736"/>
      </c:barChart>
      <c:catAx>
        <c:axId val="56534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41736"/>
        <c:crosses val="autoZero"/>
        <c:auto val="1"/>
        <c:lblAlgn val="ctr"/>
        <c:lblOffset val="100"/>
        <c:noMultiLvlLbl val="0"/>
      </c:catAx>
      <c:valAx>
        <c:axId val="56534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4520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</xdr:colOff>
      <xdr:row>2</xdr:row>
      <xdr:rowOff>173355</xdr:rowOff>
    </xdr:from>
    <xdr:to>
      <xdr:col>15</xdr:col>
      <xdr:colOff>198120</xdr:colOff>
      <xdr:row>18</xdr:row>
      <xdr:rowOff>30480</xdr:rowOff>
    </xdr:to>
    <xdr:graphicFrame macro="">
      <xdr:nvGraphicFramePr>
        <xdr:cNvPr id="41" name="Chart 4">
          <a:extLst>
            <a:ext uri="{FF2B5EF4-FFF2-40B4-BE49-F238E27FC236}">
              <a16:creationId xmlns:a16="http://schemas.microsoft.com/office/drawing/2014/main" id="{E506556E-65AE-330A-82DC-F6200F1A7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59.986886689818" createdVersion="8" refreshedVersion="8" minRefreshableVersion="3" recordCount="51" xr:uid="{7C7E0F18-460E-4987-A942-B0BB17416D7C}">
  <cacheSource type="worksheet">
    <worksheetSource ref="A2:F53" sheet="Score"/>
  </cacheSource>
  <cacheFields count="6">
    <cacheField name="ID" numFmtId="0">
      <sharedItems containsMixedTypes="1" containsNumber="1" containsInteger="1" minValue="66011244" maxValue="66011293"/>
    </cacheField>
    <cacheField name="Attendance" numFmtId="0">
      <sharedItems containsSemiMixedTypes="0" containsString="0" containsNumber="1" containsInteger="1" minValue="6" maxValue="20"/>
    </cacheField>
    <cacheField name="Homework" numFmtId="0">
      <sharedItems containsSemiMixedTypes="0" containsString="0" containsNumber="1" minValue="2.9" maxValue="10"/>
    </cacheField>
    <cacheField name="Midterm" numFmtId="0">
      <sharedItems containsSemiMixedTypes="0" containsString="0" containsNumber="1" minValue="0" maxValue="30"/>
    </cacheField>
    <cacheField name="Final" numFmtId="0">
      <sharedItems containsSemiMixedTypes="0" containsString="0" containsNumber="1" minValue="0" maxValue="40"/>
    </cacheField>
    <cacheField name="Total" numFmtId="0">
      <sharedItems containsSemiMixedTypes="0" containsString="0" containsNumber="1" minValue="19.3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Max Score"/>
    <n v="20"/>
    <n v="10"/>
    <n v="30"/>
    <n v="40"/>
    <n v="100"/>
  </r>
  <r>
    <n v="66011244"/>
    <n v="20"/>
    <n v="10"/>
    <n v="30"/>
    <n v="40"/>
    <n v="100"/>
  </r>
  <r>
    <n v="66011245"/>
    <n v="16"/>
    <n v="4.0999999999999996"/>
    <n v="5.4"/>
    <n v="27.6"/>
    <n v="53.1"/>
  </r>
  <r>
    <n v="66011246"/>
    <n v="6"/>
    <n v="5.7"/>
    <n v="21.3"/>
    <n v="12"/>
    <n v="45"/>
  </r>
  <r>
    <n v="66011247"/>
    <n v="8"/>
    <n v="5.2"/>
    <n v="8.1"/>
    <n v="24"/>
    <n v="45.3"/>
  </r>
  <r>
    <n v="66011248"/>
    <n v="8"/>
    <n v="5.7"/>
    <n v="24.3"/>
    <n v="19.600000000000001"/>
    <n v="57.6"/>
  </r>
  <r>
    <n v="66011249"/>
    <n v="10"/>
    <n v="6.5"/>
    <n v="29.4"/>
    <n v="14.4"/>
    <n v="60.3"/>
  </r>
  <r>
    <n v="66011250"/>
    <n v="16"/>
    <n v="4.7"/>
    <n v="17.399999999999999"/>
    <n v="13.6"/>
    <n v="51.699999999999996"/>
  </r>
  <r>
    <n v="66011251"/>
    <n v="10"/>
    <n v="5.3"/>
    <n v="10.199999999999999"/>
    <n v="30"/>
    <n v="55.5"/>
  </r>
  <r>
    <n v="66011252"/>
    <n v="14"/>
    <n v="4.3"/>
    <n v="24.9"/>
    <n v="10.4"/>
    <n v="53.6"/>
  </r>
  <r>
    <n v="66011253"/>
    <n v="10"/>
    <n v="3.7"/>
    <n v="27.9"/>
    <n v="9.6"/>
    <n v="51.199999999999996"/>
  </r>
  <r>
    <n v="66011254"/>
    <n v="20"/>
    <n v="4.5"/>
    <n v="16.8"/>
    <n v="18"/>
    <n v="59.3"/>
  </r>
  <r>
    <n v="66011255"/>
    <n v="10"/>
    <n v="5.0999999999999996"/>
    <n v="11.4"/>
    <n v="20"/>
    <n v="46.5"/>
  </r>
  <r>
    <n v="66011256"/>
    <n v="14"/>
    <n v="5.9"/>
    <n v="29.7"/>
    <n v="18"/>
    <n v="67.599999999999994"/>
  </r>
  <r>
    <n v="66011257"/>
    <n v="10"/>
    <n v="4.4000000000000004"/>
    <n v="24.6"/>
    <n v="26.4"/>
    <n v="65.400000000000006"/>
  </r>
  <r>
    <n v="66011258"/>
    <n v="10"/>
    <n v="5.3"/>
    <n v="0"/>
    <n v="11.2"/>
    <n v="26.5"/>
  </r>
  <r>
    <n v="66011259"/>
    <n v="18"/>
    <n v="4.9000000000000004"/>
    <n v="23.4"/>
    <n v="34"/>
    <n v="80.3"/>
  </r>
  <r>
    <n v="66011260"/>
    <n v="16"/>
    <n v="6"/>
    <n v="19.8"/>
    <n v="38.4"/>
    <n v="80.199999999999989"/>
  </r>
  <r>
    <n v="66011261"/>
    <n v="18"/>
    <n v="6.5"/>
    <n v="7.5"/>
    <n v="24.4"/>
    <n v="56.4"/>
  </r>
  <r>
    <n v="66011262"/>
    <n v="6"/>
    <n v="5.6"/>
    <n v="15.6"/>
    <n v="17.2"/>
    <n v="44.4"/>
  </r>
  <r>
    <n v="66011263"/>
    <n v="10"/>
    <n v="3.8"/>
    <n v="2.1"/>
    <n v="4"/>
    <n v="19.899999999999999"/>
  </r>
  <r>
    <n v="66011264"/>
    <n v="16"/>
    <n v="7"/>
    <n v="10.5"/>
    <n v="40"/>
    <n v="73.5"/>
  </r>
  <r>
    <n v="66011265"/>
    <n v="6"/>
    <n v="4.7"/>
    <n v="4.2"/>
    <n v="14.4"/>
    <n v="29.299999999999997"/>
  </r>
  <r>
    <n v="66011266"/>
    <n v="10"/>
    <n v="6.9"/>
    <n v="20.100000000000001"/>
    <n v="19.2"/>
    <n v="56.2"/>
  </r>
  <r>
    <n v="66011267"/>
    <n v="10"/>
    <n v="6"/>
    <n v="19.5"/>
    <n v="37.6"/>
    <n v="73.099999999999994"/>
  </r>
  <r>
    <n v="66011268"/>
    <n v="6"/>
    <n v="4.8"/>
    <n v="8.4"/>
    <n v="20.8"/>
    <n v="40"/>
  </r>
  <r>
    <n v="66011269"/>
    <n v="8"/>
    <n v="6.3"/>
    <n v="22.2"/>
    <n v="0"/>
    <n v="36.5"/>
  </r>
  <r>
    <n v="66011270"/>
    <n v="8"/>
    <n v="5.2"/>
    <n v="17.100000000000001"/>
    <n v="28.4"/>
    <n v="58.7"/>
  </r>
  <r>
    <n v="66011271"/>
    <n v="10"/>
    <n v="4.7"/>
    <n v="23.1"/>
    <n v="2.4"/>
    <n v="40.199999999999996"/>
  </r>
  <r>
    <n v="66011272"/>
    <n v="8"/>
    <n v="5.3"/>
    <n v="9.9"/>
    <n v="9.6"/>
    <n v="32.800000000000004"/>
  </r>
  <r>
    <n v="66011273"/>
    <n v="12"/>
    <n v="6.5"/>
    <n v="16.5"/>
    <n v="9.6"/>
    <n v="44.6"/>
  </r>
  <r>
    <n v="66011274"/>
    <n v="8"/>
    <n v="6.5"/>
    <n v="10.8"/>
    <n v="8.4"/>
    <n v="33.700000000000003"/>
  </r>
  <r>
    <n v="66011275"/>
    <n v="10"/>
    <n v="6.1"/>
    <n v="24"/>
    <n v="23.2"/>
    <n v="63.3"/>
  </r>
  <r>
    <n v="66011276"/>
    <n v="12"/>
    <n v="5.3"/>
    <n v="20.7"/>
    <n v="6.8"/>
    <n v="44.8"/>
  </r>
  <r>
    <n v="66011277"/>
    <n v="14"/>
    <n v="4.0999999999999996"/>
    <n v="25.8"/>
    <n v="0.4"/>
    <n v="44.300000000000004"/>
  </r>
  <r>
    <n v="66011278"/>
    <n v="6"/>
    <n v="3"/>
    <n v="21.6"/>
    <n v="33.200000000000003"/>
    <n v="63.800000000000004"/>
  </r>
  <r>
    <n v="66011279"/>
    <n v="14"/>
    <n v="4.7"/>
    <n v="6.6"/>
    <n v="35.6"/>
    <n v="60.9"/>
  </r>
  <r>
    <n v="66011280"/>
    <n v="12"/>
    <n v="2.9"/>
    <n v="19.8"/>
    <n v="19.600000000000001"/>
    <n v="54.300000000000004"/>
  </r>
  <r>
    <n v="66011281"/>
    <n v="14"/>
    <n v="6"/>
    <n v="1.8"/>
    <n v="38.799999999999997"/>
    <n v="60.599999999999994"/>
  </r>
  <r>
    <n v="66011282"/>
    <n v="8"/>
    <n v="3.6"/>
    <n v="3"/>
    <n v="30.4"/>
    <n v="45"/>
  </r>
  <r>
    <n v="66011283"/>
    <n v="10"/>
    <n v="3.7"/>
    <n v="25.5"/>
    <n v="20"/>
    <n v="59.2"/>
  </r>
  <r>
    <n v="66011284"/>
    <n v="12"/>
    <n v="4.7"/>
    <n v="24.3"/>
    <n v="28.8"/>
    <n v="69.8"/>
  </r>
  <r>
    <n v="66011285"/>
    <n v="14"/>
    <n v="5.8"/>
    <n v="5.0999999999999996"/>
    <n v="26.8"/>
    <n v="51.7"/>
  </r>
  <r>
    <n v="66011286"/>
    <n v="6"/>
    <n v="5"/>
    <n v="3.9"/>
    <n v="4.4000000000000004"/>
    <n v="19.3"/>
  </r>
  <r>
    <n v="66011287"/>
    <n v="6"/>
    <n v="5.4"/>
    <n v="21.6"/>
    <n v="10.4"/>
    <n v="43.4"/>
  </r>
  <r>
    <n v="66011288"/>
    <n v="8"/>
    <n v="5.6"/>
    <n v="2.7"/>
    <n v="19.600000000000001"/>
    <n v="35.900000000000006"/>
  </r>
  <r>
    <n v="66011289"/>
    <n v="8"/>
    <n v="6.4"/>
    <n v="14.1"/>
    <n v="28.8"/>
    <n v="57.3"/>
  </r>
  <r>
    <n v="66011290"/>
    <n v="8"/>
    <n v="5.6"/>
    <n v="25.2"/>
    <n v="13.2"/>
    <n v="52"/>
  </r>
  <r>
    <n v="66011291"/>
    <n v="8"/>
    <n v="3.6"/>
    <n v="18.899999999999999"/>
    <n v="38"/>
    <n v="68.5"/>
  </r>
  <r>
    <n v="66011292"/>
    <n v="12"/>
    <n v="3.4"/>
    <n v="6.3"/>
    <n v="30.4"/>
    <n v="52.099999999999994"/>
  </r>
  <r>
    <n v="66011293"/>
    <n v="12"/>
    <n v="4.9000000000000004"/>
    <n v="11.1"/>
    <n v="14.8"/>
    <n v="4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36534-BE1E-4BA4-B982-8AFA82F140A8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ID">
  <location ref="J21:L38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CCAE-DB3F-4D9C-979C-4B6C5E4D5D29}">
  <dimension ref="A1:U72"/>
  <sheetViews>
    <sheetView tabSelected="1" topLeftCell="A6" workbookViewId="0">
      <selection activeCell="K23" sqref="K23"/>
    </sheetView>
  </sheetViews>
  <sheetFormatPr defaultRowHeight="13.5" customHeight="1"/>
  <cols>
    <col min="10" max="10" width="9" customWidth="1"/>
    <col min="11" max="11" width="11" customWidth="1"/>
    <col min="12" max="12" width="10.6640625" bestFit="1" customWidth="1"/>
    <col min="13" max="13" width="12.88671875" bestFit="1" customWidth="1"/>
    <col min="14" max="14" width="9.6640625" bestFit="1" customWidth="1"/>
    <col min="15" max="15" width="11.109375" bestFit="1" customWidth="1"/>
    <col min="16" max="23" width="4.6640625" bestFit="1" customWidth="1"/>
    <col min="24" max="24" width="2.33203125" bestFit="1" customWidth="1"/>
    <col min="25" max="32" width="4.6640625" bestFit="1" customWidth="1"/>
    <col min="33" max="33" width="3.44140625" bestFit="1" customWidth="1"/>
    <col min="34" max="38" width="4.6640625" bestFit="1" customWidth="1"/>
    <col min="39" max="39" width="2.33203125" bestFit="1" customWidth="1"/>
    <col min="40" max="40" width="14" bestFit="1" customWidth="1"/>
    <col min="41" max="41" width="3.44140625" bestFit="1" customWidth="1"/>
    <col min="42" max="52" width="4.6640625" bestFit="1" customWidth="1"/>
    <col min="53" max="53" width="3.44140625" bestFit="1" customWidth="1"/>
    <col min="54" max="61" width="4.6640625" bestFit="1" customWidth="1"/>
    <col min="62" max="62" width="3.44140625" bestFit="1" customWidth="1"/>
    <col min="63" max="67" width="4.6640625" bestFit="1" customWidth="1"/>
    <col min="68" max="68" width="3.44140625" bestFit="1" customWidth="1"/>
    <col min="69" max="69" width="10.88671875" bestFit="1" customWidth="1"/>
    <col min="70" max="70" width="3.44140625" bestFit="1" customWidth="1"/>
    <col min="71" max="81" width="4.6640625" bestFit="1" customWidth="1"/>
    <col min="82" max="82" width="3.44140625" bestFit="1" customWidth="1"/>
    <col min="83" max="90" width="4.6640625" bestFit="1" customWidth="1"/>
    <col min="91" max="91" width="3.44140625" bestFit="1" customWidth="1"/>
    <col min="92" max="96" width="4.6640625" bestFit="1" customWidth="1"/>
    <col min="97" max="97" width="3.44140625" bestFit="1" customWidth="1"/>
    <col min="98" max="98" width="20.88671875" bestFit="1" customWidth="1"/>
    <col min="99" max="99" width="18.44140625" bestFit="1" customWidth="1"/>
    <col min="100" max="100" width="15.33203125" bestFit="1" customWidth="1"/>
  </cols>
  <sheetData>
    <row r="1" spans="1:19" s="21" customFormat="1" ht="13.5" customHeight="1">
      <c r="A1" s="23" t="s">
        <v>0</v>
      </c>
    </row>
    <row r="2" spans="1:19" ht="14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9" ht="14.4">
      <c r="A3">
        <v>66011244</v>
      </c>
      <c r="B3" t="s">
        <v>6</v>
      </c>
      <c r="C3" t="s">
        <v>7</v>
      </c>
      <c r="D3">
        <f>Score!F4</f>
        <v>100</v>
      </c>
      <c r="E3" t="str">
        <f>IFERROR(IF(D3&gt;='Grade and Criteria'!$C$3, "A", IF(D3&gt;='Grade and Criteria'!$C$4, "B+", IF(D3&gt;='Grade and Criteria'!$C$5, "B", IF(D3&gt;='Grade and Criteria'!$C$6, "C+", IF(D3&gt;='Grade and Criteria'!$C$7, "C", IF(D3&gt;='Grade and Criteria'!$C$8, "D+", IF(D3&gt;='Grade and Criteria'!$C$9, "D", "F"))))))), "Invalid Setting")</f>
        <v>A</v>
      </c>
      <c r="G3" s="13" t="s">
        <v>8</v>
      </c>
      <c r="H3" s="30">
        <f>'Grade and Criteria'!F7</f>
        <v>100</v>
      </c>
    </row>
    <row r="4" spans="1:19" ht="14.4">
      <c r="A4">
        <f t="shared" ref="A4:A35" si="0">A3 + 1</f>
        <v>66011245</v>
      </c>
      <c r="B4" t="s">
        <v>9</v>
      </c>
      <c r="C4" t="s">
        <v>10</v>
      </c>
      <c r="D4">
        <f>Score!F5</f>
        <v>53.1</v>
      </c>
      <c r="E4" t="str">
        <f>IFERROR(IF(D4&gt;='Grade and Criteria'!$C$3, "A", IF(D4&gt;='Grade and Criteria'!$C$4, "B+", IF(D4&gt;='Grade and Criteria'!$C$5, "B", IF(D4&gt;='Grade and Criteria'!$C$6, "C+", IF(D4&gt;='Grade and Criteria'!$C$7, "C", IF(D4&gt;='Grade and Criteria'!$C$8, "D+", IF(D4&gt;='Grade and Criteria'!$C$9, "D", "F"))))))), "Invalid Setting")</f>
        <v>D</v>
      </c>
      <c r="G4" s="14" t="s">
        <v>11</v>
      </c>
      <c r="H4" s="6">
        <f>'Grade and Criteria'!F5</f>
        <v>30</v>
      </c>
    </row>
    <row r="5" spans="1:19" ht="14.4">
      <c r="A5">
        <f t="shared" si="0"/>
        <v>66011246</v>
      </c>
      <c r="B5" t="s">
        <v>12</v>
      </c>
      <c r="C5" t="s">
        <v>13</v>
      </c>
      <c r="D5">
        <f>Score!F6</f>
        <v>45</v>
      </c>
      <c r="E5" t="str">
        <f>IFERROR(IF(D5&gt;='Grade and Criteria'!$C$3, "A", IF(D5&gt;='Grade and Criteria'!$C$4, "B+", IF(D5&gt;='Grade and Criteria'!$C$5, "B", IF(D5&gt;='Grade and Criteria'!$C$6, "C+", IF(D5&gt;='Grade and Criteria'!$C$7, "C", IF(D5&gt;='Grade and Criteria'!$C$8, "D+", IF(D5&gt;='Grade and Criteria'!$C$9, "D", "F"))))))), "Invalid Setting")</f>
        <v>D</v>
      </c>
      <c r="G5" s="15" t="s">
        <v>14</v>
      </c>
      <c r="H5" s="7">
        <f>MIN(Score!F4:F53)</f>
        <v>19.3</v>
      </c>
    </row>
    <row r="6" spans="1:19" ht="14.4">
      <c r="A6">
        <f t="shared" si="0"/>
        <v>66011247</v>
      </c>
      <c r="B6" t="s">
        <v>15</v>
      </c>
      <c r="C6" t="s">
        <v>16</v>
      </c>
      <c r="D6">
        <f>Score!F7</f>
        <v>45.3</v>
      </c>
      <c r="E6" t="str">
        <f>IFERROR(IF(D6&gt;='Grade and Criteria'!$C$3, "A", IF(D6&gt;='Grade and Criteria'!$C$4, "B+", IF(D6&gt;='Grade and Criteria'!$C$5, "B", IF(D6&gt;='Grade and Criteria'!$C$6, "C+", IF(D6&gt;='Grade and Criteria'!$C$7, "C", IF(D6&gt;='Grade and Criteria'!$C$8, "D+", IF(D6&gt;='Grade and Criteria'!$C$9, "D", "F"))))))), "Invalid Setting")</f>
        <v>D</v>
      </c>
      <c r="G6" s="16" t="s">
        <v>17</v>
      </c>
      <c r="H6" s="8">
        <f>MAX(Score!F4:F53)</f>
        <v>100</v>
      </c>
    </row>
    <row r="7" spans="1:19" ht="14.4">
      <c r="A7">
        <f t="shared" si="0"/>
        <v>66011248</v>
      </c>
      <c r="B7" t="s">
        <v>18</v>
      </c>
      <c r="C7" t="s">
        <v>19</v>
      </c>
      <c r="D7">
        <f>Score!F8</f>
        <v>57.6</v>
      </c>
      <c r="E7" t="str">
        <f>IFERROR(IF(D7&gt;='Grade and Criteria'!$C$3, "A", IF(D7&gt;='Grade and Criteria'!$C$4, "B+", IF(D7&gt;='Grade and Criteria'!$C$5, "B", IF(D7&gt;='Grade and Criteria'!$C$6, "C+", IF(D7&gt;='Grade and Criteria'!$C$7, "C", IF(D7&gt;='Grade and Criteria'!$C$8, "D+", IF(D7&gt;='Grade and Criteria'!$C$9, "D", "F"))))))), "Invalid Setting")</f>
        <v>D+</v>
      </c>
    </row>
    <row r="8" spans="1:19" ht="14.4">
      <c r="A8">
        <f t="shared" si="0"/>
        <v>66011249</v>
      </c>
      <c r="B8" t="s">
        <v>20</v>
      </c>
      <c r="C8" t="s">
        <v>21</v>
      </c>
      <c r="D8">
        <f>Score!F9</f>
        <v>60.3</v>
      </c>
      <c r="E8" t="str">
        <f>IFERROR(IF(D8&gt;='Grade and Criteria'!$C$3, "A", IF(D8&gt;='Grade and Criteria'!$C$4, "B+", IF(D8&gt;='Grade and Criteria'!$C$5, "B", IF(D8&gt;='Grade and Criteria'!$C$6, "C+", IF(D8&gt;='Grade and Criteria'!$C$7, "C", IF(D8&gt;='Grade and Criteria'!$C$8, "D+", IF(D8&gt;='Grade and Criteria'!$C$9, "D", "F"))))))), "Invalid Setting")</f>
        <v>C</v>
      </c>
    </row>
    <row r="9" spans="1:19" ht="14.4">
      <c r="A9">
        <f t="shared" si="0"/>
        <v>66011250</v>
      </c>
      <c r="B9" t="s">
        <v>22</v>
      </c>
      <c r="C9" t="s">
        <v>23</v>
      </c>
      <c r="D9">
        <f>Score!F10</f>
        <v>51.699999999999996</v>
      </c>
      <c r="E9" t="str">
        <f>IFERROR(IF(D9&gt;='Grade and Criteria'!$C$3, "A", IF(D9&gt;='Grade and Criteria'!$C$4, "B+", IF(D9&gt;='Grade and Criteria'!$C$5, "B", IF(D9&gt;='Grade and Criteria'!$C$6, "C+", IF(D9&gt;='Grade and Criteria'!$C$7, "C", IF(D9&gt;='Grade and Criteria'!$C$8, "D+", IF(D9&gt;='Grade and Criteria'!$C$9, "D", "F"))))))), "Invalid Setting")</f>
        <v>D</v>
      </c>
      <c r="G9" s="11" t="s">
        <v>24</v>
      </c>
      <c r="H9" s="11">
        <f>'Grade and Criteria'!F5</f>
        <v>30</v>
      </c>
      <c r="S9" s="3"/>
    </row>
    <row r="10" spans="1:19" ht="14.4">
      <c r="A10">
        <f t="shared" si="0"/>
        <v>66011251</v>
      </c>
      <c r="B10" t="s">
        <v>25</v>
      </c>
      <c r="C10" t="s">
        <v>26</v>
      </c>
      <c r="D10">
        <f>Score!F11</f>
        <v>55.5</v>
      </c>
      <c r="E10" t="str">
        <f>IFERROR(IF(D10&gt;='Grade and Criteria'!$C$3, "A", IF(D10&gt;='Grade and Criteria'!$C$4, "B+", IF(D10&gt;='Grade and Criteria'!$C$5, "B", IF(D10&gt;='Grade and Criteria'!$C$6, "C+", IF(D10&gt;='Grade and Criteria'!$C$7, "C", IF(D10&gt;='Grade and Criteria'!$C$8, "D+", IF(D10&gt;='Grade and Criteria'!$C$9, "D", "F"))))))), "Invalid Setting")</f>
        <v>D+</v>
      </c>
      <c r="G10" s="17" t="s">
        <v>11</v>
      </c>
      <c r="H10" s="9">
        <f>AVERAGE(Score!D4:D53)</f>
        <v>15.882</v>
      </c>
    </row>
    <row r="11" spans="1:19" ht="14.4">
      <c r="A11">
        <f t="shared" si="0"/>
        <v>66011252</v>
      </c>
      <c r="B11" t="s">
        <v>27</v>
      </c>
      <c r="C11" t="s">
        <v>28</v>
      </c>
      <c r="D11">
        <f>Score!F12</f>
        <v>53.6</v>
      </c>
      <c r="E11" t="str">
        <f>IFERROR(IF(D11&gt;='Grade and Criteria'!$C$3, "A", IF(D11&gt;='Grade and Criteria'!$C$4, "B+", IF(D11&gt;='Grade and Criteria'!$C$5, "B", IF(D11&gt;='Grade and Criteria'!$C$6, "C+", IF(D11&gt;='Grade and Criteria'!$C$7, "C", IF(D11&gt;='Grade and Criteria'!$C$8, "D+", IF(D11&gt;='Grade and Criteria'!$C$9, "D", "F"))))))), "Invalid Setting")</f>
        <v>D</v>
      </c>
      <c r="G11" s="17" t="s">
        <v>14</v>
      </c>
      <c r="H11" s="9">
        <f>MIN(Score!D4:D53)</f>
        <v>0</v>
      </c>
    </row>
    <row r="12" spans="1:19" ht="14.4">
      <c r="A12">
        <f t="shared" si="0"/>
        <v>66011253</v>
      </c>
      <c r="B12" t="s">
        <v>29</v>
      </c>
      <c r="C12" t="s">
        <v>30</v>
      </c>
      <c r="D12">
        <f>Score!F13</f>
        <v>51.199999999999996</v>
      </c>
      <c r="E12" t="str">
        <f>IFERROR(IF(D12&gt;='Grade and Criteria'!$C$3, "A", IF(D12&gt;='Grade and Criteria'!$C$4, "B+", IF(D12&gt;='Grade and Criteria'!$C$5, "B", IF(D12&gt;='Grade and Criteria'!$C$6, "C+", IF(D12&gt;='Grade and Criteria'!$C$7, "C", IF(D12&gt;='Grade and Criteria'!$C$8, "D+", IF(D12&gt;='Grade and Criteria'!$C$9, "D", "F"))))))), "Invalid Setting")</f>
        <v>D</v>
      </c>
      <c r="G12" s="18" t="s">
        <v>17</v>
      </c>
      <c r="H12" s="10">
        <f>MAX(Score!D4:D53)</f>
        <v>30</v>
      </c>
      <c r="Q12" s="3"/>
    </row>
    <row r="13" spans="1:19" ht="14.4">
      <c r="A13">
        <f t="shared" si="0"/>
        <v>66011254</v>
      </c>
      <c r="B13" t="s">
        <v>31</v>
      </c>
      <c r="C13" t="s">
        <v>32</v>
      </c>
      <c r="D13">
        <f>Score!F14</f>
        <v>59.3</v>
      </c>
      <c r="E13" t="str">
        <f>IFERROR(IF(D13&gt;='Grade and Criteria'!$C$3, "A", IF(D13&gt;='Grade and Criteria'!$C$4, "B+", IF(D13&gt;='Grade and Criteria'!$C$5, "B", IF(D13&gt;='Grade and Criteria'!$C$6, "C+", IF(D13&gt;='Grade and Criteria'!$C$7, "C", IF(D13&gt;='Grade and Criteria'!$C$8, "D+", IF(D13&gt;='Grade and Criteria'!$C$9, "D", "F"))))))), "Invalid Setting")</f>
        <v>D+</v>
      </c>
      <c r="K13" s="3"/>
    </row>
    <row r="14" spans="1:19" ht="14.4">
      <c r="A14">
        <f t="shared" si="0"/>
        <v>66011255</v>
      </c>
      <c r="B14" t="s">
        <v>33</v>
      </c>
      <c r="C14" t="s">
        <v>34</v>
      </c>
      <c r="D14">
        <f>Score!F15</f>
        <v>46.5</v>
      </c>
      <c r="E14" t="str">
        <f>IFERROR(IF(D14&gt;='Grade and Criteria'!$C$3, "A", IF(D14&gt;='Grade and Criteria'!$C$4, "B+", IF(D14&gt;='Grade and Criteria'!$C$5, "B", IF(D14&gt;='Grade and Criteria'!$C$6, "C+", IF(D14&gt;='Grade and Criteria'!$C$7, "C", IF(D14&gt;='Grade and Criteria'!$C$8, "D+", IF(D14&gt;='Grade and Criteria'!$C$9, "D", "F"))))))), "Invalid Setting")</f>
        <v>D</v>
      </c>
      <c r="L14" s="3"/>
    </row>
    <row r="15" spans="1:19" ht="14.4">
      <c r="A15">
        <f t="shared" si="0"/>
        <v>66011256</v>
      </c>
      <c r="B15" t="s">
        <v>35</v>
      </c>
      <c r="C15" t="s">
        <v>36</v>
      </c>
      <c r="D15">
        <f>Score!F16</f>
        <v>67.599999999999994</v>
      </c>
      <c r="E15" t="str">
        <f>IFERROR(IF(D15&gt;='Grade and Criteria'!$C$3, "A", IF(D15&gt;='Grade and Criteria'!$C$4, "B+", IF(D15&gt;='Grade and Criteria'!$C$5, "B", IF(D15&gt;='Grade and Criteria'!$C$6, "C+", IF(D15&gt;='Grade and Criteria'!$C$7, "C", IF(D15&gt;='Grade and Criteria'!$C$8, "D+", IF(D15&gt;='Grade and Criteria'!$C$9, "D", "F"))))))), "Invalid Setting")</f>
        <v>C+</v>
      </c>
      <c r="G15" s="11" t="s">
        <v>37</v>
      </c>
      <c r="H15" s="12">
        <f>'Grade and Criteria'!F6</f>
        <v>40</v>
      </c>
    </row>
    <row r="16" spans="1:19" ht="14.4">
      <c r="A16">
        <f t="shared" si="0"/>
        <v>66011257</v>
      </c>
      <c r="B16" t="s">
        <v>38</v>
      </c>
      <c r="C16" t="s">
        <v>25</v>
      </c>
      <c r="D16">
        <f>Score!F17</f>
        <v>65.400000000000006</v>
      </c>
      <c r="E16" t="str">
        <f>IFERROR(IF(D16&gt;='Grade and Criteria'!$C$3, "A", IF(D16&gt;='Grade and Criteria'!$C$4, "B+", IF(D16&gt;='Grade and Criteria'!$C$5, "B", IF(D16&gt;='Grade and Criteria'!$C$6, "C+", IF(D16&gt;='Grade and Criteria'!$C$7, "C", IF(D16&gt;='Grade and Criteria'!$C$8, "D+", IF(D16&gt;='Grade and Criteria'!$C$9, "D", "F"))))))), "Invalid Setting")</f>
        <v>C</v>
      </c>
      <c r="G16" s="17" t="s">
        <v>11</v>
      </c>
      <c r="H16" s="9">
        <f>AVERAGE(Score!E4:E53)</f>
        <v>20.527999999999992</v>
      </c>
    </row>
    <row r="17" spans="1:21" ht="14.4">
      <c r="A17">
        <f t="shared" si="0"/>
        <v>66011258</v>
      </c>
      <c r="B17" t="s">
        <v>39</v>
      </c>
      <c r="C17" t="s">
        <v>40</v>
      </c>
      <c r="D17">
        <f>Score!F18</f>
        <v>26.5</v>
      </c>
      <c r="E17" t="str">
        <f>IFERROR(IF(D17&gt;='Grade and Criteria'!$C$3, "A", IF(D17&gt;='Grade and Criteria'!$C$4, "B+", IF(D17&gt;='Grade and Criteria'!$C$5, "B", IF(D17&gt;='Grade and Criteria'!$C$6, "C+", IF(D17&gt;='Grade and Criteria'!$C$7, "C", IF(D17&gt;='Grade and Criteria'!$C$8, "D+", IF(D17&gt;='Grade and Criteria'!$C$9, "D", "F"))))))), "Invalid Setting")</f>
        <v>F</v>
      </c>
      <c r="G17" s="17" t="s">
        <v>14</v>
      </c>
      <c r="H17" s="9">
        <f>MIN(Score!E4:E53)</f>
        <v>0</v>
      </c>
    </row>
    <row r="18" spans="1:21" ht="14.4">
      <c r="A18">
        <f t="shared" si="0"/>
        <v>66011259</v>
      </c>
      <c r="B18" t="s">
        <v>41</v>
      </c>
      <c r="C18" t="s">
        <v>42</v>
      </c>
      <c r="D18">
        <f>Score!F19</f>
        <v>80.3</v>
      </c>
      <c r="E18" t="str">
        <f>IFERROR(IF(D18&gt;='Grade and Criteria'!$C$3, "A", IF(D18&gt;='Grade and Criteria'!$C$4, "B+", IF(D18&gt;='Grade and Criteria'!$C$5, "B", IF(D18&gt;='Grade and Criteria'!$C$6, "C+", IF(D18&gt;='Grade and Criteria'!$C$7, "C", IF(D18&gt;='Grade and Criteria'!$C$8, "D+", IF(D18&gt;='Grade and Criteria'!$C$9, "D", "F"))))))), "Invalid Setting")</f>
        <v>A</v>
      </c>
      <c r="G18" s="18" t="s">
        <v>17</v>
      </c>
      <c r="H18" s="10">
        <f>MAX(Score!E4:E53)</f>
        <v>40</v>
      </c>
    </row>
    <row r="19" spans="1:21" ht="14.4">
      <c r="A19">
        <f t="shared" si="0"/>
        <v>66011260</v>
      </c>
      <c r="B19" t="s">
        <v>43</v>
      </c>
      <c r="C19" t="s">
        <v>44</v>
      </c>
      <c r="D19">
        <f>Score!F20</f>
        <v>80.199999999999989</v>
      </c>
      <c r="E19" t="str">
        <f>IFERROR(IF(D19&gt;='Grade and Criteria'!$C$3, "A", IF(D19&gt;='Grade and Criteria'!$C$4, "B+", IF(D19&gt;='Grade and Criteria'!$C$5, "B", IF(D19&gt;='Grade and Criteria'!$C$6, "C+", IF(D19&gt;='Grade and Criteria'!$C$7, "C", IF(D19&gt;='Grade and Criteria'!$C$8, "D+", IF(D19&gt;='Grade and Criteria'!$C$9, "D", "F"))))))), "Invalid Setting")</f>
        <v>A</v>
      </c>
    </row>
    <row r="20" spans="1:21" ht="14.4">
      <c r="A20">
        <f t="shared" si="0"/>
        <v>66011261</v>
      </c>
      <c r="B20" t="s">
        <v>45</v>
      </c>
      <c r="C20" t="s">
        <v>46</v>
      </c>
      <c r="D20">
        <f>Score!F21</f>
        <v>56.4</v>
      </c>
      <c r="E20" t="str">
        <f>IFERROR(IF(D20&gt;='Grade and Criteria'!$C$3, "A", IF(D20&gt;='Grade and Criteria'!$C$4, "B+", IF(D20&gt;='Grade and Criteria'!$C$5, "B", IF(D20&gt;='Grade and Criteria'!$C$6, "C+", IF(D20&gt;='Grade and Criteria'!$C$7, "C", IF(D20&gt;='Grade and Criteria'!$C$8, "D+", IF(D20&gt;='Grade and Criteria'!$C$9, "D", "F"))))))), "Invalid Setting")</f>
        <v>D+</v>
      </c>
    </row>
    <row r="21" spans="1:21" ht="14.4">
      <c r="A21">
        <f t="shared" si="0"/>
        <v>66011262</v>
      </c>
      <c r="B21" t="s">
        <v>47</v>
      </c>
      <c r="C21" t="s">
        <v>48</v>
      </c>
      <c r="D21">
        <f>Score!F22</f>
        <v>44.4</v>
      </c>
      <c r="E21" t="str">
        <f>IFERROR(IF(D21&gt;='Grade and Criteria'!$C$3, "A", IF(D21&gt;='Grade and Criteria'!$C$4, "B+", IF(D21&gt;='Grade and Criteria'!$C$5, "B", IF(D21&gt;='Grade and Criteria'!$C$6, "C+", IF(D21&gt;='Grade and Criteria'!$C$7, "C", IF(D21&gt;='Grade and Criteria'!$C$8, "D+", IF(D21&gt;='Grade and Criteria'!$C$9, "D", "F"))))))), "Invalid Setting")</f>
        <v>D</v>
      </c>
      <c r="G21" s="11" t="s">
        <v>5</v>
      </c>
      <c r="H21" s="12" t="s">
        <v>49</v>
      </c>
      <c r="J21" s="37"/>
      <c r="K21" s="38"/>
      <c r="L21" s="39"/>
    </row>
    <row r="22" spans="1:21" ht="14.4">
      <c r="A22">
        <f t="shared" si="0"/>
        <v>66011263</v>
      </c>
      <c r="B22" t="s">
        <v>50</v>
      </c>
      <c r="C22" t="s">
        <v>51</v>
      </c>
      <c r="D22">
        <f>Score!F23</f>
        <v>19.899999999999999</v>
      </c>
      <c r="E22" t="str">
        <f>IFERROR(IF(D22&gt;='Grade and Criteria'!$C$3, "A", IF(D22&gt;='Grade and Criteria'!$C$4, "B+", IF(D22&gt;='Grade and Criteria'!$C$5, "B", IF(D22&gt;='Grade and Criteria'!$C$6, "C+", IF(D22&gt;='Grade and Criteria'!$C$7, "C", IF(D22&gt;='Grade and Criteria'!$C$8, "D+", IF(D22&gt;='Grade and Criteria'!$C$9, "D", "F"))))))), "Invalid Setting")</f>
        <v>F</v>
      </c>
      <c r="G22" s="17" t="s">
        <v>52</v>
      </c>
      <c r="H22" s="9">
        <f>COUNTIF(E3:E52,"A")</f>
        <v>3</v>
      </c>
      <c r="J22" s="40"/>
      <c r="K22" s="41"/>
      <c r="L22" s="42"/>
      <c r="U22" s="3"/>
    </row>
    <row r="23" spans="1:21" ht="14.4">
      <c r="A23">
        <f t="shared" si="0"/>
        <v>66011264</v>
      </c>
      <c r="B23" t="s">
        <v>53</v>
      </c>
      <c r="C23" t="s">
        <v>54</v>
      </c>
      <c r="D23">
        <f>Score!F24</f>
        <v>73.5</v>
      </c>
      <c r="E23" t="str">
        <f>IFERROR(IF(D23&gt;='Grade and Criteria'!$C$3, "A", IF(D23&gt;='Grade and Criteria'!$C$4, "B+", IF(D23&gt;='Grade and Criteria'!$C$5, "B", IF(D23&gt;='Grade and Criteria'!$C$6, "C+", IF(D23&gt;='Grade and Criteria'!$C$7, "C", IF(D23&gt;='Grade and Criteria'!$C$8, "D+", IF(D23&gt;='Grade and Criteria'!$C$9, "D", "F"))))))), "Invalid Setting")</f>
        <v>B</v>
      </c>
      <c r="F23" s="3"/>
      <c r="G23" s="17" t="s">
        <v>55</v>
      </c>
      <c r="H23" s="9">
        <f>COUNTIF(E3:E52,"B+")</f>
        <v>0</v>
      </c>
      <c r="J23" s="40"/>
      <c r="K23" s="41"/>
      <c r="L23" s="42"/>
    </row>
    <row r="24" spans="1:21" ht="14.4">
      <c r="A24">
        <f t="shared" si="0"/>
        <v>66011265</v>
      </c>
      <c r="B24" t="s">
        <v>56</v>
      </c>
      <c r="C24" t="s">
        <v>57</v>
      </c>
      <c r="D24">
        <f>Score!F25</f>
        <v>29.299999999999997</v>
      </c>
      <c r="E24" t="str">
        <f>IFERROR(IF(D24&gt;='Grade and Criteria'!$C$3, "A", IF(D24&gt;='Grade and Criteria'!$C$4, "B+", IF(D24&gt;='Grade and Criteria'!$C$5, "B", IF(D24&gt;='Grade and Criteria'!$C$6, "C+", IF(D24&gt;='Grade and Criteria'!$C$7, "C", IF(D24&gt;='Grade and Criteria'!$C$8, "D+", IF(D24&gt;='Grade and Criteria'!$C$9, "D", "F"))))))), "Invalid Setting")</f>
        <v>F</v>
      </c>
      <c r="G24" s="17" t="s">
        <v>58</v>
      </c>
      <c r="H24" s="9">
        <f>COUNTIF(E3:E52,"B")</f>
        <v>2</v>
      </c>
      <c r="J24" s="40"/>
      <c r="K24" s="41"/>
      <c r="L24" s="42"/>
    </row>
    <row r="25" spans="1:21" ht="14.4">
      <c r="A25">
        <f t="shared" si="0"/>
        <v>66011266</v>
      </c>
      <c r="B25" t="s">
        <v>59</v>
      </c>
      <c r="C25" t="s">
        <v>60</v>
      </c>
      <c r="D25">
        <f>Score!F26</f>
        <v>56.2</v>
      </c>
      <c r="E25" t="str">
        <f>IFERROR(IF(D25&gt;='Grade and Criteria'!$C$3, "A", IF(D25&gt;='Grade and Criteria'!$C$4, "B+", IF(D25&gt;='Grade and Criteria'!$C$5, "B", IF(D25&gt;='Grade and Criteria'!$C$6, "C+", IF(D25&gt;='Grade and Criteria'!$C$7, "C", IF(D25&gt;='Grade and Criteria'!$C$8, "D+", IF(D25&gt;='Grade and Criteria'!$C$9, "D", "F"))))))), "Invalid Setting")</f>
        <v>D+</v>
      </c>
      <c r="G25" s="17" t="s">
        <v>61</v>
      </c>
      <c r="H25" s="9">
        <f>COUNTIF(E3:E52,"C+")</f>
        <v>3</v>
      </c>
      <c r="J25" s="40"/>
      <c r="K25" s="41"/>
      <c r="L25" s="42"/>
    </row>
    <row r="26" spans="1:21" ht="14.4">
      <c r="A26">
        <f t="shared" si="0"/>
        <v>66011267</v>
      </c>
      <c r="B26" t="s">
        <v>62</v>
      </c>
      <c r="C26" t="s">
        <v>63</v>
      </c>
      <c r="D26">
        <f>Score!F27</f>
        <v>73.099999999999994</v>
      </c>
      <c r="E26" t="str">
        <f>IFERROR(IF(D26&gt;='Grade and Criteria'!$C$3, "A", IF(D26&gt;='Grade and Criteria'!$C$4, "B+", IF(D26&gt;='Grade and Criteria'!$C$5, "B", IF(D26&gt;='Grade and Criteria'!$C$6, "C+", IF(D26&gt;='Grade and Criteria'!$C$7, "C", IF(D26&gt;='Grade and Criteria'!$C$8, "D+", IF(D26&gt;='Grade and Criteria'!$C$9, "D", "F"))))))), "Invalid Setting")</f>
        <v>B</v>
      </c>
      <c r="G26" s="17" t="s">
        <v>64</v>
      </c>
      <c r="H26" s="9">
        <f>COUNTIF(E3:E52,"C")</f>
        <v>6</v>
      </c>
      <c r="J26" s="40"/>
      <c r="K26" s="41"/>
      <c r="L26" s="42"/>
    </row>
    <row r="27" spans="1:21" ht="14.4">
      <c r="A27">
        <f t="shared" si="0"/>
        <v>66011268</v>
      </c>
      <c r="B27" t="s">
        <v>65</v>
      </c>
      <c r="C27" t="s">
        <v>66</v>
      </c>
      <c r="D27">
        <f>Score!F28</f>
        <v>40</v>
      </c>
      <c r="E27" t="str">
        <f>IFERROR(IF(D27&gt;='Grade and Criteria'!$C$3, "A", IF(D27&gt;='Grade and Criteria'!$C$4, "B+", IF(D27&gt;='Grade and Criteria'!$C$5, "B", IF(D27&gt;='Grade and Criteria'!$C$6, "C+", IF(D27&gt;='Grade and Criteria'!$C$7, "C", IF(D27&gt;='Grade and Criteria'!$C$8, "D+", IF(D27&gt;='Grade and Criteria'!$C$9, "D", "F"))))))), "Invalid Setting")</f>
        <v>D</v>
      </c>
      <c r="G27" s="17" t="s">
        <v>67</v>
      </c>
      <c r="H27" s="9">
        <f>COUNTIF(E3:E52,"D+")</f>
        <v>8</v>
      </c>
      <c r="J27" s="40"/>
      <c r="K27" s="41"/>
      <c r="L27" s="42"/>
    </row>
    <row r="28" spans="1:21" ht="14.4">
      <c r="A28">
        <f t="shared" si="0"/>
        <v>66011269</v>
      </c>
      <c r="B28" t="s">
        <v>68</v>
      </c>
      <c r="C28" t="s">
        <v>19</v>
      </c>
      <c r="D28">
        <f>Score!F29</f>
        <v>36.5</v>
      </c>
      <c r="E28" t="str">
        <f>IFERROR(IF(D28&gt;='Grade and Criteria'!$C$3, "A", IF(D28&gt;='Grade and Criteria'!$C$4, "B+", IF(D28&gt;='Grade and Criteria'!$C$5, "B", IF(D28&gt;='Grade and Criteria'!$C$6, "C+", IF(D28&gt;='Grade and Criteria'!$C$7, "C", IF(D28&gt;='Grade and Criteria'!$C$8, "D+", IF(D28&gt;='Grade and Criteria'!$C$9, "D", "F"))))))), "Invalid Setting")</f>
        <v>F</v>
      </c>
      <c r="G28" s="17" t="s">
        <v>69</v>
      </c>
      <c r="H28" s="9">
        <f>COUNTIF(E3:E52,"D")</f>
        <v>20</v>
      </c>
      <c r="J28" s="40"/>
      <c r="K28" s="41"/>
      <c r="L28" s="42"/>
    </row>
    <row r="29" spans="1:21" ht="14.4">
      <c r="A29">
        <f t="shared" si="0"/>
        <v>66011270</v>
      </c>
      <c r="B29" t="s">
        <v>70</v>
      </c>
      <c r="C29" t="s">
        <v>71</v>
      </c>
      <c r="D29">
        <f>Score!F30</f>
        <v>58.7</v>
      </c>
      <c r="E29" t="str">
        <f>IFERROR(IF(D29&gt;='Grade and Criteria'!$C$3, "A", IF(D29&gt;='Grade and Criteria'!$C$4, "B+", IF(D29&gt;='Grade and Criteria'!$C$5, "B", IF(D29&gt;='Grade and Criteria'!$C$6, "C+", IF(D29&gt;='Grade and Criteria'!$C$7, "C", IF(D29&gt;='Grade and Criteria'!$C$8, "D+", IF(D29&gt;='Grade and Criteria'!$C$9, "D", "F"))))))), "Invalid Setting")</f>
        <v>D+</v>
      </c>
      <c r="G29" s="18" t="s">
        <v>72</v>
      </c>
      <c r="H29" s="10">
        <f>COUNTIF(E3:E52,"F")</f>
        <v>8</v>
      </c>
      <c r="J29" s="40"/>
      <c r="K29" s="41"/>
      <c r="L29" s="42"/>
    </row>
    <row r="30" spans="1:21" ht="14.4">
      <c r="A30">
        <f t="shared" si="0"/>
        <v>66011271</v>
      </c>
      <c r="B30" t="s">
        <v>73</v>
      </c>
      <c r="C30" t="s">
        <v>7</v>
      </c>
      <c r="D30">
        <f>Score!F31</f>
        <v>40.199999999999996</v>
      </c>
      <c r="E30" t="str">
        <f>IFERROR(IF(D30&gt;='Grade and Criteria'!$C$3, "A", IF(D30&gt;='Grade and Criteria'!$C$4, "B+", IF(D30&gt;='Grade and Criteria'!$C$5, "B", IF(D30&gt;='Grade and Criteria'!$C$6, "C+", IF(D30&gt;='Grade and Criteria'!$C$7, "C", IF(D30&gt;='Grade and Criteria'!$C$8, "D+", IF(D30&gt;='Grade and Criteria'!$C$9, "D", "F"))))))), "Invalid Setting")</f>
        <v>D</v>
      </c>
      <c r="J30" s="40"/>
      <c r="K30" s="41"/>
      <c r="L30" s="42"/>
    </row>
    <row r="31" spans="1:21" ht="14.4">
      <c r="A31">
        <f t="shared" si="0"/>
        <v>66011272</v>
      </c>
      <c r="B31" t="s">
        <v>74</v>
      </c>
      <c r="C31" t="s">
        <v>30</v>
      </c>
      <c r="D31">
        <f>Score!F32</f>
        <v>32.800000000000004</v>
      </c>
      <c r="E31" t="str">
        <f>IFERROR(IF(D31&gt;='Grade and Criteria'!$C$3, "A", IF(D31&gt;='Grade and Criteria'!$C$4, "B+", IF(D31&gt;='Grade and Criteria'!$C$5, "B", IF(D31&gt;='Grade and Criteria'!$C$6, "C+", IF(D31&gt;='Grade and Criteria'!$C$7, "C", IF(D31&gt;='Grade and Criteria'!$C$8, "D+", IF(D31&gt;='Grade and Criteria'!$C$9, "D", "F"))))))), "Invalid Setting")</f>
        <v>F</v>
      </c>
      <c r="G31" s="20" t="s">
        <v>75</v>
      </c>
      <c r="H31" s="5">
        <f>COUNTIF(D3:D52,"&gt;=" &amp; H4)</f>
        <v>46</v>
      </c>
      <c r="J31" s="40"/>
      <c r="K31" s="41"/>
      <c r="L31" s="42"/>
    </row>
    <row r="32" spans="1:21" ht="14.4">
      <c r="A32">
        <f t="shared" si="0"/>
        <v>66011273</v>
      </c>
      <c r="B32" t="s">
        <v>76</v>
      </c>
      <c r="C32" t="s">
        <v>13</v>
      </c>
      <c r="D32">
        <f>Score!F33</f>
        <v>44.6</v>
      </c>
      <c r="E32" t="str">
        <f>IFERROR(IF(D32&gt;='Grade and Criteria'!$C$3, "A", IF(D32&gt;='Grade and Criteria'!$C$4, "B+", IF(D32&gt;='Grade and Criteria'!$C$5, "B", IF(D32&gt;='Grade and Criteria'!$C$6, "C+", IF(D32&gt;='Grade and Criteria'!$C$7, "C", IF(D32&gt;='Grade and Criteria'!$C$8, "D+", IF(D32&gt;='Grade and Criteria'!$C$9, "D", "F"))))))), "Invalid Setting")</f>
        <v>D</v>
      </c>
      <c r="J32" s="40"/>
      <c r="K32" s="41"/>
      <c r="L32" s="42"/>
    </row>
    <row r="33" spans="1:12" ht="14.4">
      <c r="A33">
        <f t="shared" si="0"/>
        <v>66011274</v>
      </c>
      <c r="B33" t="s">
        <v>77</v>
      </c>
      <c r="C33" t="s">
        <v>21</v>
      </c>
      <c r="D33">
        <f>Score!F34</f>
        <v>33.700000000000003</v>
      </c>
      <c r="E33" t="str">
        <f>IFERROR(IF(D33&gt;='Grade and Criteria'!$C$3, "A", IF(D33&gt;='Grade and Criteria'!$C$4, "B+", IF(D33&gt;='Grade and Criteria'!$C$5, "B", IF(D33&gt;='Grade and Criteria'!$C$6, "C+", IF(D33&gt;='Grade and Criteria'!$C$7, "C", IF(D33&gt;='Grade and Criteria'!$C$8, "D+", IF(D33&gt;='Grade and Criteria'!$C$9, "D", "F"))))))), "Invalid Setting")</f>
        <v>F</v>
      </c>
      <c r="G33" s="35" t="s">
        <v>78</v>
      </c>
      <c r="H33" s="3"/>
      <c r="J33" s="40"/>
      <c r="K33" s="41"/>
      <c r="L33" s="42"/>
    </row>
    <row r="34" spans="1:12" ht="14.4">
      <c r="A34">
        <f t="shared" si="0"/>
        <v>66011275</v>
      </c>
      <c r="B34" t="s">
        <v>79</v>
      </c>
      <c r="C34" t="s">
        <v>23</v>
      </c>
      <c r="D34">
        <f>Score!F35</f>
        <v>63.3</v>
      </c>
      <c r="E34" t="str">
        <f>IFERROR(IF(D34&gt;='Grade and Criteria'!$C$3, "A", IF(D34&gt;='Grade and Criteria'!$C$4, "B+", IF(D34&gt;='Grade and Criteria'!$C$5, "B", IF(D34&gt;='Grade and Criteria'!$C$6, "C+", IF(D34&gt;='Grade and Criteria'!$C$7, "C", IF(D34&gt;='Grade and Criteria'!$C$8, "D+", IF(D34&gt;='Grade and Criteria'!$C$9, "D", "F"))))))), "Invalid Setting")</f>
        <v>C</v>
      </c>
      <c r="G34" s="36" t="s">
        <v>80</v>
      </c>
      <c r="H34" s="3"/>
      <c r="J34" s="40"/>
      <c r="K34" s="41"/>
      <c r="L34" s="42"/>
    </row>
    <row r="35" spans="1:12" ht="14.4">
      <c r="A35">
        <f t="shared" si="0"/>
        <v>66011276</v>
      </c>
      <c r="B35" t="s">
        <v>81</v>
      </c>
      <c r="C35" t="s">
        <v>10</v>
      </c>
      <c r="D35">
        <f>Score!F36</f>
        <v>44.8</v>
      </c>
      <c r="E35" t="str">
        <f>IFERROR(IF(D35&gt;='Grade and Criteria'!$C$3, "A", IF(D35&gt;='Grade and Criteria'!$C$4, "B+", IF(D35&gt;='Grade and Criteria'!$C$5, "B", IF(D35&gt;='Grade and Criteria'!$C$6, "C+", IF(D35&gt;='Grade and Criteria'!$C$7, "C", IF(D35&gt;='Grade and Criteria'!$C$8, "D+", IF(D35&gt;='Grade and Criteria'!$C$9, "D", "F"))))))), "Invalid Setting")</f>
        <v>D</v>
      </c>
      <c r="H35" s="3"/>
      <c r="J35" s="40"/>
      <c r="K35" s="41"/>
      <c r="L35" s="42"/>
    </row>
    <row r="36" spans="1:12" ht="14.4">
      <c r="A36">
        <f t="shared" ref="A36:A52" si="1">A35 + 1</f>
        <v>66011277</v>
      </c>
      <c r="B36" t="s">
        <v>82</v>
      </c>
      <c r="C36" t="s">
        <v>16</v>
      </c>
      <c r="D36">
        <f>Score!F37</f>
        <v>44.300000000000004</v>
      </c>
      <c r="E36" t="str">
        <f>IFERROR(IF(D36&gt;='Grade and Criteria'!$C$3, "A", IF(D36&gt;='Grade and Criteria'!$C$4, "B+", IF(D36&gt;='Grade and Criteria'!$C$5, "B", IF(D36&gt;='Grade and Criteria'!$C$6, "C+", IF(D36&gt;='Grade and Criteria'!$C$7, "C", IF(D36&gt;='Grade and Criteria'!$C$8, "D+", IF(D36&gt;='Grade and Criteria'!$C$9, "D", "F"))))))), "Invalid Setting")</f>
        <v>D</v>
      </c>
      <c r="I36" s="3"/>
      <c r="J36" s="40"/>
      <c r="K36" s="41"/>
      <c r="L36" s="42"/>
    </row>
    <row r="37" spans="1:12" ht="14.4">
      <c r="A37">
        <f t="shared" si="1"/>
        <v>66011278</v>
      </c>
      <c r="B37" t="s">
        <v>83</v>
      </c>
      <c r="C37" t="s">
        <v>19</v>
      </c>
      <c r="D37">
        <f>Score!F38</f>
        <v>63.800000000000004</v>
      </c>
      <c r="E37" t="str">
        <f>IFERROR(IF(D37&gt;='Grade and Criteria'!$C$3, "A", IF(D37&gt;='Grade and Criteria'!$C$4, "B+", IF(D37&gt;='Grade and Criteria'!$C$5, "B", IF(D37&gt;='Grade and Criteria'!$C$6, "C+", IF(D37&gt;='Grade and Criteria'!$C$7, "C", IF(D37&gt;='Grade and Criteria'!$C$8, "D+", IF(D37&gt;='Grade and Criteria'!$C$9, "D", "F"))))))), "Invalid Setting")</f>
        <v>C</v>
      </c>
      <c r="J37" s="40"/>
      <c r="K37" s="41"/>
      <c r="L37" s="42"/>
    </row>
    <row r="38" spans="1:12" ht="14.4">
      <c r="A38">
        <f t="shared" si="1"/>
        <v>66011279</v>
      </c>
      <c r="B38" t="s">
        <v>84</v>
      </c>
      <c r="C38" t="s">
        <v>26</v>
      </c>
      <c r="D38">
        <f>Score!F39</f>
        <v>60.9</v>
      </c>
      <c r="E38" t="str">
        <f>IFERROR(IF(D38&gt;='Grade and Criteria'!$C$3, "A", IF(D38&gt;='Grade and Criteria'!$C$4, "B+", IF(D38&gt;='Grade and Criteria'!$C$5, "B", IF(D38&gt;='Grade and Criteria'!$C$6, "C+", IF(D38&gt;='Grade and Criteria'!$C$7, "C", IF(D38&gt;='Grade and Criteria'!$C$8, "D+", IF(D38&gt;='Grade and Criteria'!$C$9, "D", "F"))))))), "Invalid Setting")</f>
        <v>C</v>
      </c>
      <c r="J38" s="43"/>
      <c r="K38" s="44"/>
      <c r="L38" s="45"/>
    </row>
    <row r="39" spans="1:12" ht="14.4">
      <c r="A39">
        <f t="shared" si="1"/>
        <v>66011280</v>
      </c>
      <c r="B39" t="s">
        <v>85</v>
      </c>
      <c r="C39" t="s">
        <v>28</v>
      </c>
      <c r="D39">
        <f>Score!F40</f>
        <v>54.300000000000004</v>
      </c>
      <c r="E39" t="str">
        <f>IFERROR(IF(D39&gt;='Grade and Criteria'!$C$3, "A", IF(D39&gt;='Grade and Criteria'!$C$4, "B+", IF(D39&gt;='Grade and Criteria'!$C$5, "B", IF(D39&gt;='Grade and Criteria'!$C$6, "C+", IF(D39&gt;='Grade and Criteria'!$C$7, "C", IF(D39&gt;='Grade and Criteria'!$C$8, "D+", IF(D39&gt;='Grade and Criteria'!$C$9, "D", "F"))))))), "Invalid Setting")</f>
        <v>D</v>
      </c>
    </row>
    <row r="40" spans="1:12" ht="14.4">
      <c r="A40">
        <f t="shared" si="1"/>
        <v>66011281</v>
      </c>
      <c r="B40" t="s">
        <v>86</v>
      </c>
      <c r="C40" t="s">
        <v>34</v>
      </c>
      <c r="D40">
        <f>Score!F41</f>
        <v>60.599999999999994</v>
      </c>
      <c r="E40" t="str">
        <f>IFERROR(IF(D40&gt;='Grade and Criteria'!$C$3, "A", IF(D40&gt;='Grade and Criteria'!$C$4, "B+", IF(D40&gt;='Grade and Criteria'!$C$5, "B", IF(D40&gt;='Grade and Criteria'!$C$6, "C+", IF(D40&gt;='Grade and Criteria'!$C$7, "C", IF(D40&gt;='Grade and Criteria'!$C$8, "D+", IF(D40&gt;='Grade and Criteria'!$C$9, "D", "F"))))))), "Invalid Setting")</f>
        <v>C</v>
      </c>
    </row>
    <row r="41" spans="1:12" ht="14.4">
      <c r="A41">
        <f t="shared" si="1"/>
        <v>66011282</v>
      </c>
      <c r="B41" t="s">
        <v>87</v>
      </c>
      <c r="C41" t="s">
        <v>25</v>
      </c>
      <c r="D41">
        <f>Score!F42</f>
        <v>45</v>
      </c>
      <c r="E41" t="str">
        <f>IFERROR(IF(D41&gt;='Grade and Criteria'!$C$3, "A", IF(D41&gt;='Grade and Criteria'!$C$4, "B+", IF(D41&gt;='Grade and Criteria'!$C$5, "B", IF(D41&gt;='Grade and Criteria'!$C$6, "C+", IF(D41&gt;='Grade and Criteria'!$C$7, "C", IF(D41&gt;='Grade and Criteria'!$C$8, "D+", IF(D41&gt;='Grade and Criteria'!$C$9, "D", "F"))))))), "Invalid Setting")</f>
        <v>D</v>
      </c>
    </row>
    <row r="42" spans="1:12" ht="14.4">
      <c r="A42">
        <f t="shared" si="1"/>
        <v>66011283</v>
      </c>
      <c r="B42" t="s">
        <v>88</v>
      </c>
      <c r="C42" t="s">
        <v>23</v>
      </c>
      <c r="D42">
        <f>Score!F43</f>
        <v>59.2</v>
      </c>
      <c r="E42" t="str">
        <f>IFERROR(IF(D42&gt;='Grade and Criteria'!$C$3, "A", IF(D42&gt;='Grade and Criteria'!$C$4, "B+", IF(D42&gt;='Grade and Criteria'!$C$5, "B", IF(D42&gt;='Grade and Criteria'!$C$6, "C+", IF(D42&gt;='Grade and Criteria'!$C$7, "C", IF(D42&gt;='Grade and Criteria'!$C$8, "D+", IF(D42&gt;='Grade and Criteria'!$C$9, "D", "F"))))))), "Invalid Setting")</f>
        <v>D+</v>
      </c>
    </row>
    <row r="43" spans="1:12" ht="14.4">
      <c r="A43">
        <f t="shared" si="1"/>
        <v>66011284</v>
      </c>
      <c r="B43" t="s">
        <v>89</v>
      </c>
      <c r="C43" t="s">
        <v>21</v>
      </c>
      <c r="D43">
        <f>Score!F44</f>
        <v>69.8</v>
      </c>
      <c r="E43" t="str">
        <f>IFERROR(IF(D43&gt;='Grade and Criteria'!$C$3, "A", IF(D43&gt;='Grade and Criteria'!$C$4, "B+", IF(D43&gt;='Grade and Criteria'!$C$5, "B", IF(D43&gt;='Grade and Criteria'!$C$6, "C+", IF(D43&gt;='Grade and Criteria'!$C$7, "C", IF(D43&gt;='Grade and Criteria'!$C$8, "D+", IF(D43&gt;='Grade and Criteria'!$C$9, "D", "F"))))))), "Invalid Setting")</f>
        <v>C+</v>
      </c>
    </row>
    <row r="44" spans="1:12" ht="14.4">
      <c r="A44">
        <f t="shared" si="1"/>
        <v>66011285</v>
      </c>
      <c r="B44" t="s">
        <v>90</v>
      </c>
      <c r="C44" t="s">
        <v>44</v>
      </c>
      <c r="D44">
        <f>Score!F45</f>
        <v>51.7</v>
      </c>
      <c r="E44" t="str">
        <f>IFERROR(IF(D44&gt;='Grade and Criteria'!$C$3, "A", IF(D44&gt;='Grade and Criteria'!$C$4, "B+", IF(D44&gt;='Grade and Criteria'!$C$5, "B", IF(D44&gt;='Grade and Criteria'!$C$6, "C+", IF(D44&gt;='Grade and Criteria'!$C$7, "C", IF(D44&gt;='Grade and Criteria'!$C$8, "D+", IF(D44&gt;='Grade and Criteria'!$C$9, "D", "F"))))))), "Invalid Setting")</f>
        <v>D</v>
      </c>
    </row>
    <row r="45" spans="1:12" ht="14.4">
      <c r="A45">
        <f t="shared" si="1"/>
        <v>66011286</v>
      </c>
      <c r="B45" t="s">
        <v>91</v>
      </c>
      <c r="C45" t="s">
        <v>10</v>
      </c>
      <c r="D45">
        <f>Score!F46</f>
        <v>19.3</v>
      </c>
      <c r="E45" t="str">
        <f>IFERROR(IF(D45&gt;='Grade and Criteria'!$C$3, "A", IF(D45&gt;='Grade and Criteria'!$C$4, "B+", IF(D45&gt;='Grade and Criteria'!$C$5, "B", IF(D45&gt;='Grade and Criteria'!$C$6, "C+", IF(D45&gt;='Grade and Criteria'!$C$7, "C", IF(D45&gt;='Grade and Criteria'!$C$8, "D+", IF(D45&gt;='Grade and Criteria'!$C$9, "D", "F"))))))), "Invalid Setting")</f>
        <v>F</v>
      </c>
    </row>
    <row r="46" spans="1:12" ht="14.4">
      <c r="A46">
        <f t="shared" si="1"/>
        <v>66011287</v>
      </c>
      <c r="B46" t="s">
        <v>92</v>
      </c>
      <c r="C46" t="s">
        <v>30</v>
      </c>
      <c r="D46">
        <f>Score!F47</f>
        <v>43.4</v>
      </c>
      <c r="E46" t="str">
        <f>IFERROR(IF(D46&gt;='Grade and Criteria'!$C$3, "A", IF(D46&gt;='Grade and Criteria'!$C$4, "B+", IF(D46&gt;='Grade and Criteria'!$C$5, "B", IF(D46&gt;='Grade and Criteria'!$C$6, "C+", IF(D46&gt;='Grade and Criteria'!$C$7, "C", IF(D46&gt;='Grade and Criteria'!$C$8, "D+", IF(D46&gt;='Grade and Criteria'!$C$9, "D", "F"))))))), "Invalid Setting")</f>
        <v>D</v>
      </c>
    </row>
    <row r="47" spans="1:12" ht="14.4">
      <c r="A47">
        <f t="shared" si="1"/>
        <v>66011288</v>
      </c>
      <c r="B47" t="s">
        <v>93</v>
      </c>
      <c r="C47" t="s">
        <v>7</v>
      </c>
      <c r="D47">
        <f>Score!F48</f>
        <v>35.900000000000006</v>
      </c>
      <c r="E47" t="str">
        <f>IFERROR(IF(D47&gt;='Grade and Criteria'!$C$3, "A", IF(D47&gt;='Grade and Criteria'!$C$4, "B+", IF(D47&gt;='Grade and Criteria'!$C$5, "B", IF(D47&gt;='Grade and Criteria'!$C$6, "C+", IF(D47&gt;='Grade and Criteria'!$C$7, "C", IF(D47&gt;='Grade and Criteria'!$C$8, "D+", IF(D47&gt;='Grade and Criteria'!$C$9, "D", "F"))))))), "Invalid Setting")</f>
        <v>F</v>
      </c>
    </row>
    <row r="48" spans="1:12" ht="14.4">
      <c r="A48">
        <f t="shared" si="1"/>
        <v>66011289</v>
      </c>
      <c r="B48" t="s">
        <v>94</v>
      </c>
      <c r="C48" t="s">
        <v>95</v>
      </c>
      <c r="D48">
        <f>Score!F49</f>
        <v>57.3</v>
      </c>
      <c r="E48" t="str">
        <f>IFERROR(IF(D48&gt;='Grade and Criteria'!$C$3, "A", IF(D48&gt;='Grade and Criteria'!$C$4, "B+", IF(D48&gt;='Grade and Criteria'!$C$5, "B", IF(D48&gt;='Grade and Criteria'!$C$6, "C+", IF(D48&gt;='Grade and Criteria'!$C$7, "C", IF(D48&gt;='Grade and Criteria'!$C$8, "D+", IF(D48&gt;='Grade and Criteria'!$C$9, "D", "F"))))))), "Invalid Setting")</f>
        <v>D+</v>
      </c>
    </row>
    <row r="49" spans="1:5" ht="14.4">
      <c r="A49">
        <f t="shared" si="1"/>
        <v>66011290</v>
      </c>
      <c r="B49" t="s">
        <v>6</v>
      </c>
      <c r="C49" t="s">
        <v>36</v>
      </c>
      <c r="D49">
        <f>Score!F50</f>
        <v>52</v>
      </c>
      <c r="E49" t="str">
        <f>IFERROR(IF(D49&gt;='Grade and Criteria'!$C$3, "A", IF(D49&gt;='Grade and Criteria'!$C$4, "B+", IF(D49&gt;='Grade and Criteria'!$C$5, "B", IF(D49&gt;='Grade and Criteria'!$C$6, "C+", IF(D49&gt;='Grade and Criteria'!$C$7, "C", IF(D49&gt;='Grade and Criteria'!$C$8, "D+", IF(D49&gt;='Grade and Criteria'!$C$9, "D", "F"))))))), "Invalid Setting")</f>
        <v>D</v>
      </c>
    </row>
    <row r="50" spans="1:5" ht="14.4">
      <c r="A50">
        <f t="shared" si="1"/>
        <v>66011291</v>
      </c>
      <c r="B50" t="s">
        <v>96</v>
      </c>
      <c r="C50" t="s">
        <v>97</v>
      </c>
      <c r="D50">
        <f>Score!F51</f>
        <v>68.5</v>
      </c>
      <c r="E50" t="str">
        <f>IFERROR(IF(D50&gt;='Grade and Criteria'!$C$3, "A", IF(D50&gt;='Grade and Criteria'!$C$4, "B+", IF(D50&gt;='Grade and Criteria'!$C$5, "B", IF(D50&gt;='Grade and Criteria'!$C$6, "C+", IF(D50&gt;='Grade and Criteria'!$C$7, "C", IF(D50&gt;='Grade and Criteria'!$C$8, "D+", IF(D50&gt;='Grade and Criteria'!$C$9, "D", "F"))))))), "Invalid Setting")</f>
        <v>C+</v>
      </c>
    </row>
    <row r="51" spans="1:5" ht="14.4">
      <c r="A51">
        <f t="shared" si="1"/>
        <v>66011292</v>
      </c>
      <c r="B51" t="s">
        <v>12</v>
      </c>
      <c r="C51" t="s">
        <v>46</v>
      </c>
      <c r="D51">
        <f>Score!F52</f>
        <v>52.099999999999994</v>
      </c>
      <c r="E51" t="str">
        <f>IFERROR(IF(D51&gt;='Grade and Criteria'!$C$3, "A", IF(D51&gt;='Grade and Criteria'!$C$4, "B+", IF(D51&gt;='Grade and Criteria'!$C$5, "B", IF(D51&gt;='Grade and Criteria'!$C$6, "C+", IF(D51&gt;='Grade and Criteria'!$C$7, "C", IF(D51&gt;='Grade and Criteria'!$C$8, "D+", IF(D51&gt;='Grade and Criteria'!$C$9, "D", "F"))))))), "Invalid Setting")</f>
        <v>D</v>
      </c>
    </row>
    <row r="52" spans="1:5" ht="14.4">
      <c r="A52">
        <f t="shared" si="1"/>
        <v>66011293</v>
      </c>
      <c r="B52" t="s">
        <v>22</v>
      </c>
      <c r="C52" t="s">
        <v>98</v>
      </c>
      <c r="D52">
        <f>Score!F53</f>
        <v>42.8</v>
      </c>
      <c r="E52" t="str">
        <f>IFERROR(IF(D52&gt;='Grade and Criteria'!$C$3, "A", IF(D52&gt;='Grade and Criteria'!$C$4, "B+", IF(D52&gt;='Grade and Criteria'!$C$5, "B", IF(D52&gt;='Grade and Criteria'!$C$6, "C+", IF(D52&gt;='Grade and Criteria'!$C$7, "C", IF(D52&gt;='Grade and Criteria'!$C$8, "D+", IF(D52&gt;='Grade and Criteria'!$C$9, "D", "F"))))))), "Invalid Setting")</f>
        <v>D</v>
      </c>
    </row>
    <row r="53" spans="1:5" ht="14.4"/>
    <row r="54" spans="1:5" ht="14.4"/>
    <row r="55" spans="1:5" ht="14.4"/>
    <row r="56" spans="1:5" ht="14.4"/>
    <row r="57" spans="1:5" ht="14.4"/>
    <row r="58" spans="1:5" ht="14.4"/>
    <row r="65" spans="10:16" ht="13.5" customHeight="1">
      <c r="P65" s="3"/>
    </row>
    <row r="72" spans="10:16" ht="13.5" customHeight="1">
      <c r="J72" s="3"/>
    </row>
  </sheetData>
  <conditionalFormatting sqref="A3:E52">
    <cfRule type="expression" dxfId="6" priority="1">
      <formula>$D3=LARGE($D$3:$D$52,1)</formula>
    </cfRule>
    <cfRule type="expression" dxfId="5" priority="2">
      <formula>$D3=LARGE($D$3:$D$52,2)</formula>
    </cfRule>
    <cfRule type="expression" dxfId="4" priority="3">
      <formula>$D3=LARGE($D$3:$D$52,3)</formula>
    </cfRule>
    <cfRule type="expression" dxfId="3" priority="11">
      <formula>$E3="F"</formula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7515-4301-432A-8A87-2EB93071B00E}">
  <dimension ref="A1:D52"/>
  <sheetViews>
    <sheetView workbookViewId="0">
      <pane ySplit="2" topLeftCell="A3" activePane="bottomLeft" state="frozen"/>
      <selection pane="bottomLeft" activeCell="C3" sqref="C3"/>
    </sheetView>
  </sheetViews>
  <sheetFormatPr defaultRowHeight="14.4"/>
  <cols>
    <col min="1" max="1" width="8.88671875" customWidth="1"/>
    <col min="2" max="2" width="27" customWidth="1"/>
    <col min="3" max="3" width="13.6640625" customWidth="1"/>
  </cols>
  <sheetData>
    <row r="1" spans="1:4">
      <c r="A1" s="46" t="s">
        <v>99</v>
      </c>
      <c r="B1" s="46"/>
      <c r="C1" s="21"/>
      <c r="D1" s="34"/>
    </row>
    <row r="2" spans="1:4">
      <c r="A2" s="4" t="s">
        <v>1</v>
      </c>
      <c r="B2" s="4" t="s">
        <v>100</v>
      </c>
      <c r="C2" s="4" t="s">
        <v>101</v>
      </c>
    </row>
    <row r="3" spans="1:4" ht="15">
      <c r="A3">
        <v>66011244</v>
      </c>
      <c r="B3" s="25" t="s">
        <v>102</v>
      </c>
      <c r="C3" s="1" t="s">
        <v>103</v>
      </c>
    </row>
    <row r="4" spans="1:4" ht="15">
      <c r="A4">
        <f t="shared" ref="A4:A35" si="0">A3 + 1</f>
        <v>66011245</v>
      </c>
      <c r="B4" s="25" t="s">
        <v>104</v>
      </c>
      <c r="C4" s="1" t="s">
        <v>105</v>
      </c>
    </row>
    <row r="5" spans="1:4" ht="15">
      <c r="A5">
        <f t="shared" si="0"/>
        <v>66011246</v>
      </c>
      <c r="B5" s="25" t="s">
        <v>106</v>
      </c>
      <c r="C5" s="1" t="s">
        <v>107</v>
      </c>
    </row>
    <row r="6" spans="1:4" ht="15">
      <c r="A6">
        <f t="shared" si="0"/>
        <v>66011247</v>
      </c>
      <c r="B6" s="25" t="s">
        <v>108</v>
      </c>
      <c r="C6" s="1" t="s">
        <v>109</v>
      </c>
    </row>
    <row r="7" spans="1:4" ht="15">
      <c r="A7">
        <f t="shared" si="0"/>
        <v>66011248</v>
      </c>
      <c r="B7" s="25" t="s">
        <v>110</v>
      </c>
      <c r="C7" s="25" t="s">
        <v>111</v>
      </c>
    </row>
    <row r="8" spans="1:4" ht="15">
      <c r="A8">
        <f t="shared" si="0"/>
        <v>66011249</v>
      </c>
      <c r="B8" s="25" t="s">
        <v>112</v>
      </c>
      <c r="C8" s="1" t="s">
        <v>113</v>
      </c>
    </row>
    <row r="9" spans="1:4" ht="15">
      <c r="A9">
        <f t="shared" si="0"/>
        <v>66011250</v>
      </c>
      <c r="B9" s="25" t="s">
        <v>114</v>
      </c>
      <c r="C9" s="1" t="s">
        <v>115</v>
      </c>
    </row>
    <row r="10" spans="1:4" ht="15">
      <c r="A10">
        <f t="shared" si="0"/>
        <v>66011251</v>
      </c>
      <c r="B10" s="25" t="s">
        <v>116</v>
      </c>
      <c r="C10" s="1" t="s">
        <v>117</v>
      </c>
    </row>
    <row r="11" spans="1:4" ht="15">
      <c r="A11">
        <f t="shared" si="0"/>
        <v>66011252</v>
      </c>
      <c r="B11" s="25" t="s">
        <v>118</v>
      </c>
      <c r="C11" s="1" t="s">
        <v>119</v>
      </c>
    </row>
    <row r="12" spans="1:4" ht="15">
      <c r="A12">
        <f t="shared" si="0"/>
        <v>66011253</v>
      </c>
      <c r="B12" s="25" t="s">
        <v>120</v>
      </c>
      <c r="C12" s="1" t="s">
        <v>121</v>
      </c>
    </row>
    <row r="13" spans="1:4" ht="15">
      <c r="A13">
        <f t="shared" si="0"/>
        <v>66011254</v>
      </c>
      <c r="B13" s="25" t="s">
        <v>122</v>
      </c>
      <c r="C13" s="1" t="s">
        <v>123</v>
      </c>
    </row>
    <row r="14" spans="1:4" ht="15">
      <c r="A14">
        <f t="shared" si="0"/>
        <v>66011255</v>
      </c>
      <c r="B14" s="25" t="s">
        <v>124</v>
      </c>
      <c r="C14" s="1" t="s">
        <v>125</v>
      </c>
    </row>
    <row r="15" spans="1:4" ht="15">
      <c r="A15">
        <f t="shared" si="0"/>
        <v>66011256</v>
      </c>
      <c r="B15" s="25" t="s">
        <v>126</v>
      </c>
      <c r="C15" s="1" t="s">
        <v>127</v>
      </c>
    </row>
    <row r="16" spans="1:4" ht="15">
      <c r="A16">
        <f t="shared" si="0"/>
        <v>66011257</v>
      </c>
      <c r="B16" s="25" t="s">
        <v>128</v>
      </c>
      <c r="C16" s="1" t="s">
        <v>129</v>
      </c>
    </row>
    <row r="17" spans="1:4" ht="15">
      <c r="A17">
        <f t="shared" si="0"/>
        <v>66011258</v>
      </c>
      <c r="B17" s="25" t="s">
        <v>130</v>
      </c>
      <c r="C17" s="1" t="s">
        <v>131</v>
      </c>
    </row>
    <row r="18" spans="1:4" ht="15">
      <c r="A18">
        <f t="shared" si="0"/>
        <v>66011259</v>
      </c>
      <c r="B18" s="25" t="s">
        <v>132</v>
      </c>
      <c r="C18" s="1" t="s">
        <v>133</v>
      </c>
    </row>
    <row r="19" spans="1:4" ht="15">
      <c r="A19">
        <f t="shared" si="0"/>
        <v>66011260</v>
      </c>
      <c r="B19" s="25" t="s">
        <v>134</v>
      </c>
      <c r="C19" s="1" t="s">
        <v>135</v>
      </c>
    </row>
    <row r="20" spans="1:4" ht="15">
      <c r="A20">
        <f t="shared" si="0"/>
        <v>66011261</v>
      </c>
      <c r="B20" s="25" t="s">
        <v>136</v>
      </c>
      <c r="C20" s="1" t="s">
        <v>137</v>
      </c>
    </row>
    <row r="21" spans="1:4" ht="15">
      <c r="A21">
        <f t="shared" si="0"/>
        <v>66011262</v>
      </c>
      <c r="B21" s="1" t="s">
        <v>138</v>
      </c>
      <c r="C21" s="1" t="s">
        <v>139</v>
      </c>
    </row>
    <row r="22" spans="1:4" ht="15">
      <c r="A22">
        <f t="shared" si="0"/>
        <v>66011263</v>
      </c>
      <c r="B22" s="1" t="s">
        <v>140</v>
      </c>
      <c r="C22" s="1" t="s">
        <v>141</v>
      </c>
    </row>
    <row r="23" spans="1:4" ht="15">
      <c r="A23">
        <f t="shared" si="0"/>
        <v>66011264</v>
      </c>
      <c r="B23" s="1" t="s">
        <v>142</v>
      </c>
      <c r="C23" s="1" t="s">
        <v>143</v>
      </c>
    </row>
    <row r="24" spans="1:4" ht="15">
      <c r="A24">
        <f t="shared" si="0"/>
        <v>66011265</v>
      </c>
      <c r="B24" s="1" t="s">
        <v>144</v>
      </c>
      <c r="C24" s="1" t="s">
        <v>145</v>
      </c>
    </row>
    <row r="25" spans="1:4" ht="15">
      <c r="A25">
        <f t="shared" si="0"/>
        <v>66011266</v>
      </c>
      <c r="B25" s="1" t="s">
        <v>146</v>
      </c>
      <c r="C25" s="1" t="s">
        <v>147</v>
      </c>
    </row>
    <row r="26" spans="1:4" ht="15">
      <c r="A26">
        <f t="shared" si="0"/>
        <v>66011267</v>
      </c>
      <c r="B26" s="1" t="s">
        <v>148</v>
      </c>
      <c r="C26" s="1" t="s">
        <v>149</v>
      </c>
      <c r="D26" s="3"/>
    </row>
    <row r="27" spans="1:4" ht="15">
      <c r="A27">
        <f t="shared" si="0"/>
        <v>66011268</v>
      </c>
      <c r="B27" s="1" t="s">
        <v>150</v>
      </c>
      <c r="C27" s="1" t="s">
        <v>151</v>
      </c>
    </row>
    <row r="28" spans="1:4" ht="15">
      <c r="A28">
        <f t="shared" si="0"/>
        <v>66011269</v>
      </c>
      <c r="B28" s="1" t="s">
        <v>152</v>
      </c>
      <c r="C28" s="1" t="s">
        <v>153</v>
      </c>
    </row>
    <row r="29" spans="1:4" ht="15">
      <c r="A29">
        <f t="shared" si="0"/>
        <v>66011270</v>
      </c>
      <c r="B29" s="1" t="s">
        <v>154</v>
      </c>
      <c r="C29" s="1" t="s">
        <v>155</v>
      </c>
    </row>
    <row r="30" spans="1:4" ht="15">
      <c r="A30">
        <f t="shared" si="0"/>
        <v>66011271</v>
      </c>
      <c r="B30" s="1" t="s">
        <v>156</v>
      </c>
      <c r="C30" s="1" t="s">
        <v>157</v>
      </c>
    </row>
    <row r="31" spans="1:4" ht="15">
      <c r="A31">
        <f t="shared" si="0"/>
        <v>66011272</v>
      </c>
      <c r="B31" s="1" t="s">
        <v>158</v>
      </c>
      <c r="C31" s="1" t="s">
        <v>159</v>
      </c>
    </row>
    <row r="32" spans="1:4" ht="15">
      <c r="A32">
        <f t="shared" si="0"/>
        <v>66011273</v>
      </c>
      <c r="B32" s="1" t="s">
        <v>160</v>
      </c>
      <c r="C32" s="1" t="s">
        <v>161</v>
      </c>
    </row>
    <row r="33" spans="1:3" ht="15">
      <c r="A33">
        <f t="shared" si="0"/>
        <v>66011274</v>
      </c>
      <c r="B33" s="1" t="s">
        <v>162</v>
      </c>
      <c r="C33" s="1" t="s">
        <v>163</v>
      </c>
    </row>
    <row r="34" spans="1:3" ht="15">
      <c r="A34">
        <f t="shared" si="0"/>
        <v>66011275</v>
      </c>
      <c r="B34" s="1" t="s">
        <v>164</v>
      </c>
      <c r="C34" s="1" t="s">
        <v>165</v>
      </c>
    </row>
    <row r="35" spans="1:3" ht="15">
      <c r="A35">
        <f t="shared" si="0"/>
        <v>66011276</v>
      </c>
      <c r="B35" s="1" t="s">
        <v>166</v>
      </c>
      <c r="C35" s="1" t="s">
        <v>167</v>
      </c>
    </row>
    <row r="36" spans="1:3" ht="15">
      <c r="A36">
        <f t="shared" ref="A36:A52" si="1">A35 + 1</f>
        <v>66011277</v>
      </c>
      <c r="B36" s="1" t="s">
        <v>168</v>
      </c>
      <c r="C36" s="1" t="s">
        <v>169</v>
      </c>
    </row>
    <row r="37" spans="1:3" ht="15">
      <c r="A37">
        <f t="shared" si="1"/>
        <v>66011278</v>
      </c>
      <c r="B37" s="1" t="s">
        <v>170</v>
      </c>
      <c r="C37" s="1" t="s">
        <v>171</v>
      </c>
    </row>
    <row r="38" spans="1:3" ht="15">
      <c r="A38">
        <f t="shared" si="1"/>
        <v>66011279</v>
      </c>
      <c r="B38" s="1" t="s">
        <v>172</v>
      </c>
      <c r="C38" s="1" t="s">
        <v>173</v>
      </c>
    </row>
    <row r="39" spans="1:3" ht="15">
      <c r="A39">
        <f t="shared" si="1"/>
        <v>66011280</v>
      </c>
      <c r="B39" s="1" t="s">
        <v>174</v>
      </c>
      <c r="C39" s="1" t="s">
        <v>175</v>
      </c>
    </row>
    <row r="40" spans="1:3" ht="15">
      <c r="A40">
        <f t="shared" si="1"/>
        <v>66011281</v>
      </c>
      <c r="B40" s="1" t="s">
        <v>176</v>
      </c>
      <c r="C40" s="1" t="s">
        <v>177</v>
      </c>
    </row>
    <row r="41" spans="1:3" ht="15">
      <c r="A41">
        <f t="shared" si="1"/>
        <v>66011282</v>
      </c>
      <c r="B41" s="1" t="s">
        <v>178</v>
      </c>
      <c r="C41" s="1" t="s">
        <v>179</v>
      </c>
    </row>
    <row r="42" spans="1:3" ht="15">
      <c r="A42">
        <f t="shared" si="1"/>
        <v>66011283</v>
      </c>
      <c r="B42" s="1" t="s">
        <v>180</v>
      </c>
      <c r="C42" s="1" t="s">
        <v>181</v>
      </c>
    </row>
    <row r="43" spans="1:3" ht="15">
      <c r="A43">
        <f t="shared" si="1"/>
        <v>66011284</v>
      </c>
      <c r="B43" s="1" t="s">
        <v>182</v>
      </c>
      <c r="C43" s="1" t="s">
        <v>183</v>
      </c>
    </row>
    <row r="44" spans="1:3" ht="15">
      <c r="A44">
        <f t="shared" si="1"/>
        <v>66011285</v>
      </c>
      <c r="B44" s="1" t="s">
        <v>184</v>
      </c>
      <c r="C44" s="1" t="s">
        <v>185</v>
      </c>
    </row>
    <row r="45" spans="1:3" ht="15">
      <c r="A45">
        <f t="shared" si="1"/>
        <v>66011286</v>
      </c>
      <c r="B45" s="1" t="s">
        <v>186</v>
      </c>
      <c r="C45" s="1" t="s">
        <v>187</v>
      </c>
    </row>
    <row r="46" spans="1:3" ht="15">
      <c r="A46">
        <f t="shared" si="1"/>
        <v>66011287</v>
      </c>
      <c r="B46" s="1" t="s">
        <v>188</v>
      </c>
      <c r="C46" s="1" t="s">
        <v>189</v>
      </c>
    </row>
    <row r="47" spans="1:3" ht="15">
      <c r="A47">
        <f t="shared" si="1"/>
        <v>66011288</v>
      </c>
      <c r="B47" s="1" t="s">
        <v>190</v>
      </c>
      <c r="C47" s="1" t="s">
        <v>191</v>
      </c>
    </row>
    <row r="48" spans="1:3" ht="15">
      <c r="A48">
        <f t="shared" si="1"/>
        <v>66011289</v>
      </c>
      <c r="B48" s="1" t="s">
        <v>192</v>
      </c>
      <c r="C48" s="1" t="s">
        <v>193</v>
      </c>
    </row>
    <row r="49" spans="1:3" ht="15">
      <c r="A49">
        <f t="shared" si="1"/>
        <v>66011290</v>
      </c>
      <c r="B49" s="1" t="s">
        <v>194</v>
      </c>
      <c r="C49" s="1" t="s">
        <v>195</v>
      </c>
    </row>
    <row r="50" spans="1:3" ht="15">
      <c r="A50">
        <f t="shared" si="1"/>
        <v>66011291</v>
      </c>
      <c r="B50" s="1" t="s">
        <v>196</v>
      </c>
      <c r="C50" s="1" t="s">
        <v>197</v>
      </c>
    </row>
    <row r="51" spans="1:3" ht="15">
      <c r="A51">
        <f t="shared" si="1"/>
        <v>66011292</v>
      </c>
      <c r="B51" s="1" t="s">
        <v>198</v>
      </c>
      <c r="C51" s="1" t="s">
        <v>199</v>
      </c>
    </row>
    <row r="52" spans="1:3" ht="15">
      <c r="A52">
        <f t="shared" si="1"/>
        <v>66011293</v>
      </c>
      <c r="B52" s="1" t="s">
        <v>200</v>
      </c>
      <c r="C52" s="1" t="s">
        <v>201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34A9-7590-4D47-9ADB-EB1D2CD175A8}">
  <dimension ref="A1:J53"/>
  <sheetViews>
    <sheetView workbookViewId="0">
      <pane ySplit="3" topLeftCell="A32" activePane="bottomLeft" state="frozen"/>
      <selection pane="bottomLeft" activeCell="B3" sqref="B3"/>
    </sheetView>
  </sheetViews>
  <sheetFormatPr defaultRowHeight="14.4"/>
  <cols>
    <col min="2" max="2" width="12.21875" bestFit="1" customWidth="1"/>
    <col min="3" max="3" width="11.88671875" bestFit="1" customWidth="1"/>
    <col min="4" max="4" width="10.109375" bestFit="1" customWidth="1"/>
  </cols>
  <sheetData>
    <row r="1" spans="1:8">
      <c r="A1" s="23" t="s">
        <v>4</v>
      </c>
      <c r="B1" s="24"/>
      <c r="C1" s="24"/>
      <c r="D1" s="24"/>
      <c r="E1" s="24"/>
      <c r="F1" s="21"/>
    </row>
    <row r="2" spans="1:8">
      <c r="A2" s="4" t="s">
        <v>1</v>
      </c>
      <c r="B2" s="4" t="s">
        <v>202</v>
      </c>
      <c r="C2" s="4" t="s">
        <v>203</v>
      </c>
      <c r="D2" s="4" t="s">
        <v>24</v>
      </c>
      <c r="E2" s="4" t="s">
        <v>37</v>
      </c>
      <c r="F2" s="4" t="s">
        <v>8</v>
      </c>
    </row>
    <row r="3" spans="1:8">
      <c r="A3" s="31" t="s">
        <v>204</v>
      </c>
      <c r="B3" s="32">
        <f>'Grade and Criteria'!F4</f>
        <v>20</v>
      </c>
      <c r="C3" s="32">
        <f>VLOOKUP("Homework",'Grade and Criteria'!$E$3:$F$7,2)</f>
        <v>10</v>
      </c>
      <c r="D3" s="32">
        <f>VLOOKUP("Midterm",'Grade and Criteria'!$E$3:$F$7,2)</f>
        <v>30</v>
      </c>
      <c r="E3" s="32">
        <f>'Grade and Criteria'!F6</f>
        <v>40</v>
      </c>
      <c r="F3" s="32">
        <f>SUM(B3:E3)</f>
        <v>100</v>
      </c>
    </row>
    <row r="4" spans="1:8">
      <c r="A4">
        <v>66011244</v>
      </c>
      <c r="B4">
        <f>SUM(Attendance!B3:K3)*'Grade and Criteria'!$F$4/Attendance!$O$3</f>
        <v>20</v>
      </c>
      <c r="C4">
        <f>Homework!L4*'Grade and Criteria'!$F$3/Homework!$L$3</f>
        <v>10</v>
      </c>
      <c r="D4">
        <f>Exams!B4*'Grade and Criteria'!$F$5/Exams!$B$3</f>
        <v>30</v>
      </c>
      <c r="E4">
        <f>Exams!C4*'Grade and Criteria'!$F$6/Exams!$C$3</f>
        <v>40</v>
      </c>
      <c r="F4">
        <f>SUM(B4:E4)</f>
        <v>100</v>
      </c>
    </row>
    <row r="5" spans="1:8">
      <c r="A5">
        <f t="shared" ref="A5:A36" si="0">A4 + 1</f>
        <v>66011245</v>
      </c>
      <c r="B5">
        <f>SUM(Attendance!B4:K4)*'Grade and Criteria'!$F$4/Attendance!$O$3</f>
        <v>16</v>
      </c>
      <c r="C5">
        <f>Homework!L5*'Grade and Criteria'!$F$3/Homework!$L$3</f>
        <v>4.0999999999999996</v>
      </c>
      <c r="D5">
        <f>Exams!B5*'Grade and Criteria'!$F$5/Exams!$B$3</f>
        <v>5.4</v>
      </c>
      <c r="E5">
        <f>Exams!C5*'Grade and Criteria'!$F$6/Exams!$C$3</f>
        <v>27.6</v>
      </c>
      <c r="F5">
        <f>SUM(B5:E5)</f>
        <v>53.1</v>
      </c>
      <c r="H5" s="3"/>
    </row>
    <row r="6" spans="1:8">
      <c r="A6">
        <f t="shared" si="0"/>
        <v>66011246</v>
      </c>
      <c r="B6">
        <f>SUM(Attendance!B5:K5)*'Grade and Criteria'!$F$4/Attendance!$O$3</f>
        <v>6</v>
      </c>
      <c r="C6">
        <f>Homework!L6*'Grade and Criteria'!$F$3/Homework!$L$3</f>
        <v>5.7</v>
      </c>
      <c r="D6">
        <f>Exams!B6*'Grade and Criteria'!$F$5/Exams!$B$3</f>
        <v>21.3</v>
      </c>
      <c r="E6">
        <f>Exams!C6*'Grade and Criteria'!$F$6/Exams!$C$3</f>
        <v>12</v>
      </c>
      <c r="F6">
        <f t="shared" ref="F6:F53" si="1">SUM(B6:E6)</f>
        <v>45</v>
      </c>
    </row>
    <row r="7" spans="1:8">
      <c r="A7">
        <f t="shared" si="0"/>
        <v>66011247</v>
      </c>
      <c r="B7">
        <f>SUM(Attendance!B6:K6)*'Grade and Criteria'!$F$4/Attendance!$O$3</f>
        <v>8</v>
      </c>
      <c r="C7">
        <f>Homework!L7*'Grade and Criteria'!$F$3/Homework!$L$3</f>
        <v>5.2</v>
      </c>
      <c r="D7">
        <f>Exams!B7*'Grade and Criteria'!$F$5/Exams!$B$3</f>
        <v>8.1</v>
      </c>
      <c r="E7">
        <f>Exams!C7*'Grade and Criteria'!$F$6/Exams!$C$3</f>
        <v>24</v>
      </c>
      <c r="F7">
        <f t="shared" si="1"/>
        <v>45.3</v>
      </c>
    </row>
    <row r="8" spans="1:8">
      <c r="A8">
        <f t="shared" si="0"/>
        <v>66011248</v>
      </c>
      <c r="B8">
        <f>SUM(Attendance!B7:K7)*'Grade and Criteria'!$F$4/Attendance!$O$3</f>
        <v>8</v>
      </c>
      <c r="C8">
        <f>Homework!L8*'Grade and Criteria'!$F$3/Homework!$L$3</f>
        <v>5.7</v>
      </c>
      <c r="D8">
        <f>Exams!B8*'Grade and Criteria'!$F$5/Exams!$B$3</f>
        <v>24.3</v>
      </c>
      <c r="E8">
        <f>Exams!C8*'Grade and Criteria'!$F$6/Exams!$C$3</f>
        <v>19.600000000000001</v>
      </c>
      <c r="F8">
        <f t="shared" si="1"/>
        <v>57.6</v>
      </c>
    </row>
    <row r="9" spans="1:8">
      <c r="A9">
        <f t="shared" si="0"/>
        <v>66011249</v>
      </c>
      <c r="B9">
        <f>SUM(Attendance!B8:K8)*'Grade and Criteria'!$F$4/Attendance!$O$3</f>
        <v>10</v>
      </c>
      <c r="C9">
        <f>Homework!L9*'Grade and Criteria'!$F$3/Homework!$L$3</f>
        <v>6.5</v>
      </c>
      <c r="D9">
        <f>Exams!B9*'Grade and Criteria'!$F$5/Exams!$B$3</f>
        <v>29.4</v>
      </c>
      <c r="E9">
        <f>Exams!C9*'Grade and Criteria'!$F$6/Exams!$C$3</f>
        <v>14.4</v>
      </c>
      <c r="F9">
        <f t="shared" si="1"/>
        <v>60.3</v>
      </c>
    </row>
    <row r="10" spans="1:8">
      <c r="A10">
        <f t="shared" si="0"/>
        <v>66011250</v>
      </c>
      <c r="B10">
        <f>SUM(Attendance!B9:K9)*'Grade and Criteria'!$F$4/Attendance!$O$3</f>
        <v>16</v>
      </c>
      <c r="C10">
        <f>Homework!L10*'Grade and Criteria'!$F$3/Homework!$L$3</f>
        <v>4.7</v>
      </c>
      <c r="D10">
        <f>Exams!B10*'Grade and Criteria'!$F$5/Exams!$B$3</f>
        <v>17.399999999999999</v>
      </c>
      <c r="E10">
        <f>Exams!C10*'Grade and Criteria'!$F$6/Exams!$C$3</f>
        <v>13.6</v>
      </c>
      <c r="F10">
        <f t="shared" si="1"/>
        <v>51.699999999999996</v>
      </c>
    </row>
    <row r="11" spans="1:8">
      <c r="A11">
        <f t="shared" si="0"/>
        <v>66011251</v>
      </c>
      <c r="B11">
        <f>SUM(Attendance!B10:K10)*'Grade and Criteria'!$F$4/Attendance!$O$3</f>
        <v>10</v>
      </c>
      <c r="C11">
        <f>Homework!L11*'Grade and Criteria'!$F$3/Homework!$L$3</f>
        <v>5.3</v>
      </c>
      <c r="D11">
        <f>Exams!B11*'Grade and Criteria'!$F$5/Exams!$B$3</f>
        <v>10.199999999999999</v>
      </c>
      <c r="E11">
        <f>Exams!C11*'Grade and Criteria'!$F$6/Exams!$C$3</f>
        <v>30</v>
      </c>
      <c r="F11">
        <f t="shared" si="1"/>
        <v>55.5</v>
      </c>
    </row>
    <row r="12" spans="1:8">
      <c r="A12">
        <f t="shared" si="0"/>
        <v>66011252</v>
      </c>
      <c r="B12">
        <f>SUM(Attendance!B11:K11)*'Grade and Criteria'!$F$4/Attendance!$O$3</f>
        <v>14</v>
      </c>
      <c r="C12">
        <f>Homework!L12*'Grade and Criteria'!$F$3/Homework!$L$3</f>
        <v>4.3</v>
      </c>
      <c r="D12">
        <f>Exams!B12*'Grade and Criteria'!$F$5/Exams!$B$3</f>
        <v>24.9</v>
      </c>
      <c r="E12">
        <f>Exams!C12*'Grade and Criteria'!$F$6/Exams!$C$3</f>
        <v>10.4</v>
      </c>
      <c r="F12">
        <f t="shared" si="1"/>
        <v>53.6</v>
      </c>
      <c r="H12" s="3"/>
    </row>
    <row r="13" spans="1:8">
      <c r="A13">
        <f t="shared" si="0"/>
        <v>66011253</v>
      </c>
      <c r="B13">
        <f>SUM(Attendance!B12:K12)*'Grade and Criteria'!$F$4/Attendance!$O$3</f>
        <v>10</v>
      </c>
      <c r="C13">
        <f>Homework!L13*'Grade and Criteria'!$F$3/Homework!$L$3</f>
        <v>3.7</v>
      </c>
      <c r="D13">
        <f>Exams!B13*'Grade and Criteria'!$F$5/Exams!$B$3</f>
        <v>27.9</v>
      </c>
      <c r="E13">
        <f>Exams!C13*'Grade and Criteria'!$F$6/Exams!$C$3</f>
        <v>9.6</v>
      </c>
      <c r="F13">
        <f t="shared" si="1"/>
        <v>51.199999999999996</v>
      </c>
    </row>
    <row r="14" spans="1:8">
      <c r="A14">
        <f t="shared" si="0"/>
        <v>66011254</v>
      </c>
      <c r="B14">
        <f>SUM(Attendance!B13:K13)*'Grade and Criteria'!$F$4/Attendance!$O$3</f>
        <v>20</v>
      </c>
      <c r="C14">
        <f>Homework!L14*'Grade and Criteria'!$F$3/Homework!$L$3</f>
        <v>4.5</v>
      </c>
      <c r="D14">
        <f>Exams!B14*'Grade and Criteria'!$F$5/Exams!$B$3</f>
        <v>16.8</v>
      </c>
      <c r="E14">
        <f>Exams!C14*'Grade and Criteria'!$F$6/Exams!$C$3</f>
        <v>18</v>
      </c>
      <c r="F14">
        <f t="shared" si="1"/>
        <v>59.3</v>
      </c>
    </row>
    <row r="15" spans="1:8">
      <c r="A15">
        <f t="shared" si="0"/>
        <v>66011255</v>
      </c>
      <c r="B15">
        <f>SUM(Attendance!B14:K14)*'Grade and Criteria'!$F$4/Attendance!$O$3</f>
        <v>10</v>
      </c>
      <c r="C15">
        <f>Homework!L15*'Grade and Criteria'!$F$3/Homework!$L$3</f>
        <v>5.0999999999999996</v>
      </c>
      <c r="D15">
        <f>Exams!B15*'Grade and Criteria'!$F$5/Exams!$B$3</f>
        <v>11.4</v>
      </c>
      <c r="E15">
        <f>Exams!C15*'Grade and Criteria'!$F$6/Exams!$C$3</f>
        <v>20</v>
      </c>
      <c r="F15">
        <f>SUM(B15:E15)</f>
        <v>46.5</v>
      </c>
    </row>
    <row r="16" spans="1:8">
      <c r="A16">
        <f t="shared" si="0"/>
        <v>66011256</v>
      </c>
      <c r="B16">
        <f>SUM(Attendance!B15:K15)*'Grade and Criteria'!$F$4/Attendance!$O$3</f>
        <v>14</v>
      </c>
      <c r="C16">
        <f>Homework!L16*'Grade and Criteria'!$F$3/Homework!$L$3</f>
        <v>5.9</v>
      </c>
      <c r="D16">
        <f>Exams!B16*'Grade and Criteria'!$F$5/Exams!$B$3</f>
        <v>29.7</v>
      </c>
      <c r="E16">
        <f>Exams!C16*'Grade and Criteria'!$F$6/Exams!$C$3</f>
        <v>18</v>
      </c>
      <c r="F16">
        <f t="shared" si="1"/>
        <v>67.599999999999994</v>
      </c>
    </row>
    <row r="17" spans="1:10">
      <c r="A17">
        <f t="shared" si="0"/>
        <v>66011257</v>
      </c>
      <c r="B17">
        <f>SUM(Attendance!B16:K16)*'Grade and Criteria'!$F$4/Attendance!$O$3</f>
        <v>10</v>
      </c>
      <c r="C17">
        <f>Homework!L17*'Grade and Criteria'!$F$3/Homework!$L$3</f>
        <v>4.4000000000000004</v>
      </c>
      <c r="D17">
        <f>Exams!B17*'Grade and Criteria'!$F$5/Exams!$B$3</f>
        <v>24.6</v>
      </c>
      <c r="E17">
        <f>Exams!C17*'Grade and Criteria'!$F$6/Exams!$C$3</f>
        <v>26.4</v>
      </c>
      <c r="F17">
        <f t="shared" si="1"/>
        <v>65.400000000000006</v>
      </c>
    </row>
    <row r="18" spans="1:10">
      <c r="A18">
        <f t="shared" si="0"/>
        <v>66011258</v>
      </c>
      <c r="B18">
        <f>SUM(Attendance!B17:K17)*'Grade and Criteria'!$F$4/Attendance!$O$3</f>
        <v>10</v>
      </c>
      <c r="C18">
        <f>Homework!L18*'Grade and Criteria'!$F$3/Homework!$L$3</f>
        <v>5.3</v>
      </c>
      <c r="D18">
        <f>Exams!B18*'Grade and Criteria'!$F$5/Exams!$B$3</f>
        <v>0</v>
      </c>
      <c r="E18">
        <f>Exams!C18*'Grade and Criteria'!$F$6/Exams!$C$3</f>
        <v>11.2</v>
      </c>
      <c r="F18">
        <f t="shared" si="1"/>
        <v>26.5</v>
      </c>
      <c r="J18" s="3"/>
    </row>
    <row r="19" spans="1:10">
      <c r="A19">
        <f t="shared" si="0"/>
        <v>66011259</v>
      </c>
      <c r="B19">
        <f>SUM(Attendance!B18:K18)*'Grade and Criteria'!$F$4/Attendance!$O$3</f>
        <v>18</v>
      </c>
      <c r="C19">
        <f>Homework!L19*'Grade and Criteria'!$F$3/Homework!$L$3</f>
        <v>4.9000000000000004</v>
      </c>
      <c r="D19">
        <f>Exams!B19*'Grade and Criteria'!$F$5/Exams!$B$3</f>
        <v>23.4</v>
      </c>
      <c r="E19">
        <f>Exams!C19*'Grade and Criteria'!$F$6/Exams!$C$3</f>
        <v>34</v>
      </c>
      <c r="F19">
        <f t="shared" si="1"/>
        <v>80.3</v>
      </c>
    </row>
    <row r="20" spans="1:10">
      <c r="A20">
        <f t="shared" si="0"/>
        <v>66011260</v>
      </c>
      <c r="B20">
        <f>SUM(Attendance!B19:K19)*'Grade and Criteria'!$F$4/Attendance!$O$3</f>
        <v>16</v>
      </c>
      <c r="C20">
        <f>Homework!L20*'Grade and Criteria'!$F$3/Homework!$L$3</f>
        <v>6</v>
      </c>
      <c r="D20">
        <f>Exams!B20*'Grade and Criteria'!$F$5/Exams!$B$3</f>
        <v>19.8</v>
      </c>
      <c r="E20">
        <f>Exams!C20*'Grade and Criteria'!$F$6/Exams!$C$3</f>
        <v>38.4</v>
      </c>
      <c r="F20">
        <f t="shared" si="1"/>
        <v>80.199999999999989</v>
      </c>
    </row>
    <row r="21" spans="1:10">
      <c r="A21">
        <f t="shared" si="0"/>
        <v>66011261</v>
      </c>
      <c r="B21">
        <f>SUM(Attendance!B20:K20)*'Grade and Criteria'!$F$4/Attendance!$O$3</f>
        <v>18</v>
      </c>
      <c r="C21">
        <f>Homework!L21*'Grade and Criteria'!$F$3/Homework!$L$3</f>
        <v>6.5</v>
      </c>
      <c r="D21">
        <f>Exams!B21*'Grade and Criteria'!$F$5/Exams!$B$3</f>
        <v>7.5</v>
      </c>
      <c r="E21">
        <f>Exams!C21*'Grade and Criteria'!$F$6/Exams!$C$3</f>
        <v>24.4</v>
      </c>
      <c r="F21">
        <f t="shared" si="1"/>
        <v>56.4</v>
      </c>
    </row>
    <row r="22" spans="1:10">
      <c r="A22">
        <f t="shared" si="0"/>
        <v>66011262</v>
      </c>
      <c r="B22">
        <f>SUM(Attendance!B21:K21)*'Grade and Criteria'!$F$4/Attendance!$O$3</f>
        <v>6</v>
      </c>
      <c r="C22">
        <f>Homework!L22*'Grade and Criteria'!$F$3/Homework!$L$3</f>
        <v>5.6</v>
      </c>
      <c r="D22">
        <f>Exams!B22*'Grade and Criteria'!$F$5/Exams!$B$3</f>
        <v>15.6</v>
      </c>
      <c r="E22">
        <f>Exams!C22*'Grade and Criteria'!$F$6/Exams!$C$3</f>
        <v>17.2</v>
      </c>
      <c r="F22">
        <f t="shared" si="1"/>
        <v>44.4</v>
      </c>
    </row>
    <row r="23" spans="1:10">
      <c r="A23">
        <f t="shared" si="0"/>
        <v>66011263</v>
      </c>
      <c r="B23">
        <f>SUM(Attendance!B22:K22)*'Grade and Criteria'!$F$4/Attendance!$O$3</f>
        <v>10</v>
      </c>
      <c r="C23">
        <f>Homework!L23*'Grade and Criteria'!$F$3/Homework!$L$3</f>
        <v>3.8</v>
      </c>
      <c r="D23">
        <f>Exams!B23*'Grade and Criteria'!$F$5/Exams!$B$3</f>
        <v>2.1</v>
      </c>
      <c r="E23">
        <f>Exams!C23*'Grade and Criteria'!$F$6/Exams!$C$3</f>
        <v>4</v>
      </c>
      <c r="F23">
        <f t="shared" si="1"/>
        <v>19.899999999999999</v>
      </c>
    </row>
    <row r="24" spans="1:10">
      <c r="A24">
        <f t="shared" si="0"/>
        <v>66011264</v>
      </c>
      <c r="B24">
        <f>SUM(Attendance!B23:K23)*'Grade and Criteria'!$F$4/Attendance!$O$3</f>
        <v>16</v>
      </c>
      <c r="C24">
        <f>Homework!L24*'Grade and Criteria'!$F$3/Homework!$L$3</f>
        <v>7</v>
      </c>
      <c r="D24">
        <f>Exams!B24*'Grade and Criteria'!$F$5/Exams!$B$3</f>
        <v>10.5</v>
      </c>
      <c r="E24">
        <f>Exams!C24*'Grade and Criteria'!$F$6/Exams!$C$3</f>
        <v>40</v>
      </c>
      <c r="F24">
        <f t="shared" si="1"/>
        <v>73.5</v>
      </c>
    </row>
    <row r="25" spans="1:10">
      <c r="A25">
        <f t="shared" si="0"/>
        <v>66011265</v>
      </c>
      <c r="B25">
        <f>SUM(Attendance!B24:K24)*'Grade and Criteria'!$F$4/Attendance!$O$3</f>
        <v>6</v>
      </c>
      <c r="C25">
        <f>Homework!L25*'Grade and Criteria'!$F$3/Homework!$L$3</f>
        <v>4.7</v>
      </c>
      <c r="D25">
        <f>Exams!B25*'Grade and Criteria'!$F$5/Exams!$B$3</f>
        <v>4.2</v>
      </c>
      <c r="E25">
        <f>Exams!C25*'Grade and Criteria'!$F$6/Exams!$C$3</f>
        <v>14.4</v>
      </c>
      <c r="F25">
        <f t="shared" si="1"/>
        <v>29.299999999999997</v>
      </c>
    </row>
    <row r="26" spans="1:10">
      <c r="A26">
        <f t="shared" si="0"/>
        <v>66011266</v>
      </c>
      <c r="B26">
        <f>SUM(Attendance!B25:K25)*'Grade and Criteria'!$F$4/Attendance!$O$3</f>
        <v>10</v>
      </c>
      <c r="C26">
        <f>Homework!L26*'Grade and Criteria'!$F$3/Homework!$L$3</f>
        <v>6.9</v>
      </c>
      <c r="D26">
        <f>Exams!B26*'Grade and Criteria'!$F$5/Exams!$B$3</f>
        <v>20.100000000000001</v>
      </c>
      <c r="E26">
        <f>Exams!C26*'Grade and Criteria'!$F$6/Exams!$C$3</f>
        <v>19.2</v>
      </c>
      <c r="F26">
        <f t="shared" si="1"/>
        <v>56.2</v>
      </c>
    </row>
    <row r="27" spans="1:10">
      <c r="A27">
        <f t="shared" si="0"/>
        <v>66011267</v>
      </c>
      <c r="B27">
        <f>SUM(Attendance!B26:K26)*'Grade and Criteria'!$F$4/Attendance!$O$3</f>
        <v>10</v>
      </c>
      <c r="C27">
        <f>Homework!L27*'Grade and Criteria'!$F$3/Homework!$L$3</f>
        <v>6</v>
      </c>
      <c r="D27">
        <f>Exams!B27*'Grade and Criteria'!$F$5/Exams!$B$3</f>
        <v>19.5</v>
      </c>
      <c r="E27">
        <f>Exams!C27*'Grade and Criteria'!$F$6/Exams!$C$3</f>
        <v>37.6</v>
      </c>
      <c r="F27">
        <f t="shared" si="1"/>
        <v>73.099999999999994</v>
      </c>
    </row>
    <row r="28" spans="1:10">
      <c r="A28">
        <f t="shared" si="0"/>
        <v>66011268</v>
      </c>
      <c r="B28">
        <f>SUM(Attendance!B27:K27)*'Grade and Criteria'!$F$4/Attendance!$O$3</f>
        <v>6</v>
      </c>
      <c r="C28">
        <f>Homework!L28*'Grade and Criteria'!$F$3/Homework!$L$3</f>
        <v>4.8</v>
      </c>
      <c r="D28">
        <f>Exams!B28*'Grade and Criteria'!$F$5/Exams!$B$3</f>
        <v>8.4</v>
      </c>
      <c r="E28">
        <f>Exams!C28*'Grade and Criteria'!$F$6/Exams!$C$3</f>
        <v>20.8</v>
      </c>
      <c r="F28">
        <f t="shared" si="1"/>
        <v>40</v>
      </c>
    </row>
    <row r="29" spans="1:10">
      <c r="A29">
        <f t="shared" si="0"/>
        <v>66011269</v>
      </c>
      <c r="B29">
        <f>SUM(Attendance!B28:K28)*'Grade and Criteria'!$F$4/Attendance!$O$3</f>
        <v>8</v>
      </c>
      <c r="C29">
        <f>Homework!L29*'Grade and Criteria'!$F$3/Homework!$L$3</f>
        <v>6.3</v>
      </c>
      <c r="D29">
        <f>Exams!B29*'Grade and Criteria'!$F$5/Exams!$B$3</f>
        <v>22.2</v>
      </c>
      <c r="E29">
        <f>Exams!C29*'Grade and Criteria'!$F$6/Exams!$C$3</f>
        <v>0</v>
      </c>
      <c r="F29">
        <f t="shared" si="1"/>
        <v>36.5</v>
      </c>
      <c r="H29" s="3"/>
    </row>
    <row r="30" spans="1:10">
      <c r="A30">
        <f t="shared" si="0"/>
        <v>66011270</v>
      </c>
      <c r="B30">
        <f>SUM(Attendance!B29:K29)*'Grade and Criteria'!$F$4/Attendance!$O$3</f>
        <v>8</v>
      </c>
      <c r="C30">
        <f>Homework!L30*'Grade and Criteria'!$F$3/Homework!$L$3</f>
        <v>5.2</v>
      </c>
      <c r="D30">
        <f>Exams!B30*'Grade and Criteria'!$F$5/Exams!$B$3</f>
        <v>17.100000000000001</v>
      </c>
      <c r="E30">
        <f>Exams!C30*'Grade and Criteria'!$F$6/Exams!$C$3</f>
        <v>28.4</v>
      </c>
      <c r="F30">
        <f t="shared" si="1"/>
        <v>58.7</v>
      </c>
    </row>
    <row r="31" spans="1:10">
      <c r="A31">
        <f t="shared" si="0"/>
        <v>66011271</v>
      </c>
      <c r="B31">
        <f>SUM(Attendance!B30:K30)*'Grade and Criteria'!$F$4/Attendance!$O$3</f>
        <v>10</v>
      </c>
      <c r="C31">
        <f>Homework!L31*'Grade and Criteria'!$F$3/Homework!$L$3</f>
        <v>4.7</v>
      </c>
      <c r="D31">
        <f>Exams!B31*'Grade and Criteria'!$F$5/Exams!$B$3</f>
        <v>23.1</v>
      </c>
      <c r="E31">
        <f>Exams!C31*'Grade and Criteria'!$F$6/Exams!$C$3</f>
        <v>2.4</v>
      </c>
      <c r="F31">
        <f t="shared" si="1"/>
        <v>40.199999999999996</v>
      </c>
    </row>
    <row r="32" spans="1:10">
      <c r="A32">
        <f t="shared" si="0"/>
        <v>66011272</v>
      </c>
      <c r="B32">
        <f>SUM(Attendance!B31:K31)*'Grade and Criteria'!$F$4/Attendance!$O$3</f>
        <v>8</v>
      </c>
      <c r="C32">
        <f>Homework!L32*'Grade and Criteria'!$F$3/Homework!$L$3</f>
        <v>5.3</v>
      </c>
      <c r="D32">
        <f>Exams!B32*'Grade and Criteria'!$F$5/Exams!$B$3</f>
        <v>9.9</v>
      </c>
      <c r="E32">
        <f>Exams!C32*'Grade and Criteria'!$F$6/Exams!$C$3</f>
        <v>9.6</v>
      </c>
      <c r="F32">
        <f t="shared" si="1"/>
        <v>32.800000000000004</v>
      </c>
    </row>
    <row r="33" spans="1:6">
      <c r="A33">
        <f t="shared" si="0"/>
        <v>66011273</v>
      </c>
      <c r="B33">
        <f>SUM(Attendance!B32:K32)*'Grade and Criteria'!$F$4/Attendance!$O$3</f>
        <v>12</v>
      </c>
      <c r="C33">
        <f>Homework!L33*'Grade and Criteria'!$F$3/Homework!$L$3</f>
        <v>6.5</v>
      </c>
      <c r="D33">
        <f>Exams!B33*'Grade and Criteria'!$F$5/Exams!$B$3</f>
        <v>16.5</v>
      </c>
      <c r="E33">
        <f>Exams!C33*'Grade and Criteria'!$F$6/Exams!$C$3</f>
        <v>9.6</v>
      </c>
      <c r="F33">
        <f t="shared" si="1"/>
        <v>44.6</v>
      </c>
    </row>
    <row r="34" spans="1:6">
      <c r="A34">
        <f t="shared" si="0"/>
        <v>66011274</v>
      </c>
      <c r="B34">
        <f>SUM(Attendance!B33:K33)*'Grade and Criteria'!$F$4/Attendance!$O$3</f>
        <v>8</v>
      </c>
      <c r="C34">
        <f>Homework!L34*'Grade and Criteria'!$F$3/Homework!$L$3</f>
        <v>6.5</v>
      </c>
      <c r="D34">
        <f>Exams!B34*'Grade and Criteria'!$F$5/Exams!$B$3</f>
        <v>10.8</v>
      </c>
      <c r="E34">
        <f>Exams!C34*'Grade and Criteria'!$F$6/Exams!$C$3</f>
        <v>8.4</v>
      </c>
      <c r="F34">
        <f t="shared" si="1"/>
        <v>33.700000000000003</v>
      </c>
    </row>
    <row r="35" spans="1:6">
      <c r="A35">
        <f t="shared" si="0"/>
        <v>66011275</v>
      </c>
      <c r="B35">
        <f>SUM(Attendance!B34:K34)*'Grade and Criteria'!$F$4/Attendance!$O$3</f>
        <v>10</v>
      </c>
      <c r="C35">
        <f>Homework!L35*'Grade and Criteria'!$F$3/Homework!$L$3</f>
        <v>6.1</v>
      </c>
      <c r="D35">
        <f>Exams!B35*'Grade and Criteria'!$F$5/Exams!$B$3</f>
        <v>24</v>
      </c>
      <c r="E35">
        <f>Exams!C35*'Grade and Criteria'!$F$6/Exams!$C$3</f>
        <v>23.2</v>
      </c>
      <c r="F35">
        <f t="shared" si="1"/>
        <v>63.3</v>
      </c>
    </row>
    <row r="36" spans="1:6">
      <c r="A36">
        <f t="shared" si="0"/>
        <v>66011276</v>
      </c>
      <c r="B36">
        <f>SUM(Attendance!B35:K35)*'Grade and Criteria'!$F$4/Attendance!$O$3</f>
        <v>12</v>
      </c>
      <c r="C36">
        <f>Homework!L36*'Grade and Criteria'!$F$3/Homework!$L$3</f>
        <v>5.3</v>
      </c>
      <c r="D36">
        <f>Exams!B36*'Grade and Criteria'!$F$5/Exams!$B$3</f>
        <v>20.7</v>
      </c>
      <c r="E36">
        <f>Exams!C36*'Grade and Criteria'!$F$6/Exams!$C$3</f>
        <v>6.8</v>
      </c>
      <c r="F36">
        <f t="shared" si="1"/>
        <v>44.8</v>
      </c>
    </row>
    <row r="37" spans="1:6">
      <c r="A37">
        <f t="shared" ref="A37:A53" si="2">A36 + 1</f>
        <v>66011277</v>
      </c>
      <c r="B37">
        <f>SUM(Attendance!B36:K36)*'Grade and Criteria'!$F$4/Attendance!$O$3</f>
        <v>14</v>
      </c>
      <c r="C37">
        <f>Homework!L37*'Grade and Criteria'!$F$3/Homework!$L$3</f>
        <v>4.0999999999999996</v>
      </c>
      <c r="D37">
        <f>Exams!B37*'Grade and Criteria'!$F$5/Exams!$B$3</f>
        <v>25.8</v>
      </c>
      <c r="E37">
        <f>Exams!C37*'Grade and Criteria'!$F$6/Exams!$C$3</f>
        <v>0.4</v>
      </c>
      <c r="F37">
        <f t="shared" si="1"/>
        <v>44.300000000000004</v>
      </c>
    </row>
    <row r="38" spans="1:6">
      <c r="A38">
        <f t="shared" si="2"/>
        <v>66011278</v>
      </c>
      <c r="B38">
        <f>SUM(Attendance!B37:K37)*'Grade and Criteria'!$F$4/Attendance!$O$3</f>
        <v>6</v>
      </c>
      <c r="C38">
        <f>Homework!L38*'Grade and Criteria'!$F$3/Homework!$L$3</f>
        <v>3</v>
      </c>
      <c r="D38">
        <f>Exams!B38*'Grade and Criteria'!$F$5/Exams!$B$3</f>
        <v>21.6</v>
      </c>
      <c r="E38">
        <f>Exams!C38*'Grade and Criteria'!$F$6/Exams!$C$3</f>
        <v>33.200000000000003</v>
      </c>
      <c r="F38">
        <f t="shared" si="1"/>
        <v>63.800000000000004</v>
      </c>
    </row>
    <row r="39" spans="1:6">
      <c r="A39">
        <f t="shared" si="2"/>
        <v>66011279</v>
      </c>
      <c r="B39">
        <f>SUM(Attendance!B38:K38)*'Grade and Criteria'!$F$4/Attendance!$O$3</f>
        <v>14</v>
      </c>
      <c r="C39">
        <f>Homework!L39*'Grade and Criteria'!$F$3/Homework!$L$3</f>
        <v>4.7</v>
      </c>
      <c r="D39">
        <f>Exams!B39*'Grade and Criteria'!$F$5/Exams!$B$3</f>
        <v>6.6</v>
      </c>
      <c r="E39">
        <f>Exams!C39*'Grade and Criteria'!$F$6/Exams!$C$3</f>
        <v>35.6</v>
      </c>
      <c r="F39">
        <f t="shared" si="1"/>
        <v>60.9</v>
      </c>
    </row>
    <row r="40" spans="1:6">
      <c r="A40">
        <f t="shared" si="2"/>
        <v>66011280</v>
      </c>
      <c r="B40">
        <f>SUM(Attendance!B39:K39)*'Grade and Criteria'!$F$4/Attendance!$O$3</f>
        <v>12</v>
      </c>
      <c r="C40">
        <f>Homework!L40*'Grade and Criteria'!$F$3/Homework!$L$3</f>
        <v>2.9</v>
      </c>
      <c r="D40">
        <f>Exams!B40*'Grade and Criteria'!$F$5/Exams!$B$3</f>
        <v>19.8</v>
      </c>
      <c r="E40">
        <f>Exams!C40*'Grade and Criteria'!$F$6/Exams!$C$3</f>
        <v>19.600000000000001</v>
      </c>
      <c r="F40">
        <f t="shared" si="1"/>
        <v>54.300000000000004</v>
      </c>
    </row>
    <row r="41" spans="1:6">
      <c r="A41">
        <f t="shared" si="2"/>
        <v>66011281</v>
      </c>
      <c r="B41">
        <f>SUM(Attendance!B40:K40)*'Grade and Criteria'!$F$4/Attendance!$O$3</f>
        <v>14</v>
      </c>
      <c r="C41">
        <f>Homework!L41*'Grade and Criteria'!$F$3/Homework!$L$3</f>
        <v>6</v>
      </c>
      <c r="D41">
        <f>Exams!B41*'Grade and Criteria'!$F$5/Exams!$B$3</f>
        <v>1.8</v>
      </c>
      <c r="E41">
        <f>Exams!C41*'Grade and Criteria'!$F$6/Exams!$C$3</f>
        <v>38.799999999999997</v>
      </c>
      <c r="F41">
        <f t="shared" si="1"/>
        <v>60.599999999999994</v>
      </c>
    </row>
    <row r="42" spans="1:6">
      <c r="A42">
        <f t="shared" si="2"/>
        <v>66011282</v>
      </c>
      <c r="B42">
        <f>SUM(Attendance!B41:K41)*'Grade and Criteria'!$F$4/Attendance!$O$3</f>
        <v>8</v>
      </c>
      <c r="C42">
        <f>Homework!L42*'Grade and Criteria'!$F$3/Homework!$L$3</f>
        <v>3.6</v>
      </c>
      <c r="D42">
        <f>Exams!B42*'Grade and Criteria'!$F$5/Exams!$B$3</f>
        <v>3</v>
      </c>
      <c r="E42">
        <f>Exams!C42*'Grade and Criteria'!$F$6/Exams!$C$3</f>
        <v>30.4</v>
      </c>
      <c r="F42">
        <f t="shared" si="1"/>
        <v>45</v>
      </c>
    </row>
    <row r="43" spans="1:6">
      <c r="A43">
        <f t="shared" si="2"/>
        <v>66011283</v>
      </c>
      <c r="B43">
        <f>SUM(Attendance!B42:K42)*'Grade and Criteria'!$F$4/Attendance!$O$3</f>
        <v>10</v>
      </c>
      <c r="C43">
        <f>Homework!L43*'Grade and Criteria'!$F$3/Homework!$L$3</f>
        <v>3.7</v>
      </c>
      <c r="D43">
        <f>Exams!B43*'Grade and Criteria'!$F$5/Exams!$B$3</f>
        <v>25.5</v>
      </c>
      <c r="E43">
        <f>Exams!C43*'Grade and Criteria'!$F$6/Exams!$C$3</f>
        <v>20</v>
      </c>
      <c r="F43">
        <f t="shared" si="1"/>
        <v>59.2</v>
      </c>
    </row>
    <row r="44" spans="1:6">
      <c r="A44">
        <f t="shared" si="2"/>
        <v>66011284</v>
      </c>
      <c r="B44">
        <f>SUM(Attendance!B43:K43)*'Grade and Criteria'!$F$4/Attendance!$O$3</f>
        <v>12</v>
      </c>
      <c r="C44">
        <f>Homework!L44*'Grade and Criteria'!$F$3/Homework!$L$3</f>
        <v>4.7</v>
      </c>
      <c r="D44">
        <f>Exams!B44*'Grade and Criteria'!$F$5/Exams!$B$3</f>
        <v>24.3</v>
      </c>
      <c r="E44">
        <f>Exams!C44*'Grade and Criteria'!$F$6/Exams!$C$3</f>
        <v>28.8</v>
      </c>
      <c r="F44">
        <f t="shared" si="1"/>
        <v>69.8</v>
      </c>
    </row>
    <row r="45" spans="1:6">
      <c r="A45">
        <f t="shared" si="2"/>
        <v>66011285</v>
      </c>
      <c r="B45">
        <f>SUM(Attendance!B44:K44)*'Grade and Criteria'!$F$4/Attendance!$O$3</f>
        <v>14</v>
      </c>
      <c r="C45">
        <f>Homework!L45*'Grade and Criteria'!$F$3/Homework!$L$3</f>
        <v>5.8</v>
      </c>
      <c r="D45">
        <f>Exams!B45*'Grade and Criteria'!$F$5/Exams!$B$3</f>
        <v>5.0999999999999996</v>
      </c>
      <c r="E45">
        <f>Exams!C45*'Grade and Criteria'!$F$6/Exams!$C$3</f>
        <v>26.8</v>
      </c>
      <c r="F45">
        <f t="shared" si="1"/>
        <v>51.7</v>
      </c>
    </row>
    <row r="46" spans="1:6">
      <c r="A46">
        <f t="shared" si="2"/>
        <v>66011286</v>
      </c>
      <c r="B46">
        <f>SUM(Attendance!B45:K45)*'Grade and Criteria'!$F$4/Attendance!$O$3</f>
        <v>6</v>
      </c>
      <c r="C46">
        <f>Homework!L46*'Grade and Criteria'!$F$3/Homework!$L$3</f>
        <v>5</v>
      </c>
      <c r="D46">
        <f>Exams!B46*'Grade and Criteria'!$F$5/Exams!$B$3</f>
        <v>3.9</v>
      </c>
      <c r="E46">
        <f>Exams!C46*'Grade and Criteria'!$F$6/Exams!$C$3</f>
        <v>4.4000000000000004</v>
      </c>
      <c r="F46">
        <f t="shared" si="1"/>
        <v>19.3</v>
      </c>
    </row>
    <row r="47" spans="1:6">
      <c r="A47">
        <f t="shared" si="2"/>
        <v>66011287</v>
      </c>
      <c r="B47">
        <f>SUM(Attendance!B46:K46)*'Grade and Criteria'!$F$4/Attendance!$O$3</f>
        <v>6</v>
      </c>
      <c r="C47">
        <f>Homework!L47*'Grade and Criteria'!$F$3/Homework!$L$3</f>
        <v>5.4</v>
      </c>
      <c r="D47">
        <f>Exams!B47*'Grade and Criteria'!$F$5/Exams!$B$3</f>
        <v>21.6</v>
      </c>
      <c r="E47">
        <f>Exams!C47*'Grade and Criteria'!$F$6/Exams!$C$3</f>
        <v>10.4</v>
      </c>
      <c r="F47">
        <f t="shared" si="1"/>
        <v>43.4</v>
      </c>
    </row>
    <row r="48" spans="1:6">
      <c r="A48">
        <f t="shared" si="2"/>
        <v>66011288</v>
      </c>
      <c r="B48">
        <f>SUM(Attendance!B47:K47)*'Grade and Criteria'!$F$4/Attendance!$O$3</f>
        <v>8</v>
      </c>
      <c r="C48">
        <f>Homework!L48*'Grade and Criteria'!$F$3/Homework!$L$3</f>
        <v>5.6</v>
      </c>
      <c r="D48">
        <f>Exams!B48*'Grade and Criteria'!$F$5/Exams!$B$3</f>
        <v>2.7</v>
      </c>
      <c r="E48">
        <f>Exams!C48*'Grade and Criteria'!$F$6/Exams!$C$3</f>
        <v>19.600000000000001</v>
      </c>
      <c r="F48">
        <f t="shared" si="1"/>
        <v>35.900000000000006</v>
      </c>
    </row>
    <row r="49" spans="1:6">
      <c r="A49">
        <f t="shared" si="2"/>
        <v>66011289</v>
      </c>
      <c r="B49">
        <f>SUM(Attendance!B48:K48)*'Grade and Criteria'!$F$4/Attendance!$O$3</f>
        <v>8</v>
      </c>
      <c r="C49">
        <f>Homework!L49*'Grade and Criteria'!$F$3/Homework!$L$3</f>
        <v>6.4</v>
      </c>
      <c r="D49">
        <f>Exams!B49*'Grade and Criteria'!$F$5/Exams!$B$3</f>
        <v>14.1</v>
      </c>
      <c r="E49">
        <f>Exams!C49*'Grade and Criteria'!$F$6/Exams!$C$3</f>
        <v>28.8</v>
      </c>
      <c r="F49">
        <f t="shared" si="1"/>
        <v>57.3</v>
      </c>
    </row>
    <row r="50" spans="1:6">
      <c r="A50">
        <f t="shared" si="2"/>
        <v>66011290</v>
      </c>
      <c r="B50">
        <f>SUM(Attendance!B49:K49)*'Grade and Criteria'!$F$4/Attendance!$O$3</f>
        <v>8</v>
      </c>
      <c r="C50">
        <f>Homework!L50*'Grade and Criteria'!$F$3/Homework!$L$3</f>
        <v>5.6</v>
      </c>
      <c r="D50">
        <f>Exams!B50*'Grade and Criteria'!$F$5/Exams!$B$3</f>
        <v>25.2</v>
      </c>
      <c r="E50">
        <f>Exams!C50*'Grade and Criteria'!$F$6/Exams!$C$3</f>
        <v>13.2</v>
      </c>
      <c r="F50">
        <f t="shared" si="1"/>
        <v>52</v>
      </c>
    </row>
    <row r="51" spans="1:6">
      <c r="A51">
        <f t="shared" si="2"/>
        <v>66011291</v>
      </c>
      <c r="B51">
        <f>SUM(Attendance!B50:K50)*'Grade and Criteria'!$F$4/Attendance!$O$3</f>
        <v>8</v>
      </c>
      <c r="C51">
        <f>Homework!L51*'Grade and Criteria'!$F$3/Homework!$L$3</f>
        <v>3.6</v>
      </c>
      <c r="D51">
        <f>Exams!B51*'Grade and Criteria'!$F$5/Exams!$B$3</f>
        <v>18.899999999999999</v>
      </c>
      <c r="E51">
        <f>Exams!C51*'Grade and Criteria'!$F$6/Exams!$C$3</f>
        <v>38</v>
      </c>
      <c r="F51">
        <f t="shared" si="1"/>
        <v>68.5</v>
      </c>
    </row>
    <row r="52" spans="1:6">
      <c r="A52">
        <f t="shared" si="2"/>
        <v>66011292</v>
      </c>
      <c r="B52">
        <f>SUM(Attendance!B51:K51)*'Grade and Criteria'!$F$4/Attendance!$O$3</f>
        <v>12</v>
      </c>
      <c r="C52">
        <f>Homework!L52*'Grade and Criteria'!$F$3/Homework!$L$3</f>
        <v>3.4</v>
      </c>
      <c r="D52">
        <f>Exams!B52*'Grade and Criteria'!$F$5/Exams!$B$3</f>
        <v>6.3</v>
      </c>
      <c r="E52">
        <f>Exams!C52*'Grade and Criteria'!$F$6/Exams!$C$3</f>
        <v>30.4</v>
      </c>
      <c r="F52">
        <f t="shared" si="1"/>
        <v>52.099999999999994</v>
      </c>
    </row>
    <row r="53" spans="1:6">
      <c r="A53">
        <f t="shared" si="2"/>
        <v>66011293</v>
      </c>
      <c r="B53">
        <f>SUM(Attendance!B52:K52)*'Grade and Criteria'!$F$4/Attendance!$O$3</f>
        <v>12</v>
      </c>
      <c r="C53">
        <f>Homework!L53*'Grade and Criteria'!$F$3/Homework!$L$3</f>
        <v>4.9000000000000004</v>
      </c>
      <c r="D53">
        <f>Exams!B53*'Grade and Criteria'!$F$5/Exams!$B$3</f>
        <v>11.1</v>
      </c>
      <c r="E53">
        <f>Exams!C53*'Grade and Criteria'!$F$6/Exams!$C$3</f>
        <v>14.8</v>
      </c>
      <c r="F53">
        <f t="shared" si="1"/>
        <v>42.8</v>
      </c>
    </row>
  </sheetData>
  <dataValidations count="1">
    <dataValidation type="textLength" allowBlank="1" showInputMessage="1" showErrorMessage="1" sqref="A4:A53" xr:uid="{F0BBBC30-825A-48AA-AE4E-D64DE046ACEF}">
      <formula1>8</formula1>
      <formula2>8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0B691488-8329-4677-91A4-C07FD99BC685}">
            <xm:f>'Grade and Criteria'!$C$10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F4:F53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DF1B-615C-4D3A-AFEF-D2ED14B6EBFC}">
  <dimension ref="A1:O52"/>
  <sheetViews>
    <sheetView workbookViewId="0">
      <pane ySplit="2" topLeftCell="A3" activePane="bottomLeft" state="frozen"/>
      <selection pane="bottomLeft" activeCell="P8" sqref="P8"/>
    </sheetView>
  </sheetViews>
  <sheetFormatPr defaultRowHeight="14.4"/>
  <cols>
    <col min="1" max="1" width="10.21875" customWidth="1"/>
  </cols>
  <sheetData>
    <row r="1" spans="1:15" ht="15" customHeight="1">
      <c r="A1" s="22" t="s">
        <v>202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>
      <c r="A2" s="26" t="s">
        <v>1</v>
      </c>
      <c r="B2" s="4" t="s">
        <v>205</v>
      </c>
      <c r="C2" s="4" t="s">
        <v>206</v>
      </c>
      <c r="D2" s="4" t="s">
        <v>207</v>
      </c>
      <c r="E2" s="4" t="s">
        <v>208</v>
      </c>
      <c r="F2" s="4" t="s">
        <v>209</v>
      </c>
      <c r="G2" s="4" t="s">
        <v>210</v>
      </c>
      <c r="H2" s="4" t="s">
        <v>211</v>
      </c>
      <c r="I2" s="4" t="s">
        <v>212</v>
      </c>
      <c r="J2" s="4" t="s">
        <v>213</v>
      </c>
      <c r="K2" s="4" t="s">
        <v>214</v>
      </c>
      <c r="L2" s="4" t="s">
        <v>215</v>
      </c>
    </row>
    <row r="3" spans="1:15">
      <c r="A3" s="2">
        <v>66011244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f t="shared" ref="L3:L34" si="0">COUNTIF($B3:$K3,0)</f>
        <v>0</v>
      </c>
      <c r="N3" s="33" t="s">
        <v>8</v>
      </c>
      <c r="O3" s="33">
        <v>10</v>
      </c>
    </row>
    <row r="4" spans="1:15">
      <c r="A4" s="2">
        <f t="shared" ref="A4:A35" si="1">A3 + 1</f>
        <v>66011245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f t="shared" si="0"/>
        <v>2</v>
      </c>
    </row>
    <row r="5" spans="1:15">
      <c r="A5" s="2">
        <f t="shared" si="1"/>
        <v>66011246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f t="shared" si="0"/>
        <v>7</v>
      </c>
    </row>
    <row r="6" spans="1:15">
      <c r="A6" s="2">
        <f t="shared" si="1"/>
        <v>66011247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f t="shared" si="0"/>
        <v>6</v>
      </c>
    </row>
    <row r="7" spans="1:15">
      <c r="A7" s="2">
        <f t="shared" si="1"/>
        <v>66011248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f t="shared" si="0"/>
        <v>6</v>
      </c>
    </row>
    <row r="8" spans="1:15">
      <c r="A8" s="2">
        <f t="shared" si="1"/>
        <v>66011249</v>
      </c>
      <c r="B8" s="3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f t="shared" si="0"/>
        <v>5</v>
      </c>
    </row>
    <row r="9" spans="1:15">
      <c r="A9" s="2">
        <f t="shared" si="1"/>
        <v>66011250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f t="shared" si="0"/>
        <v>2</v>
      </c>
    </row>
    <row r="10" spans="1:15">
      <c r="A10" s="2">
        <f t="shared" si="1"/>
        <v>66011251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f t="shared" si="0"/>
        <v>5</v>
      </c>
    </row>
    <row r="11" spans="1:15">
      <c r="A11" s="2">
        <f t="shared" si="1"/>
        <v>66011252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f t="shared" si="0"/>
        <v>3</v>
      </c>
    </row>
    <row r="12" spans="1:15">
      <c r="A12" s="2">
        <f t="shared" si="1"/>
        <v>66011253</v>
      </c>
      <c r="B12">
        <v>0</v>
      </c>
      <c r="C12" s="3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f t="shared" si="0"/>
        <v>5</v>
      </c>
    </row>
    <row r="13" spans="1:15">
      <c r="A13" s="2">
        <f t="shared" si="1"/>
        <v>66011254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f t="shared" si="0"/>
        <v>0</v>
      </c>
    </row>
    <row r="14" spans="1:15">
      <c r="A14" s="2">
        <f t="shared" si="1"/>
        <v>66011255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f t="shared" si="0"/>
        <v>5</v>
      </c>
    </row>
    <row r="15" spans="1:15">
      <c r="A15" s="2">
        <f t="shared" si="1"/>
        <v>66011256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f t="shared" si="0"/>
        <v>3</v>
      </c>
    </row>
    <row r="16" spans="1:15">
      <c r="A16" s="2">
        <f t="shared" si="1"/>
        <v>66011257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f t="shared" si="0"/>
        <v>5</v>
      </c>
    </row>
    <row r="17" spans="1:12">
      <c r="A17" s="2">
        <f t="shared" si="1"/>
        <v>66011258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f t="shared" si="0"/>
        <v>5</v>
      </c>
    </row>
    <row r="18" spans="1:12">
      <c r="A18" s="2">
        <f t="shared" si="1"/>
        <v>66011259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f t="shared" si="0"/>
        <v>1</v>
      </c>
    </row>
    <row r="19" spans="1:12">
      <c r="A19" s="2">
        <f t="shared" si="1"/>
        <v>66011260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f t="shared" si="0"/>
        <v>2</v>
      </c>
    </row>
    <row r="20" spans="1:12">
      <c r="A20" s="2">
        <f t="shared" si="1"/>
        <v>66011261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f t="shared" si="0"/>
        <v>1</v>
      </c>
    </row>
    <row r="21" spans="1:12">
      <c r="A21" s="2">
        <f t="shared" si="1"/>
        <v>66011262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f t="shared" si="0"/>
        <v>7</v>
      </c>
    </row>
    <row r="22" spans="1:12">
      <c r="A22" s="2">
        <f t="shared" si="1"/>
        <v>66011263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f t="shared" si="0"/>
        <v>5</v>
      </c>
    </row>
    <row r="23" spans="1:12">
      <c r="A23" s="2">
        <f t="shared" si="1"/>
        <v>66011264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f t="shared" si="0"/>
        <v>2</v>
      </c>
    </row>
    <row r="24" spans="1:12">
      <c r="A24" s="2">
        <f t="shared" si="1"/>
        <v>66011265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f t="shared" si="0"/>
        <v>7</v>
      </c>
    </row>
    <row r="25" spans="1:12">
      <c r="A25" s="2">
        <f t="shared" si="1"/>
        <v>66011266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f t="shared" si="0"/>
        <v>5</v>
      </c>
    </row>
    <row r="26" spans="1:12">
      <c r="A26" s="2">
        <f t="shared" si="1"/>
        <v>66011267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f t="shared" si="0"/>
        <v>5</v>
      </c>
    </row>
    <row r="27" spans="1:12">
      <c r="A27" s="2">
        <f t="shared" si="1"/>
        <v>66011268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f t="shared" si="0"/>
        <v>7</v>
      </c>
    </row>
    <row r="28" spans="1:12">
      <c r="A28" s="2">
        <f t="shared" si="1"/>
        <v>66011269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f t="shared" si="0"/>
        <v>6</v>
      </c>
    </row>
    <row r="29" spans="1:12">
      <c r="A29" s="2">
        <f t="shared" si="1"/>
        <v>66011270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f t="shared" si="0"/>
        <v>6</v>
      </c>
    </row>
    <row r="30" spans="1:12">
      <c r="A30" s="2">
        <f t="shared" si="1"/>
        <v>66011271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f t="shared" si="0"/>
        <v>5</v>
      </c>
    </row>
    <row r="31" spans="1:12">
      <c r="A31" s="2">
        <f t="shared" si="1"/>
        <v>66011272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0"/>
        <v>6</v>
      </c>
    </row>
    <row r="32" spans="1:12">
      <c r="A32" s="2">
        <f t="shared" si="1"/>
        <v>66011273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f t="shared" si="0"/>
        <v>4</v>
      </c>
    </row>
    <row r="33" spans="1:12">
      <c r="A33" s="2">
        <f t="shared" si="1"/>
        <v>66011274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f t="shared" si="0"/>
        <v>6</v>
      </c>
    </row>
    <row r="34" spans="1:12">
      <c r="A34" s="2">
        <f t="shared" si="1"/>
        <v>66011275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f t="shared" si="0"/>
        <v>5</v>
      </c>
    </row>
    <row r="35" spans="1:12">
      <c r="A35" s="2">
        <f t="shared" si="1"/>
        <v>66011276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f t="shared" ref="L35:L52" si="2">COUNTIF($B35:$K35,0)</f>
        <v>4</v>
      </c>
    </row>
    <row r="36" spans="1:12">
      <c r="A36" s="2">
        <f t="shared" ref="A36:A52" si="3">A35 + 1</f>
        <v>66011277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f t="shared" si="2"/>
        <v>3</v>
      </c>
    </row>
    <row r="37" spans="1:12">
      <c r="A37" s="2">
        <f t="shared" si="3"/>
        <v>66011278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f t="shared" si="2"/>
        <v>7</v>
      </c>
    </row>
    <row r="38" spans="1:12">
      <c r="A38" s="2">
        <f t="shared" si="3"/>
        <v>66011279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f t="shared" si="2"/>
        <v>3</v>
      </c>
    </row>
    <row r="39" spans="1:12">
      <c r="A39" s="2">
        <f t="shared" si="3"/>
        <v>66011280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f t="shared" si="2"/>
        <v>4</v>
      </c>
    </row>
    <row r="40" spans="1:12">
      <c r="A40" s="2">
        <f t="shared" si="3"/>
        <v>66011281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f t="shared" si="2"/>
        <v>3</v>
      </c>
    </row>
    <row r="41" spans="1:12">
      <c r="A41" s="2">
        <f t="shared" si="3"/>
        <v>66011282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f t="shared" si="2"/>
        <v>6</v>
      </c>
    </row>
    <row r="42" spans="1:12">
      <c r="A42" s="2">
        <f t="shared" si="3"/>
        <v>66011283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f t="shared" si="2"/>
        <v>5</v>
      </c>
    </row>
    <row r="43" spans="1:12">
      <c r="A43" s="2">
        <f t="shared" si="3"/>
        <v>66011284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f t="shared" si="2"/>
        <v>4</v>
      </c>
    </row>
    <row r="44" spans="1:12">
      <c r="A44" s="2">
        <f t="shared" si="3"/>
        <v>66011285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f t="shared" si="2"/>
        <v>3</v>
      </c>
    </row>
    <row r="45" spans="1:12">
      <c r="A45" s="2">
        <f t="shared" si="3"/>
        <v>66011286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f t="shared" si="2"/>
        <v>7</v>
      </c>
    </row>
    <row r="46" spans="1:12">
      <c r="A46" s="2">
        <f t="shared" si="3"/>
        <v>66011287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f t="shared" si="2"/>
        <v>7</v>
      </c>
    </row>
    <row r="47" spans="1:12">
      <c r="A47" s="2">
        <f t="shared" si="3"/>
        <v>66011288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f t="shared" si="2"/>
        <v>6</v>
      </c>
    </row>
    <row r="48" spans="1:12">
      <c r="A48" s="2">
        <f t="shared" si="3"/>
        <v>66011289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f t="shared" si="2"/>
        <v>6</v>
      </c>
    </row>
    <row r="49" spans="1:12">
      <c r="A49" s="2">
        <f t="shared" si="3"/>
        <v>66011290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f t="shared" si="2"/>
        <v>6</v>
      </c>
    </row>
    <row r="50" spans="1:12">
      <c r="A50" s="2">
        <f t="shared" si="3"/>
        <v>66011291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f t="shared" si="2"/>
        <v>6</v>
      </c>
    </row>
    <row r="51" spans="1:12">
      <c r="A51" s="2">
        <f t="shared" si="3"/>
        <v>66011292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f t="shared" si="2"/>
        <v>4</v>
      </c>
    </row>
    <row r="52" spans="1:12">
      <c r="A52" s="2">
        <f t="shared" si="3"/>
        <v>66011293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f t="shared" si="2"/>
        <v>4</v>
      </c>
    </row>
  </sheetData>
  <conditionalFormatting sqref="B3:K52">
    <cfRule type="cellIs" dxfId="1" priority="2" operator="equal">
      <formula>1</formula>
    </cfRule>
    <cfRule type="cellIs" dxfId="0" priority="3" operator="equal">
      <formula>0</formula>
    </cfRule>
  </conditionalFormatting>
  <conditionalFormatting sqref="L3:L52">
    <cfRule type="colorScale" priority="1">
      <colorScale>
        <cfvo type="min"/>
        <cfvo type="max"/>
        <color rgb="FFFCFCFF"/>
        <color rgb="FFF8696B"/>
      </colorScale>
    </cfRule>
  </conditionalFormatting>
  <dataValidations count="2">
    <dataValidation type="whole" showInputMessage="1" showErrorMessage="1" sqref="B3:K52" xr:uid="{E189697F-2B21-4BE8-AC30-BD06AFF1ADA7}">
      <formula1>0</formula1>
      <formula2>1</formula2>
    </dataValidation>
    <dataValidation type="textLength" allowBlank="1" showInputMessage="1" showErrorMessage="1" sqref="A3:A52" xr:uid="{BB7407EF-ABEF-45D2-9AD9-F78B842AAAE4}">
      <formula1>8</formula1>
      <formula2>8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E18B-2B9A-4E1B-A45A-CA25D86DBAB0}">
  <dimension ref="A1:L53"/>
  <sheetViews>
    <sheetView workbookViewId="0">
      <pane ySplit="3" topLeftCell="A4" activePane="bottomLeft" state="frozen"/>
      <selection pane="bottomLeft" activeCell="Q17" sqref="Q17"/>
    </sheetView>
  </sheetViews>
  <sheetFormatPr defaultRowHeight="14.4"/>
  <sheetData>
    <row r="1" spans="1:12" ht="17.25" customHeight="1">
      <c r="A1" s="23" t="s">
        <v>203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7.25" customHeight="1">
      <c r="A2" s="4" t="s">
        <v>1</v>
      </c>
      <c r="B2" s="4" t="s">
        <v>216</v>
      </c>
      <c r="C2" s="4" t="s">
        <v>217</v>
      </c>
      <c r="D2" s="4" t="s">
        <v>218</v>
      </c>
      <c r="E2" s="4" t="s">
        <v>219</v>
      </c>
      <c r="F2" s="4" t="s">
        <v>220</v>
      </c>
      <c r="G2" s="4" t="s">
        <v>221</v>
      </c>
      <c r="H2" s="4" t="s">
        <v>222</v>
      </c>
      <c r="I2" s="4" t="s">
        <v>223</v>
      </c>
      <c r="J2" s="4" t="s">
        <v>224</v>
      </c>
      <c r="K2" s="4" t="s">
        <v>225</v>
      </c>
      <c r="L2" s="4" t="s">
        <v>226</v>
      </c>
    </row>
    <row r="3" spans="1:12" ht="17.25" customHeight="1">
      <c r="A3" s="31" t="s">
        <v>204</v>
      </c>
      <c r="B3" s="32">
        <v>10</v>
      </c>
      <c r="C3" s="32">
        <v>10</v>
      </c>
      <c r="D3" s="32">
        <v>10</v>
      </c>
      <c r="E3" s="32">
        <v>10</v>
      </c>
      <c r="F3" s="32">
        <v>10</v>
      </c>
      <c r="G3" s="32">
        <v>10</v>
      </c>
      <c r="H3" s="32">
        <v>10</v>
      </c>
      <c r="I3" s="32">
        <v>10</v>
      </c>
      <c r="J3" s="32">
        <v>10</v>
      </c>
      <c r="K3" s="32">
        <v>10</v>
      </c>
      <c r="L3" s="32">
        <f t="shared" ref="L3:L34" si="0">SUM(B3:K3)</f>
        <v>100</v>
      </c>
    </row>
    <row r="4" spans="1:12">
      <c r="A4">
        <v>66011244</v>
      </c>
      <c r="B4">
        <v>10</v>
      </c>
      <c r="C4">
        <v>10</v>
      </c>
      <c r="D4">
        <v>10</v>
      </c>
      <c r="E4" s="19">
        <v>10</v>
      </c>
      <c r="F4" s="19">
        <v>10</v>
      </c>
      <c r="G4" s="19">
        <v>10</v>
      </c>
      <c r="H4" s="19">
        <v>10</v>
      </c>
      <c r="I4" s="19">
        <v>10</v>
      </c>
      <c r="J4" s="19">
        <v>10</v>
      </c>
      <c r="K4" s="19">
        <v>10</v>
      </c>
      <c r="L4">
        <f t="shared" si="0"/>
        <v>100</v>
      </c>
    </row>
    <row r="5" spans="1:12">
      <c r="A5">
        <f t="shared" ref="A5:A36" si="1">A4 + 1</f>
        <v>66011245</v>
      </c>
      <c r="B5">
        <v>4</v>
      </c>
      <c r="C5">
        <v>5</v>
      </c>
      <c r="D5">
        <v>9</v>
      </c>
      <c r="E5">
        <v>8</v>
      </c>
      <c r="F5">
        <v>0</v>
      </c>
      <c r="G5">
        <v>2</v>
      </c>
      <c r="H5">
        <v>9</v>
      </c>
      <c r="I5">
        <v>2</v>
      </c>
      <c r="J5">
        <v>2</v>
      </c>
      <c r="K5">
        <v>0</v>
      </c>
      <c r="L5">
        <f t="shared" si="0"/>
        <v>41</v>
      </c>
    </row>
    <row r="6" spans="1:12">
      <c r="A6">
        <f t="shared" si="1"/>
        <v>66011246</v>
      </c>
      <c r="B6">
        <v>10</v>
      </c>
      <c r="C6">
        <v>4</v>
      </c>
      <c r="D6">
        <v>10</v>
      </c>
      <c r="E6">
        <v>0</v>
      </c>
      <c r="F6">
        <v>2</v>
      </c>
      <c r="G6">
        <v>3</v>
      </c>
      <c r="H6">
        <v>1</v>
      </c>
      <c r="I6">
        <v>10</v>
      </c>
      <c r="J6">
        <v>9</v>
      </c>
      <c r="K6">
        <v>8</v>
      </c>
      <c r="L6">
        <f t="shared" si="0"/>
        <v>57</v>
      </c>
    </row>
    <row r="7" spans="1:12">
      <c r="A7">
        <f t="shared" si="1"/>
        <v>66011247</v>
      </c>
      <c r="B7">
        <v>8</v>
      </c>
      <c r="C7">
        <v>0</v>
      </c>
      <c r="D7">
        <v>8</v>
      </c>
      <c r="E7">
        <v>10</v>
      </c>
      <c r="F7">
        <v>4</v>
      </c>
      <c r="G7">
        <v>8</v>
      </c>
      <c r="H7">
        <v>4</v>
      </c>
      <c r="I7">
        <v>0</v>
      </c>
      <c r="J7">
        <v>6</v>
      </c>
      <c r="K7">
        <v>4</v>
      </c>
      <c r="L7">
        <f t="shared" si="0"/>
        <v>52</v>
      </c>
    </row>
    <row r="8" spans="1:12">
      <c r="A8">
        <f t="shared" si="1"/>
        <v>66011248</v>
      </c>
      <c r="B8">
        <v>3</v>
      </c>
      <c r="C8">
        <v>7</v>
      </c>
      <c r="D8">
        <v>9</v>
      </c>
      <c r="E8">
        <v>7</v>
      </c>
      <c r="F8">
        <v>7</v>
      </c>
      <c r="G8">
        <v>2</v>
      </c>
      <c r="H8">
        <v>3</v>
      </c>
      <c r="I8">
        <v>9</v>
      </c>
      <c r="J8">
        <v>1</v>
      </c>
      <c r="K8">
        <v>9</v>
      </c>
      <c r="L8">
        <f t="shared" si="0"/>
        <v>57</v>
      </c>
    </row>
    <row r="9" spans="1:12">
      <c r="A9">
        <f t="shared" si="1"/>
        <v>66011249</v>
      </c>
      <c r="B9">
        <v>4</v>
      </c>
      <c r="C9">
        <v>3</v>
      </c>
      <c r="D9">
        <v>3</v>
      </c>
      <c r="E9">
        <v>6</v>
      </c>
      <c r="F9">
        <v>5</v>
      </c>
      <c r="G9">
        <v>9</v>
      </c>
      <c r="H9">
        <v>10</v>
      </c>
      <c r="I9">
        <v>9</v>
      </c>
      <c r="J9">
        <v>9</v>
      </c>
      <c r="K9">
        <v>7</v>
      </c>
      <c r="L9">
        <f t="shared" si="0"/>
        <v>65</v>
      </c>
    </row>
    <row r="10" spans="1:12">
      <c r="A10">
        <f t="shared" si="1"/>
        <v>66011250</v>
      </c>
      <c r="B10">
        <v>8</v>
      </c>
      <c r="C10">
        <v>1</v>
      </c>
      <c r="D10">
        <v>7</v>
      </c>
      <c r="E10">
        <v>7</v>
      </c>
      <c r="F10">
        <v>0</v>
      </c>
      <c r="G10">
        <v>7</v>
      </c>
      <c r="H10">
        <v>4</v>
      </c>
      <c r="I10">
        <v>10</v>
      </c>
      <c r="J10">
        <v>1</v>
      </c>
      <c r="K10">
        <v>2</v>
      </c>
      <c r="L10">
        <f t="shared" si="0"/>
        <v>47</v>
      </c>
    </row>
    <row r="11" spans="1:12">
      <c r="A11">
        <f t="shared" si="1"/>
        <v>66011251</v>
      </c>
      <c r="B11">
        <v>1</v>
      </c>
      <c r="C11">
        <v>8</v>
      </c>
      <c r="D11">
        <v>10</v>
      </c>
      <c r="E11">
        <v>5</v>
      </c>
      <c r="F11">
        <v>0</v>
      </c>
      <c r="G11">
        <v>2</v>
      </c>
      <c r="H11">
        <v>1</v>
      </c>
      <c r="I11">
        <v>9</v>
      </c>
      <c r="J11">
        <v>8</v>
      </c>
      <c r="K11">
        <v>9</v>
      </c>
      <c r="L11">
        <f t="shared" si="0"/>
        <v>53</v>
      </c>
    </row>
    <row r="12" spans="1:12">
      <c r="A12">
        <f t="shared" si="1"/>
        <v>66011252</v>
      </c>
      <c r="B12">
        <v>6</v>
      </c>
      <c r="C12">
        <v>0</v>
      </c>
      <c r="D12">
        <v>4</v>
      </c>
      <c r="E12">
        <v>0</v>
      </c>
      <c r="F12">
        <v>9</v>
      </c>
      <c r="G12">
        <v>3</v>
      </c>
      <c r="H12">
        <v>4</v>
      </c>
      <c r="I12">
        <v>4</v>
      </c>
      <c r="J12">
        <v>6</v>
      </c>
      <c r="K12">
        <v>7</v>
      </c>
      <c r="L12">
        <f t="shared" si="0"/>
        <v>43</v>
      </c>
    </row>
    <row r="13" spans="1:12">
      <c r="A13">
        <f t="shared" si="1"/>
        <v>66011253</v>
      </c>
      <c r="B13">
        <v>3</v>
      </c>
      <c r="C13">
        <v>1</v>
      </c>
      <c r="D13">
        <v>0</v>
      </c>
      <c r="E13">
        <v>1</v>
      </c>
      <c r="F13">
        <v>4</v>
      </c>
      <c r="G13">
        <v>1</v>
      </c>
      <c r="H13">
        <v>10</v>
      </c>
      <c r="I13">
        <v>7</v>
      </c>
      <c r="J13">
        <v>10</v>
      </c>
      <c r="K13">
        <v>0</v>
      </c>
      <c r="L13">
        <f t="shared" si="0"/>
        <v>37</v>
      </c>
    </row>
    <row r="14" spans="1:12">
      <c r="A14">
        <f t="shared" si="1"/>
        <v>66011254</v>
      </c>
      <c r="B14">
        <v>3</v>
      </c>
      <c r="C14">
        <v>3</v>
      </c>
      <c r="D14">
        <v>1</v>
      </c>
      <c r="E14">
        <v>1</v>
      </c>
      <c r="F14">
        <v>8</v>
      </c>
      <c r="G14">
        <v>7</v>
      </c>
      <c r="H14">
        <v>2</v>
      </c>
      <c r="I14">
        <v>7</v>
      </c>
      <c r="J14">
        <v>10</v>
      </c>
      <c r="K14">
        <v>3</v>
      </c>
      <c r="L14">
        <f t="shared" si="0"/>
        <v>45</v>
      </c>
    </row>
    <row r="15" spans="1:12">
      <c r="A15">
        <f t="shared" si="1"/>
        <v>66011255</v>
      </c>
      <c r="B15">
        <v>1</v>
      </c>
      <c r="C15">
        <v>5</v>
      </c>
      <c r="D15">
        <v>7</v>
      </c>
      <c r="E15">
        <v>5</v>
      </c>
      <c r="F15">
        <v>4</v>
      </c>
      <c r="G15">
        <v>10</v>
      </c>
      <c r="H15">
        <v>6</v>
      </c>
      <c r="I15">
        <v>3</v>
      </c>
      <c r="J15">
        <v>2</v>
      </c>
      <c r="K15">
        <v>8</v>
      </c>
      <c r="L15">
        <f t="shared" si="0"/>
        <v>51</v>
      </c>
    </row>
    <row r="16" spans="1:12">
      <c r="A16">
        <f t="shared" si="1"/>
        <v>66011256</v>
      </c>
      <c r="B16">
        <v>7</v>
      </c>
      <c r="C16">
        <v>2</v>
      </c>
      <c r="D16">
        <v>9</v>
      </c>
      <c r="E16">
        <v>3</v>
      </c>
      <c r="F16">
        <v>10</v>
      </c>
      <c r="G16">
        <v>7</v>
      </c>
      <c r="H16">
        <v>6</v>
      </c>
      <c r="I16">
        <v>7</v>
      </c>
      <c r="J16">
        <v>2</v>
      </c>
      <c r="K16">
        <v>6</v>
      </c>
      <c r="L16">
        <f t="shared" si="0"/>
        <v>59</v>
      </c>
    </row>
    <row r="17" spans="1:12">
      <c r="A17">
        <f t="shared" si="1"/>
        <v>66011257</v>
      </c>
      <c r="B17">
        <v>10</v>
      </c>
      <c r="C17">
        <v>2</v>
      </c>
      <c r="D17">
        <v>4</v>
      </c>
      <c r="E17">
        <v>0</v>
      </c>
      <c r="F17">
        <v>2</v>
      </c>
      <c r="G17">
        <v>4</v>
      </c>
      <c r="H17">
        <v>2</v>
      </c>
      <c r="I17">
        <v>9</v>
      </c>
      <c r="J17">
        <v>10</v>
      </c>
      <c r="K17">
        <v>1</v>
      </c>
      <c r="L17">
        <f t="shared" si="0"/>
        <v>44</v>
      </c>
    </row>
    <row r="18" spans="1:12">
      <c r="A18">
        <f t="shared" si="1"/>
        <v>66011258</v>
      </c>
      <c r="B18">
        <v>4</v>
      </c>
      <c r="C18">
        <v>7</v>
      </c>
      <c r="D18">
        <v>1</v>
      </c>
      <c r="E18">
        <v>6</v>
      </c>
      <c r="F18">
        <v>2</v>
      </c>
      <c r="G18">
        <v>0</v>
      </c>
      <c r="H18">
        <v>5</v>
      </c>
      <c r="I18">
        <v>9</v>
      </c>
      <c r="J18">
        <v>10</v>
      </c>
      <c r="K18">
        <v>9</v>
      </c>
      <c r="L18">
        <f t="shared" si="0"/>
        <v>53</v>
      </c>
    </row>
    <row r="19" spans="1:12">
      <c r="A19">
        <f t="shared" si="1"/>
        <v>66011259</v>
      </c>
      <c r="B19">
        <v>10</v>
      </c>
      <c r="C19">
        <v>3</v>
      </c>
      <c r="D19">
        <v>0</v>
      </c>
      <c r="E19">
        <v>2</v>
      </c>
      <c r="F19">
        <v>9</v>
      </c>
      <c r="G19">
        <v>9</v>
      </c>
      <c r="H19">
        <v>5</v>
      </c>
      <c r="I19">
        <v>7</v>
      </c>
      <c r="J19">
        <v>4</v>
      </c>
      <c r="K19">
        <v>0</v>
      </c>
      <c r="L19">
        <f t="shared" si="0"/>
        <v>49</v>
      </c>
    </row>
    <row r="20" spans="1:12">
      <c r="A20">
        <f t="shared" si="1"/>
        <v>66011260</v>
      </c>
      <c r="B20">
        <v>10</v>
      </c>
      <c r="C20">
        <v>9</v>
      </c>
      <c r="D20">
        <v>6</v>
      </c>
      <c r="E20">
        <v>9</v>
      </c>
      <c r="F20">
        <v>0</v>
      </c>
      <c r="G20">
        <v>5</v>
      </c>
      <c r="H20">
        <v>6</v>
      </c>
      <c r="I20">
        <v>10</v>
      </c>
      <c r="J20">
        <v>0</v>
      </c>
      <c r="K20">
        <v>5</v>
      </c>
      <c r="L20">
        <f t="shared" si="0"/>
        <v>60</v>
      </c>
    </row>
    <row r="21" spans="1:12">
      <c r="A21">
        <f t="shared" si="1"/>
        <v>66011261</v>
      </c>
      <c r="B21">
        <v>6</v>
      </c>
      <c r="C21">
        <v>1</v>
      </c>
      <c r="D21">
        <v>8</v>
      </c>
      <c r="E21">
        <v>5</v>
      </c>
      <c r="F21">
        <v>5</v>
      </c>
      <c r="G21">
        <v>7</v>
      </c>
      <c r="H21">
        <v>9</v>
      </c>
      <c r="I21">
        <v>9</v>
      </c>
      <c r="J21">
        <v>9</v>
      </c>
      <c r="K21">
        <v>6</v>
      </c>
      <c r="L21">
        <f t="shared" si="0"/>
        <v>65</v>
      </c>
    </row>
    <row r="22" spans="1:12">
      <c r="A22">
        <f t="shared" si="1"/>
        <v>66011262</v>
      </c>
      <c r="B22">
        <v>2</v>
      </c>
      <c r="C22">
        <v>10</v>
      </c>
      <c r="D22">
        <v>9</v>
      </c>
      <c r="E22">
        <v>8</v>
      </c>
      <c r="F22">
        <v>8</v>
      </c>
      <c r="G22">
        <v>4</v>
      </c>
      <c r="H22">
        <v>10</v>
      </c>
      <c r="I22">
        <v>0</v>
      </c>
      <c r="J22">
        <v>5</v>
      </c>
      <c r="K22">
        <v>0</v>
      </c>
      <c r="L22">
        <f t="shared" si="0"/>
        <v>56</v>
      </c>
    </row>
    <row r="23" spans="1:12">
      <c r="A23">
        <f t="shared" si="1"/>
        <v>66011263</v>
      </c>
      <c r="B23">
        <v>7</v>
      </c>
      <c r="C23">
        <v>2</v>
      </c>
      <c r="D23">
        <v>5</v>
      </c>
      <c r="E23">
        <v>5</v>
      </c>
      <c r="F23">
        <v>2</v>
      </c>
      <c r="G23">
        <v>4</v>
      </c>
      <c r="H23">
        <v>6</v>
      </c>
      <c r="I23">
        <v>3</v>
      </c>
      <c r="J23">
        <v>3</v>
      </c>
      <c r="K23">
        <v>1</v>
      </c>
      <c r="L23">
        <f t="shared" si="0"/>
        <v>38</v>
      </c>
    </row>
    <row r="24" spans="1:12">
      <c r="A24">
        <f t="shared" si="1"/>
        <v>66011264</v>
      </c>
      <c r="B24">
        <v>9</v>
      </c>
      <c r="C24">
        <v>6</v>
      </c>
      <c r="D24">
        <v>5</v>
      </c>
      <c r="E24">
        <v>10</v>
      </c>
      <c r="F24">
        <v>2</v>
      </c>
      <c r="G24">
        <v>6</v>
      </c>
      <c r="H24">
        <v>10</v>
      </c>
      <c r="I24">
        <v>3</v>
      </c>
      <c r="J24">
        <v>10</v>
      </c>
      <c r="K24">
        <v>9</v>
      </c>
      <c r="L24">
        <f t="shared" si="0"/>
        <v>70</v>
      </c>
    </row>
    <row r="25" spans="1:12">
      <c r="A25">
        <f t="shared" si="1"/>
        <v>66011265</v>
      </c>
      <c r="B25">
        <v>8</v>
      </c>
      <c r="C25">
        <v>6</v>
      </c>
      <c r="D25">
        <v>4</v>
      </c>
      <c r="E25">
        <v>2</v>
      </c>
      <c r="F25">
        <v>8</v>
      </c>
      <c r="G25">
        <v>5</v>
      </c>
      <c r="H25">
        <v>0</v>
      </c>
      <c r="I25">
        <v>4</v>
      </c>
      <c r="J25">
        <v>9</v>
      </c>
      <c r="K25">
        <v>1</v>
      </c>
      <c r="L25">
        <f t="shared" si="0"/>
        <v>47</v>
      </c>
    </row>
    <row r="26" spans="1:12">
      <c r="A26">
        <f t="shared" si="1"/>
        <v>66011266</v>
      </c>
      <c r="B26">
        <v>9</v>
      </c>
      <c r="C26">
        <v>3</v>
      </c>
      <c r="D26">
        <v>10</v>
      </c>
      <c r="E26">
        <v>10</v>
      </c>
      <c r="F26">
        <v>10</v>
      </c>
      <c r="G26">
        <v>10</v>
      </c>
      <c r="H26">
        <v>2</v>
      </c>
      <c r="I26">
        <v>3</v>
      </c>
      <c r="J26">
        <v>3</v>
      </c>
      <c r="K26">
        <v>9</v>
      </c>
      <c r="L26">
        <f t="shared" si="0"/>
        <v>69</v>
      </c>
    </row>
    <row r="27" spans="1:12">
      <c r="A27">
        <f t="shared" si="1"/>
        <v>66011267</v>
      </c>
      <c r="B27">
        <v>9</v>
      </c>
      <c r="C27">
        <v>9</v>
      </c>
      <c r="D27">
        <v>2</v>
      </c>
      <c r="E27">
        <v>8</v>
      </c>
      <c r="F27">
        <v>9</v>
      </c>
      <c r="G27">
        <v>3</v>
      </c>
      <c r="H27">
        <v>9</v>
      </c>
      <c r="I27">
        <v>1</v>
      </c>
      <c r="J27">
        <v>2</v>
      </c>
      <c r="K27">
        <v>8</v>
      </c>
      <c r="L27">
        <f t="shared" si="0"/>
        <v>60</v>
      </c>
    </row>
    <row r="28" spans="1:12">
      <c r="A28">
        <f t="shared" si="1"/>
        <v>66011268</v>
      </c>
      <c r="B28">
        <v>8</v>
      </c>
      <c r="C28">
        <v>8</v>
      </c>
      <c r="D28">
        <v>3</v>
      </c>
      <c r="E28">
        <v>0</v>
      </c>
      <c r="F28">
        <v>7</v>
      </c>
      <c r="G28">
        <v>7</v>
      </c>
      <c r="H28">
        <v>0</v>
      </c>
      <c r="I28">
        <v>0</v>
      </c>
      <c r="J28">
        <v>7</v>
      </c>
      <c r="K28">
        <v>8</v>
      </c>
      <c r="L28">
        <f t="shared" si="0"/>
        <v>48</v>
      </c>
    </row>
    <row r="29" spans="1:12">
      <c r="A29">
        <f t="shared" si="1"/>
        <v>66011269</v>
      </c>
      <c r="B29">
        <v>8</v>
      </c>
      <c r="C29">
        <v>6</v>
      </c>
      <c r="D29">
        <v>4</v>
      </c>
      <c r="E29">
        <v>10</v>
      </c>
      <c r="F29">
        <v>9</v>
      </c>
      <c r="G29">
        <v>4</v>
      </c>
      <c r="H29">
        <v>10</v>
      </c>
      <c r="I29">
        <v>3</v>
      </c>
      <c r="J29">
        <v>1</v>
      </c>
      <c r="K29">
        <v>8</v>
      </c>
      <c r="L29">
        <f t="shared" si="0"/>
        <v>63</v>
      </c>
    </row>
    <row r="30" spans="1:12">
      <c r="A30">
        <f t="shared" si="1"/>
        <v>66011270</v>
      </c>
      <c r="B30">
        <v>1</v>
      </c>
      <c r="C30">
        <v>4</v>
      </c>
      <c r="D30">
        <v>7</v>
      </c>
      <c r="E30">
        <v>9</v>
      </c>
      <c r="F30">
        <v>5</v>
      </c>
      <c r="G30">
        <v>5</v>
      </c>
      <c r="H30">
        <v>1</v>
      </c>
      <c r="I30">
        <v>10</v>
      </c>
      <c r="J30">
        <v>2</v>
      </c>
      <c r="K30">
        <v>8</v>
      </c>
      <c r="L30">
        <f t="shared" si="0"/>
        <v>52</v>
      </c>
    </row>
    <row r="31" spans="1:12">
      <c r="A31">
        <f t="shared" si="1"/>
        <v>66011271</v>
      </c>
      <c r="B31">
        <v>10</v>
      </c>
      <c r="C31">
        <v>7</v>
      </c>
      <c r="D31">
        <v>3</v>
      </c>
      <c r="E31">
        <v>6</v>
      </c>
      <c r="F31">
        <v>9</v>
      </c>
      <c r="G31">
        <v>3</v>
      </c>
      <c r="H31">
        <v>3</v>
      </c>
      <c r="I31">
        <v>1</v>
      </c>
      <c r="J31">
        <v>5</v>
      </c>
      <c r="K31">
        <v>0</v>
      </c>
      <c r="L31">
        <f t="shared" si="0"/>
        <v>47</v>
      </c>
    </row>
    <row r="32" spans="1:12">
      <c r="A32">
        <f t="shared" si="1"/>
        <v>66011272</v>
      </c>
      <c r="B32">
        <v>2</v>
      </c>
      <c r="C32">
        <v>2</v>
      </c>
      <c r="D32">
        <v>10</v>
      </c>
      <c r="E32">
        <v>9</v>
      </c>
      <c r="F32">
        <v>4</v>
      </c>
      <c r="G32">
        <v>2</v>
      </c>
      <c r="H32">
        <v>7</v>
      </c>
      <c r="I32">
        <v>7</v>
      </c>
      <c r="J32">
        <v>9</v>
      </c>
      <c r="K32">
        <v>1</v>
      </c>
      <c r="L32">
        <f t="shared" si="0"/>
        <v>53</v>
      </c>
    </row>
    <row r="33" spans="1:12">
      <c r="A33">
        <f t="shared" si="1"/>
        <v>66011273</v>
      </c>
      <c r="B33">
        <v>4</v>
      </c>
      <c r="C33">
        <v>10</v>
      </c>
      <c r="D33">
        <v>10</v>
      </c>
      <c r="E33">
        <v>4</v>
      </c>
      <c r="F33">
        <v>2</v>
      </c>
      <c r="G33">
        <v>10</v>
      </c>
      <c r="H33">
        <v>6</v>
      </c>
      <c r="I33">
        <v>7</v>
      </c>
      <c r="J33">
        <v>4</v>
      </c>
      <c r="K33">
        <v>8</v>
      </c>
      <c r="L33">
        <f t="shared" si="0"/>
        <v>65</v>
      </c>
    </row>
    <row r="34" spans="1:12">
      <c r="A34">
        <f t="shared" si="1"/>
        <v>66011274</v>
      </c>
      <c r="B34">
        <v>5</v>
      </c>
      <c r="C34">
        <v>0</v>
      </c>
      <c r="D34">
        <v>7</v>
      </c>
      <c r="E34">
        <v>10</v>
      </c>
      <c r="F34">
        <v>7</v>
      </c>
      <c r="G34">
        <v>8</v>
      </c>
      <c r="H34">
        <v>1</v>
      </c>
      <c r="I34">
        <v>9</v>
      </c>
      <c r="J34">
        <v>10</v>
      </c>
      <c r="K34">
        <v>8</v>
      </c>
      <c r="L34">
        <f t="shared" si="0"/>
        <v>65</v>
      </c>
    </row>
    <row r="35" spans="1:12">
      <c r="A35">
        <f t="shared" si="1"/>
        <v>66011275</v>
      </c>
      <c r="B35">
        <v>2</v>
      </c>
      <c r="C35">
        <v>9</v>
      </c>
      <c r="D35">
        <v>8</v>
      </c>
      <c r="E35">
        <v>8</v>
      </c>
      <c r="F35">
        <v>4</v>
      </c>
      <c r="G35">
        <v>8</v>
      </c>
      <c r="H35">
        <v>5</v>
      </c>
      <c r="I35">
        <v>0</v>
      </c>
      <c r="J35">
        <v>9</v>
      </c>
      <c r="K35">
        <v>8</v>
      </c>
      <c r="L35">
        <f t="shared" ref="L35:L66" si="2">SUM(B35:K35)</f>
        <v>61</v>
      </c>
    </row>
    <row r="36" spans="1:12">
      <c r="A36">
        <f t="shared" si="1"/>
        <v>66011276</v>
      </c>
      <c r="B36">
        <v>6</v>
      </c>
      <c r="C36">
        <v>5</v>
      </c>
      <c r="D36">
        <v>10</v>
      </c>
      <c r="E36">
        <v>0</v>
      </c>
      <c r="F36">
        <v>8</v>
      </c>
      <c r="G36">
        <v>2</v>
      </c>
      <c r="H36">
        <v>10</v>
      </c>
      <c r="I36">
        <v>2</v>
      </c>
      <c r="J36">
        <v>0</v>
      </c>
      <c r="K36">
        <v>10</v>
      </c>
      <c r="L36">
        <f t="shared" si="2"/>
        <v>53</v>
      </c>
    </row>
    <row r="37" spans="1:12">
      <c r="A37">
        <f t="shared" ref="A37:A53" si="3">A36 + 1</f>
        <v>66011277</v>
      </c>
      <c r="B37">
        <v>4</v>
      </c>
      <c r="C37">
        <v>4</v>
      </c>
      <c r="D37">
        <v>0</v>
      </c>
      <c r="E37">
        <v>4</v>
      </c>
      <c r="F37">
        <v>3</v>
      </c>
      <c r="G37">
        <v>4</v>
      </c>
      <c r="H37">
        <v>6</v>
      </c>
      <c r="I37">
        <v>6</v>
      </c>
      <c r="J37">
        <v>5</v>
      </c>
      <c r="K37">
        <v>5</v>
      </c>
      <c r="L37">
        <f t="shared" si="2"/>
        <v>41</v>
      </c>
    </row>
    <row r="38" spans="1:12">
      <c r="A38">
        <f t="shared" si="3"/>
        <v>66011278</v>
      </c>
      <c r="B38">
        <v>1</v>
      </c>
      <c r="C38">
        <v>0</v>
      </c>
      <c r="D38">
        <v>5</v>
      </c>
      <c r="E38">
        <v>2</v>
      </c>
      <c r="F38">
        <v>6</v>
      </c>
      <c r="G38">
        <v>4</v>
      </c>
      <c r="H38">
        <v>5</v>
      </c>
      <c r="I38">
        <v>6</v>
      </c>
      <c r="J38">
        <v>0</v>
      </c>
      <c r="K38">
        <v>1</v>
      </c>
      <c r="L38">
        <f t="shared" si="2"/>
        <v>30</v>
      </c>
    </row>
    <row r="39" spans="1:12">
      <c r="A39">
        <f t="shared" si="3"/>
        <v>66011279</v>
      </c>
      <c r="B39">
        <v>4</v>
      </c>
      <c r="C39">
        <v>2</v>
      </c>
      <c r="D39">
        <v>5</v>
      </c>
      <c r="E39">
        <v>5</v>
      </c>
      <c r="F39">
        <v>9</v>
      </c>
      <c r="G39">
        <v>0</v>
      </c>
      <c r="H39">
        <v>8</v>
      </c>
      <c r="I39">
        <v>2</v>
      </c>
      <c r="J39">
        <v>6</v>
      </c>
      <c r="K39">
        <v>6</v>
      </c>
      <c r="L39">
        <f t="shared" si="2"/>
        <v>47</v>
      </c>
    </row>
    <row r="40" spans="1:12">
      <c r="A40">
        <f t="shared" si="3"/>
        <v>66011280</v>
      </c>
      <c r="B40">
        <v>9</v>
      </c>
      <c r="C40">
        <v>0</v>
      </c>
      <c r="D40">
        <v>10</v>
      </c>
      <c r="E40">
        <v>4</v>
      </c>
      <c r="F40">
        <v>1</v>
      </c>
      <c r="G40">
        <v>0</v>
      </c>
      <c r="H40">
        <v>0</v>
      </c>
      <c r="I40">
        <v>3</v>
      </c>
      <c r="J40">
        <v>2</v>
      </c>
      <c r="K40">
        <v>0</v>
      </c>
      <c r="L40">
        <f t="shared" si="2"/>
        <v>29</v>
      </c>
    </row>
    <row r="41" spans="1:12">
      <c r="A41">
        <f t="shared" si="3"/>
        <v>66011281</v>
      </c>
      <c r="B41">
        <v>9</v>
      </c>
      <c r="C41">
        <v>7</v>
      </c>
      <c r="D41">
        <v>3</v>
      </c>
      <c r="E41">
        <v>10</v>
      </c>
      <c r="F41">
        <v>0</v>
      </c>
      <c r="G41">
        <v>10</v>
      </c>
      <c r="H41">
        <v>5</v>
      </c>
      <c r="I41">
        <v>2</v>
      </c>
      <c r="J41">
        <v>6</v>
      </c>
      <c r="K41">
        <v>8</v>
      </c>
      <c r="L41">
        <f t="shared" si="2"/>
        <v>60</v>
      </c>
    </row>
    <row r="42" spans="1:12">
      <c r="A42">
        <f t="shared" si="3"/>
        <v>66011282</v>
      </c>
      <c r="B42">
        <v>3</v>
      </c>
      <c r="C42">
        <v>6</v>
      </c>
      <c r="D42">
        <v>0</v>
      </c>
      <c r="E42">
        <v>4</v>
      </c>
      <c r="F42">
        <v>3</v>
      </c>
      <c r="G42">
        <v>9</v>
      </c>
      <c r="H42">
        <v>1</v>
      </c>
      <c r="I42">
        <v>1</v>
      </c>
      <c r="J42">
        <v>1</v>
      </c>
      <c r="K42">
        <v>8</v>
      </c>
      <c r="L42">
        <f t="shared" si="2"/>
        <v>36</v>
      </c>
    </row>
    <row r="43" spans="1:12">
      <c r="A43">
        <f t="shared" si="3"/>
        <v>66011283</v>
      </c>
      <c r="B43">
        <v>5</v>
      </c>
      <c r="C43">
        <v>3</v>
      </c>
      <c r="D43">
        <v>5</v>
      </c>
      <c r="E43">
        <v>6</v>
      </c>
      <c r="F43">
        <v>0</v>
      </c>
      <c r="G43">
        <v>0</v>
      </c>
      <c r="H43">
        <v>4</v>
      </c>
      <c r="I43">
        <v>2</v>
      </c>
      <c r="J43">
        <v>5</v>
      </c>
      <c r="K43">
        <v>7</v>
      </c>
      <c r="L43">
        <f t="shared" si="2"/>
        <v>37</v>
      </c>
    </row>
    <row r="44" spans="1:12">
      <c r="A44">
        <f t="shared" si="3"/>
        <v>66011284</v>
      </c>
      <c r="B44">
        <v>7</v>
      </c>
      <c r="C44">
        <v>8</v>
      </c>
      <c r="D44">
        <v>9</v>
      </c>
      <c r="E44">
        <v>6</v>
      </c>
      <c r="F44">
        <v>0</v>
      </c>
      <c r="G44">
        <v>4</v>
      </c>
      <c r="H44">
        <v>2</v>
      </c>
      <c r="I44">
        <v>2</v>
      </c>
      <c r="J44">
        <v>8</v>
      </c>
      <c r="K44">
        <v>1</v>
      </c>
      <c r="L44">
        <f t="shared" si="2"/>
        <v>47</v>
      </c>
    </row>
    <row r="45" spans="1:12">
      <c r="A45">
        <f t="shared" si="3"/>
        <v>66011285</v>
      </c>
      <c r="B45">
        <v>5</v>
      </c>
      <c r="C45">
        <v>5</v>
      </c>
      <c r="D45">
        <v>6</v>
      </c>
      <c r="E45">
        <v>6</v>
      </c>
      <c r="F45">
        <v>7</v>
      </c>
      <c r="G45">
        <v>6</v>
      </c>
      <c r="H45">
        <v>4</v>
      </c>
      <c r="I45">
        <v>3</v>
      </c>
      <c r="J45">
        <v>7</v>
      </c>
      <c r="K45">
        <v>9</v>
      </c>
      <c r="L45">
        <f t="shared" si="2"/>
        <v>58</v>
      </c>
    </row>
    <row r="46" spans="1:12">
      <c r="A46">
        <f t="shared" si="3"/>
        <v>66011286</v>
      </c>
      <c r="B46">
        <v>5</v>
      </c>
      <c r="C46">
        <v>10</v>
      </c>
      <c r="D46">
        <v>7</v>
      </c>
      <c r="E46">
        <v>9</v>
      </c>
      <c r="F46">
        <v>3</v>
      </c>
      <c r="G46">
        <v>7</v>
      </c>
      <c r="H46">
        <v>0</v>
      </c>
      <c r="I46">
        <v>7</v>
      </c>
      <c r="J46">
        <v>1</v>
      </c>
      <c r="K46">
        <v>1</v>
      </c>
      <c r="L46">
        <f t="shared" si="2"/>
        <v>50</v>
      </c>
    </row>
    <row r="47" spans="1:12">
      <c r="A47">
        <f t="shared" si="3"/>
        <v>66011287</v>
      </c>
      <c r="B47">
        <v>3</v>
      </c>
      <c r="C47">
        <v>10</v>
      </c>
      <c r="D47">
        <v>1</v>
      </c>
      <c r="E47">
        <v>10</v>
      </c>
      <c r="F47">
        <v>4</v>
      </c>
      <c r="G47">
        <v>10</v>
      </c>
      <c r="H47">
        <v>0</v>
      </c>
      <c r="I47">
        <v>7</v>
      </c>
      <c r="J47">
        <v>5</v>
      </c>
      <c r="K47">
        <v>4</v>
      </c>
      <c r="L47">
        <f t="shared" si="2"/>
        <v>54</v>
      </c>
    </row>
    <row r="48" spans="1:12">
      <c r="A48">
        <f t="shared" si="3"/>
        <v>66011288</v>
      </c>
      <c r="B48">
        <v>7</v>
      </c>
      <c r="C48">
        <v>3</v>
      </c>
      <c r="D48">
        <v>6</v>
      </c>
      <c r="E48">
        <v>3</v>
      </c>
      <c r="F48">
        <v>1</v>
      </c>
      <c r="G48">
        <v>4</v>
      </c>
      <c r="H48">
        <v>8</v>
      </c>
      <c r="I48">
        <v>8</v>
      </c>
      <c r="J48">
        <v>9</v>
      </c>
      <c r="K48">
        <v>7</v>
      </c>
      <c r="L48">
        <f t="shared" si="2"/>
        <v>56</v>
      </c>
    </row>
    <row r="49" spans="1:12">
      <c r="A49">
        <f t="shared" si="3"/>
        <v>66011289</v>
      </c>
      <c r="B49">
        <v>9</v>
      </c>
      <c r="C49">
        <v>9</v>
      </c>
      <c r="D49">
        <v>9</v>
      </c>
      <c r="E49">
        <v>8</v>
      </c>
      <c r="F49">
        <v>3</v>
      </c>
      <c r="G49">
        <v>3</v>
      </c>
      <c r="H49">
        <v>9</v>
      </c>
      <c r="I49">
        <v>6</v>
      </c>
      <c r="J49">
        <v>6</v>
      </c>
      <c r="K49">
        <v>2</v>
      </c>
      <c r="L49">
        <f t="shared" si="2"/>
        <v>64</v>
      </c>
    </row>
    <row r="50" spans="1:12">
      <c r="A50">
        <f t="shared" si="3"/>
        <v>66011290</v>
      </c>
      <c r="B50">
        <v>4</v>
      </c>
      <c r="C50">
        <v>10</v>
      </c>
      <c r="D50">
        <v>3</v>
      </c>
      <c r="E50">
        <v>5</v>
      </c>
      <c r="F50">
        <v>4</v>
      </c>
      <c r="G50">
        <v>4</v>
      </c>
      <c r="H50">
        <v>6</v>
      </c>
      <c r="I50">
        <v>7</v>
      </c>
      <c r="J50">
        <v>5</v>
      </c>
      <c r="K50">
        <v>8</v>
      </c>
      <c r="L50">
        <f t="shared" si="2"/>
        <v>56</v>
      </c>
    </row>
    <row r="51" spans="1:12">
      <c r="A51">
        <f t="shared" si="3"/>
        <v>66011291</v>
      </c>
      <c r="B51">
        <v>4</v>
      </c>
      <c r="C51">
        <v>10</v>
      </c>
      <c r="D51">
        <v>0</v>
      </c>
      <c r="E51">
        <v>5</v>
      </c>
      <c r="F51">
        <v>3</v>
      </c>
      <c r="G51">
        <v>8</v>
      </c>
      <c r="H51">
        <v>1</v>
      </c>
      <c r="I51">
        <v>1</v>
      </c>
      <c r="J51">
        <v>2</v>
      </c>
      <c r="K51">
        <v>2</v>
      </c>
      <c r="L51">
        <f t="shared" si="2"/>
        <v>36</v>
      </c>
    </row>
    <row r="52" spans="1:12">
      <c r="A52">
        <f t="shared" si="3"/>
        <v>66011292</v>
      </c>
      <c r="B52">
        <v>6</v>
      </c>
      <c r="C52">
        <v>2</v>
      </c>
      <c r="D52">
        <v>3</v>
      </c>
      <c r="E52">
        <v>0</v>
      </c>
      <c r="F52">
        <v>2</v>
      </c>
      <c r="G52">
        <v>3</v>
      </c>
      <c r="H52">
        <v>8</v>
      </c>
      <c r="I52">
        <v>2</v>
      </c>
      <c r="J52">
        <v>2</v>
      </c>
      <c r="K52">
        <v>6</v>
      </c>
      <c r="L52">
        <f t="shared" si="2"/>
        <v>34</v>
      </c>
    </row>
    <row r="53" spans="1:12">
      <c r="A53">
        <f t="shared" si="3"/>
        <v>66011293</v>
      </c>
      <c r="B53">
        <v>3</v>
      </c>
      <c r="C53">
        <v>0</v>
      </c>
      <c r="D53">
        <v>2</v>
      </c>
      <c r="E53">
        <v>8</v>
      </c>
      <c r="F53">
        <v>7</v>
      </c>
      <c r="G53">
        <v>6</v>
      </c>
      <c r="H53">
        <v>2</v>
      </c>
      <c r="I53">
        <v>6</v>
      </c>
      <c r="J53">
        <v>9</v>
      </c>
      <c r="K53">
        <v>6</v>
      </c>
      <c r="L53">
        <f t="shared" si="2"/>
        <v>49</v>
      </c>
    </row>
  </sheetData>
  <conditionalFormatting sqref="L4:L53">
    <cfRule type="colorScale" priority="1">
      <colorScale>
        <cfvo type="min"/>
        <cfvo type="max"/>
        <color rgb="FFFFEF9C"/>
        <color rgb="FF63BE7B"/>
      </colorScale>
    </cfRule>
  </conditionalFormatting>
  <dataValidations count="1">
    <dataValidation type="whole" allowBlank="1" showInputMessage="1" showErrorMessage="1" sqref="B4:B53" xr:uid="{D10EEBA5-60CC-4AF8-8A3B-5FCD657013E4}">
      <formula1>0</formula1>
      <formula2>$O$5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0608-5E05-42DC-A596-691E131AF919}">
  <dimension ref="A1:E53"/>
  <sheetViews>
    <sheetView workbookViewId="0">
      <pane ySplit="3" topLeftCell="A4" activePane="bottomLeft" state="frozen"/>
      <selection pane="bottomLeft" activeCell="B1" sqref="B1"/>
    </sheetView>
  </sheetViews>
  <sheetFormatPr defaultRowHeight="14.4"/>
  <sheetData>
    <row r="1" spans="1:4">
      <c r="A1" s="23" t="s">
        <v>227</v>
      </c>
      <c r="B1" s="21"/>
      <c r="C1" s="21"/>
    </row>
    <row r="2" spans="1:4">
      <c r="A2" s="27" t="s">
        <v>1</v>
      </c>
      <c r="B2" s="27" t="s">
        <v>24</v>
      </c>
      <c r="C2" s="28" t="s">
        <v>37</v>
      </c>
    </row>
    <row r="3" spans="1:4">
      <c r="A3" s="31" t="s">
        <v>204</v>
      </c>
      <c r="B3" s="32">
        <v>100</v>
      </c>
      <c r="C3" s="32">
        <v>100</v>
      </c>
      <c r="D3" s="4"/>
    </row>
    <row r="4" spans="1:4">
      <c r="A4">
        <v>66011244</v>
      </c>
      <c r="B4">
        <v>100</v>
      </c>
      <c r="C4">
        <v>100</v>
      </c>
    </row>
    <row r="5" spans="1:4">
      <c r="A5">
        <f t="shared" ref="A5:A36" si="0">A4 + 1</f>
        <v>66011245</v>
      </c>
      <c r="B5">
        <v>18</v>
      </c>
      <c r="C5">
        <v>69</v>
      </c>
    </row>
    <row r="6" spans="1:4">
      <c r="A6">
        <f t="shared" si="0"/>
        <v>66011246</v>
      </c>
      <c r="B6">
        <v>71</v>
      </c>
      <c r="C6">
        <v>30</v>
      </c>
    </row>
    <row r="7" spans="1:4">
      <c r="A7">
        <f t="shared" si="0"/>
        <v>66011247</v>
      </c>
      <c r="B7">
        <v>27</v>
      </c>
      <c r="C7">
        <v>60</v>
      </c>
    </row>
    <row r="8" spans="1:4">
      <c r="A8">
        <f t="shared" si="0"/>
        <v>66011248</v>
      </c>
      <c r="B8">
        <v>81</v>
      </c>
      <c r="C8">
        <v>49</v>
      </c>
    </row>
    <row r="9" spans="1:4">
      <c r="A9">
        <f t="shared" si="0"/>
        <v>66011249</v>
      </c>
      <c r="B9">
        <v>98</v>
      </c>
      <c r="C9">
        <v>36</v>
      </c>
    </row>
    <row r="10" spans="1:4">
      <c r="A10">
        <f t="shared" si="0"/>
        <v>66011250</v>
      </c>
      <c r="B10">
        <v>58</v>
      </c>
      <c r="C10">
        <v>34</v>
      </c>
    </row>
    <row r="11" spans="1:4">
      <c r="A11">
        <f t="shared" si="0"/>
        <v>66011251</v>
      </c>
      <c r="B11">
        <v>34</v>
      </c>
      <c r="C11">
        <v>75</v>
      </c>
    </row>
    <row r="12" spans="1:4">
      <c r="A12">
        <f t="shared" si="0"/>
        <v>66011252</v>
      </c>
      <c r="B12">
        <v>83</v>
      </c>
      <c r="C12">
        <v>26</v>
      </c>
    </row>
    <row r="13" spans="1:4">
      <c r="A13">
        <f t="shared" si="0"/>
        <v>66011253</v>
      </c>
      <c r="B13">
        <v>93</v>
      </c>
      <c r="C13">
        <v>24</v>
      </c>
    </row>
    <row r="14" spans="1:4">
      <c r="A14">
        <f t="shared" si="0"/>
        <v>66011254</v>
      </c>
      <c r="B14">
        <v>56</v>
      </c>
      <c r="C14">
        <v>45</v>
      </c>
    </row>
    <row r="15" spans="1:4">
      <c r="A15">
        <f t="shared" si="0"/>
        <v>66011255</v>
      </c>
      <c r="B15">
        <v>38</v>
      </c>
      <c r="C15">
        <v>50</v>
      </c>
    </row>
    <row r="16" spans="1:4">
      <c r="A16">
        <f t="shared" si="0"/>
        <v>66011256</v>
      </c>
      <c r="B16">
        <v>99</v>
      </c>
      <c r="C16">
        <v>45</v>
      </c>
    </row>
    <row r="17" spans="1:3">
      <c r="A17">
        <f t="shared" si="0"/>
        <v>66011257</v>
      </c>
      <c r="B17">
        <v>82</v>
      </c>
      <c r="C17">
        <v>66</v>
      </c>
    </row>
    <row r="18" spans="1:3">
      <c r="A18">
        <f t="shared" si="0"/>
        <v>66011258</v>
      </c>
      <c r="B18">
        <v>0</v>
      </c>
      <c r="C18">
        <v>28</v>
      </c>
    </row>
    <row r="19" spans="1:3">
      <c r="A19">
        <f t="shared" si="0"/>
        <v>66011259</v>
      </c>
      <c r="B19">
        <v>78</v>
      </c>
      <c r="C19">
        <v>85</v>
      </c>
    </row>
    <row r="20" spans="1:3">
      <c r="A20">
        <f t="shared" si="0"/>
        <v>66011260</v>
      </c>
      <c r="B20">
        <v>66</v>
      </c>
      <c r="C20">
        <v>96</v>
      </c>
    </row>
    <row r="21" spans="1:3">
      <c r="A21">
        <f t="shared" si="0"/>
        <v>66011261</v>
      </c>
      <c r="B21">
        <v>25</v>
      </c>
      <c r="C21">
        <v>61</v>
      </c>
    </row>
    <row r="22" spans="1:3">
      <c r="A22">
        <f t="shared" si="0"/>
        <v>66011262</v>
      </c>
      <c r="B22">
        <v>52</v>
      </c>
      <c r="C22">
        <v>43</v>
      </c>
    </row>
    <row r="23" spans="1:3">
      <c r="A23">
        <f t="shared" si="0"/>
        <v>66011263</v>
      </c>
      <c r="B23">
        <v>7</v>
      </c>
      <c r="C23">
        <v>10</v>
      </c>
    </row>
    <row r="24" spans="1:3">
      <c r="A24">
        <f t="shared" si="0"/>
        <v>66011264</v>
      </c>
      <c r="B24">
        <v>35</v>
      </c>
      <c r="C24">
        <v>100</v>
      </c>
    </row>
    <row r="25" spans="1:3">
      <c r="A25">
        <f t="shared" si="0"/>
        <v>66011265</v>
      </c>
      <c r="B25">
        <v>14</v>
      </c>
      <c r="C25">
        <v>36</v>
      </c>
    </row>
    <row r="26" spans="1:3">
      <c r="A26">
        <f t="shared" si="0"/>
        <v>66011266</v>
      </c>
      <c r="B26">
        <v>67</v>
      </c>
      <c r="C26">
        <v>48</v>
      </c>
    </row>
    <row r="27" spans="1:3">
      <c r="A27">
        <f t="shared" si="0"/>
        <v>66011267</v>
      </c>
      <c r="B27">
        <v>65</v>
      </c>
      <c r="C27">
        <v>94</v>
      </c>
    </row>
    <row r="28" spans="1:3">
      <c r="A28">
        <f t="shared" si="0"/>
        <v>66011268</v>
      </c>
      <c r="B28">
        <v>28</v>
      </c>
      <c r="C28">
        <v>52</v>
      </c>
    </row>
    <row r="29" spans="1:3">
      <c r="A29">
        <f t="shared" si="0"/>
        <v>66011269</v>
      </c>
      <c r="B29">
        <v>74</v>
      </c>
      <c r="C29">
        <v>0</v>
      </c>
    </row>
    <row r="30" spans="1:3">
      <c r="A30">
        <f t="shared" si="0"/>
        <v>66011270</v>
      </c>
      <c r="B30">
        <v>57</v>
      </c>
      <c r="C30">
        <v>71</v>
      </c>
    </row>
    <row r="31" spans="1:3">
      <c r="A31">
        <f t="shared" si="0"/>
        <v>66011271</v>
      </c>
      <c r="B31">
        <v>77</v>
      </c>
      <c r="C31">
        <v>6</v>
      </c>
    </row>
    <row r="32" spans="1:3">
      <c r="A32">
        <f t="shared" si="0"/>
        <v>66011272</v>
      </c>
      <c r="B32">
        <v>33</v>
      </c>
      <c r="C32">
        <v>24</v>
      </c>
    </row>
    <row r="33" spans="1:5">
      <c r="A33">
        <f t="shared" si="0"/>
        <v>66011273</v>
      </c>
      <c r="B33">
        <v>55</v>
      </c>
      <c r="C33">
        <v>24</v>
      </c>
    </row>
    <row r="34" spans="1:5">
      <c r="A34">
        <f t="shared" si="0"/>
        <v>66011274</v>
      </c>
      <c r="B34">
        <v>36</v>
      </c>
      <c r="C34">
        <v>21</v>
      </c>
    </row>
    <row r="35" spans="1:5">
      <c r="A35">
        <f t="shared" si="0"/>
        <v>66011275</v>
      </c>
      <c r="B35">
        <v>80</v>
      </c>
      <c r="C35">
        <v>58</v>
      </c>
    </row>
    <row r="36" spans="1:5">
      <c r="A36">
        <f t="shared" si="0"/>
        <v>66011276</v>
      </c>
      <c r="B36">
        <v>69</v>
      </c>
      <c r="C36">
        <v>17</v>
      </c>
    </row>
    <row r="37" spans="1:5">
      <c r="A37">
        <f t="shared" ref="A37:A53" si="1">A36 + 1</f>
        <v>66011277</v>
      </c>
      <c r="B37">
        <v>86</v>
      </c>
      <c r="C37">
        <v>1</v>
      </c>
      <c r="E37" s="3"/>
    </row>
    <row r="38" spans="1:5">
      <c r="A38">
        <f t="shared" si="1"/>
        <v>66011278</v>
      </c>
      <c r="B38">
        <v>72</v>
      </c>
      <c r="C38">
        <v>83</v>
      </c>
    </row>
    <row r="39" spans="1:5">
      <c r="A39">
        <f t="shared" si="1"/>
        <v>66011279</v>
      </c>
      <c r="B39">
        <v>22</v>
      </c>
      <c r="C39">
        <v>89</v>
      </c>
    </row>
    <row r="40" spans="1:5">
      <c r="A40">
        <f t="shared" si="1"/>
        <v>66011280</v>
      </c>
      <c r="B40">
        <v>66</v>
      </c>
      <c r="C40">
        <v>49</v>
      </c>
    </row>
    <row r="41" spans="1:5">
      <c r="A41">
        <f t="shared" si="1"/>
        <v>66011281</v>
      </c>
      <c r="B41">
        <v>6</v>
      </c>
      <c r="C41">
        <v>97</v>
      </c>
    </row>
    <row r="42" spans="1:5">
      <c r="A42">
        <f t="shared" si="1"/>
        <v>66011282</v>
      </c>
      <c r="B42">
        <v>10</v>
      </c>
      <c r="C42">
        <v>76</v>
      </c>
    </row>
    <row r="43" spans="1:5">
      <c r="A43">
        <f t="shared" si="1"/>
        <v>66011283</v>
      </c>
      <c r="B43">
        <v>85</v>
      </c>
      <c r="C43">
        <v>50</v>
      </c>
    </row>
    <row r="44" spans="1:5">
      <c r="A44">
        <f t="shared" si="1"/>
        <v>66011284</v>
      </c>
      <c r="B44">
        <v>81</v>
      </c>
      <c r="C44">
        <v>72</v>
      </c>
    </row>
    <row r="45" spans="1:5">
      <c r="A45">
        <f t="shared" si="1"/>
        <v>66011285</v>
      </c>
      <c r="B45">
        <v>17</v>
      </c>
      <c r="C45">
        <v>67</v>
      </c>
    </row>
    <row r="46" spans="1:5">
      <c r="A46">
        <f t="shared" si="1"/>
        <v>66011286</v>
      </c>
      <c r="B46">
        <v>13</v>
      </c>
      <c r="C46">
        <v>11</v>
      </c>
    </row>
    <row r="47" spans="1:5">
      <c r="A47">
        <f t="shared" si="1"/>
        <v>66011287</v>
      </c>
      <c r="B47">
        <v>72</v>
      </c>
      <c r="C47">
        <v>26</v>
      </c>
    </row>
    <row r="48" spans="1:5">
      <c r="A48">
        <f t="shared" si="1"/>
        <v>66011288</v>
      </c>
      <c r="B48">
        <v>9</v>
      </c>
      <c r="C48">
        <v>49</v>
      </c>
    </row>
    <row r="49" spans="1:3">
      <c r="A49">
        <f t="shared" si="1"/>
        <v>66011289</v>
      </c>
      <c r="B49">
        <v>47</v>
      </c>
      <c r="C49">
        <v>72</v>
      </c>
    </row>
    <row r="50" spans="1:3">
      <c r="A50">
        <f t="shared" si="1"/>
        <v>66011290</v>
      </c>
      <c r="B50">
        <v>84</v>
      </c>
      <c r="C50">
        <v>33</v>
      </c>
    </row>
    <row r="51" spans="1:3">
      <c r="A51">
        <f t="shared" si="1"/>
        <v>66011291</v>
      </c>
      <c r="B51">
        <v>63</v>
      </c>
      <c r="C51">
        <v>95</v>
      </c>
    </row>
    <row r="52" spans="1:3">
      <c r="A52">
        <f t="shared" si="1"/>
        <v>66011292</v>
      </c>
      <c r="B52">
        <v>21</v>
      </c>
      <c r="C52">
        <v>76</v>
      </c>
    </row>
    <row r="53" spans="1:3">
      <c r="A53">
        <f t="shared" si="1"/>
        <v>66011293</v>
      </c>
      <c r="B53">
        <v>37</v>
      </c>
      <c r="C53">
        <v>37</v>
      </c>
    </row>
  </sheetData>
  <dataValidations count="1">
    <dataValidation type="textLength" allowBlank="1" showInputMessage="1" showErrorMessage="1" sqref="A4:A53" xr:uid="{10AA5951-A1AA-4AA3-BEA3-9CA227BB5F9E}">
      <formula1>8</formula1>
      <formula2>8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7D74-2F95-4A00-957A-A18444EB44B3}">
  <dimension ref="A1:F46"/>
  <sheetViews>
    <sheetView workbookViewId="0">
      <selection activeCell="G3" sqref="G3"/>
    </sheetView>
  </sheetViews>
  <sheetFormatPr defaultRowHeight="14.4"/>
  <cols>
    <col min="1" max="1" width="7.21875" customWidth="1"/>
    <col min="2" max="2" width="9.33203125" customWidth="1"/>
    <col min="3" max="3" width="7.21875" customWidth="1"/>
  </cols>
  <sheetData>
    <row r="1" spans="1:6" ht="15.75" customHeight="1">
      <c r="A1" s="29" t="s">
        <v>228</v>
      </c>
      <c r="B1" s="21"/>
      <c r="C1" s="21"/>
      <c r="E1" s="29" t="s">
        <v>229</v>
      </c>
      <c r="F1" s="21"/>
    </row>
    <row r="2" spans="1:6">
      <c r="A2" s="4" t="s">
        <v>5</v>
      </c>
      <c r="B2" s="4" t="s">
        <v>230</v>
      </c>
      <c r="C2" s="4" t="s">
        <v>4</v>
      </c>
      <c r="F2" s="4" t="s">
        <v>231</v>
      </c>
    </row>
    <row r="3" spans="1:6">
      <c r="A3" t="s">
        <v>52</v>
      </c>
      <c r="B3" t="s">
        <v>232</v>
      </c>
      <c r="C3" s="19">
        <v>80</v>
      </c>
      <c r="E3" t="s">
        <v>203</v>
      </c>
      <c r="F3">
        <v>10</v>
      </c>
    </row>
    <row r="4" spans="1:6">
      <c r="A4" t="s">
        <v>55</v>
      </c>
      <c r="B4" t="s">
        <v>232</v>
      </c>
      <c r="C4">
        <v>76</v>
      </c>
      <c r="E4" t="s">
        <v>202</v>
      </c>
      <c r="F4">
        <v>20</v>
      </c>
    </row>
    <row r="5" spans="1:6">
      <c r="A5" t="s">
        <v>58</v>
      </c>
      <c r="B5" t="s">
        <v>232</v>
      </c>
      <c r="C5" s="19">
        <v>70</v>
      </c>
      <c r="E5" t="s">
        <v>24</v>
      </c>
      <c r="F5">
        <v>30</v>
      </c>
    </row>
    <row r="6" spans="1:6">
      <c r="A6" t="s">
        <v>61</v>
      </c>
      <c r="B6" t="s">
        <v>232</v>
      </c>
      <c r="C6" s="19">
        <v>66</v>
      </c>
      <c r="E6" t="s">
        <v>37</v>
      </c>
      <c r="F6">
        <v>40</v>
      </c>
    </row>
    <row r="7" spans="1:6">
      <c r="A7" t="s">
        <v>64</v>
      </c>
      <c r="B7" t="s">
        <v>232</v>
      </c>
      <c r="C7" s="19">
        <v>60</v>
      </c>
      <c r="E7" t="s">
        <v>8</v>
      </c>
      <c r="F7">
        <f>SUM(F3:F6)</f>
        <v>100</v>
      </c>
    </row>
    <row r="8" spans="1:6">
      <c r="A8" t="s">
        <v>67</v>
      </c>
      <c r="B8" t="s">
        <v>232</v>
      </c>
      <c r="C8">
        <v>55</v>
      </c>
    </row>
    <row r="9" spans="1:6">
      <c r="A9" t="s">
        <v>69</v>
      </c>
      <c r="B9" t="s">
        <v>232</v>
      </c>
      <c r="C9" s="19">
        <v>40</v>
      </c>
    </row>
    <row r="10" spans="1:6">
      <c r="A10" t="s">
        <v>72</v>
      </c>
      <c r="B10" t="s">
        <v>233</v>
      </c>
      <c r="C10" s="19">
        <v>40</v>
      </c>
    </row>
    <row r="42" spans="1:1">
      <c r="A42" t="s">
        <v>234</v>
      </c>
    </row>
    <row r="43" spans="1:1">
      <c r="A43" t="s">
        <v>232</v>
      </c>
    </row>
    <row r="44" spans="1:1">
      <c r="A44" t="s">
        <v>235</v>
      </c>
    </row>
    <row r="45" spans="1:1">
      <c r="A45" t="s">
        <v>236</v>
      </c>
    </row>
    <row r="46" spans="1:1">
      <c r="A46" t="s">
        <v>233</v>
      </c>
    </row>
  </sheetData>
  <dataValidations count="1">
    <dataValidation type="list" allowBlank="1" showInputMessage="1" showErrorMessage="1" sqref="B3:B10" xr:uid="{5982D7CA-299A-46A7-B30F-809E2E72B57B}">
      <formula1>$A$43:$A$46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068E5AFE0B147A85F19E4DC1EF382" ma:contentTypeVersion="5" ma:contentTypeDescription="Create a new document." ma:contentTypeScope="" ma:versionID="377dbf9d7046557b86b6b0dfd460dc43">
  <xsd:schema xmlns:xsd="http://www.w3.org/2001/XMLSchema" xmlns:xs="http://www.w3.org/2001/XMLSchema" xmlns:p="http://schemas.microsoft.com/office/2006/metadata/properties" xmlns:ns3="92c391af-f223-4486-863b-6c54a64f10b8" targetNamespace="http://schemas.microsoft.com/office/2006/metadata/properties" ma:root="true" ma:fieldsID="805134dedfdf9ca4a2742bdbdfc3c9a7" ns3:_="">
    <xsd:import namespace="92c391af-f223-4486-863b-6c54a64f10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391af-f223-4486-863b-6c54a64f1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c391af-f223-4486-863b-6c54a64f10b8" xsi:nil="true"/>
  </documentManagement>
</p:properties>
</file>

<file path=customXml/itemProps1.xml><?xml version="1.0" encoding="utf-8"?>
<ds:datastoreItem xmlns:ds="http://schemas.openxmlformats.org/officeDocument/2006/customXml" ds:itemID="{BA9E28C7-C5B0-4D2F-A47D-EF11ED807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c391af-f223-4486-863b-6c54a64f10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BDFDBA-802C-4D92-890F-D1A13EDFC3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E90E18-4EC3-46A0-877E-6680089EE8B4}">
  <ds:schemaRefs>
    <ds:schemaRef ds:uri="http://purl.org/dc/dcmitype/"/>
    <ds:schemaRef ds:uri="http://purl.org/dc/elements/1.1/"/>
    <ds:schemaRef ds:uri="http://purl.org/dc/terms/"/>
    <ds:schemaRef ds:uri="92c391af-f223-4486-863b-6c54a64f10b8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Summary</vt:lpstr>
      <vt:lpstr>Students info</vt:lpstr>
      <vt:lpstr>Score</vt:lpstr>
      <vt:lpstr>Attendance</vt:lpstr>
      <vt:lpstr>Homework</vt:lpstr>
      <vt:lpstr>Exams</vt:lpstr>
      <vt:lpstr>Grade and Criteria</vt:lpstr>
      <vt:lpstr>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chanasorn howattanakulphong</dc:creator>
  <cp:keywords/>
  <dc:description/>
  <cp:lastModifiedBy>chanasorn howattanakulphong</cp:lastModifiedBy>
  <cp:revision/>
  <dcterms:created xsi:type="dcterms:W3CDTF">2023-08-21T13:13:31Z</dcterms:created>
  <dcterms:modified xsi:type="dcterms:W3CDTF">2023-08-22T13:16:55Z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0x010100072068E5AFE0B147A85F19E4DC1EF382</vt:lpwstr>
  </property>
</Properties>
</file>