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da\Documents\Developers Institute\DI-Bootcamp\week7\day4\lesson\"/>
    </mc:Choice>
  </mc:AlternateContent>
  <xr:revisionPtr revIDLastSave="0" documentId="13_ncr:1_{8E6E3474-DC60-4C13-9815-8C06B9F7D9CF}" xr6:coauthVersionLast="47" xr6:coauthVersionMax="47" xr10:uidLastSave="{00000000-0000-0000-0000-000000000000}"/>
  <bookViews>
    <workbookView xWindow="-103" yWindow="-103" windowWidth="24892" windowHeight="15634" activeTab="1" xr2:uid="{26CA2F16-A693-4C90-B3FF-87266A3035D6}"/>
  </bookViews>
  <sheets>
    <sheet name="Sheet1" sheetId="1" r:id="rId1"/>
    <sheet name="Sheet5" sheetId="5" r:id="rId2"/>
    <sheet name="Sheet4" sheetId="4" r:id="rId3"/>
    <sheet name="Sheet2" sheetId="2" r:id="rId4"/>
    <sheet name="Sheet3" sheetId="3" r:id="rId5"/>
  </sheets>
  <definedNames>
    <definedName name="_xlnm._FilterDatabase" localSheetId="0" hidden="1">Sheet1!$A$1:$L$247</definedName>
    <definedName name="_xlnm.Criteria" localSheetId="0">Sheet1!$AC$9:$AD$10</definedName>
    <definedName name="Director">Sheet1!$R$84:$R$93</definedName>
    <definedName name="_xlnm.Extract" localSheetId="0">Sheet1!$AH$5:$AS$5</definedName>
    <definedName name="Film_Title">Sheet1!$O$84:$O$93</definedName>
    <definedName name="Studio">Sheet1!$P$84:$P$93</definedName>
    <definedName name="Year">Sheet1!$S$84:$S$93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5" l="1"/>
  <c r="Q4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" i="5"/>
  <c r="O5" i="1"/>
  <c r="N2" i="1"/>
  <c r="N38" i="1"/>
  <c r="N56" i="1"/>
  <c r="N74" i="1"/>
  <c r="N164" i="1"/>
  <c r="N128" i="1"/>
  <c r="N92" i="1"/>
  <c r="N110" i="1"/>
  <c r="N146" i="1"/>
  <c r="N182" i="1"/>
  <c r="N200" i="1"/>
  <c r="N14" i="1"/>
  <c r="N32" i="1"/>
  <c r="N50" i="1"/>
  <c r="N176" i="1"/>
  <c r="N194" i="1"/>
  <c r="N158" i="1"/>
  <c r="N68" i="1"/>
  <c r="N212" i="1"/>
  <c r="N86" i="1"/>
  <c r="N104" i="1"/>
  <c r="N122" i="1"/>
  <c r="N140" i="1"/>
  <c r="N8" i="1"/>
  <c r="N26" i="1"/>
  <c r="N44" i="1"/>
  <c r="N62" i="1"/>
  <c r="N80" i="1"/>
  <c r="N170" i="1"/>
  <c r="N98" i="1"/>
  <c r="N188" i="1"/>
  <c r="N152" i="1"/>
  <c r="N116" i="1"/>
  <c r="N134" i="1"/>
  <c r="N206" i="1"/>
  <c r="N3" i="1"/>
  <c r="N21" i="1"/>
  <c r="N39" i="1"/>
  <c r="N57" i="1"/>
  <c r="N75" i="1"/>
  <c r="N165" i="1"/>
  <c r="N129" i="1"/>
  <c r="N147" i="1"/>
  <c r="N183" i="1"/>
  <c r="N111" i="1"/>
  <c r="N201" i="1"/>
  <c r="N93" i="1"/>
  <c r="N33" i="1"/>
  <c r="N15" i="1"/>
  <c r="N51" i="1"/>
  <c r="N177" i="1"/>
  <c r="N159" i="1"/>
  <c r="N195" i="1"/>
  <c r="N69" i="1"/>
  <c r="N213" i="1"/>
  <c r="N87" i="1"/>
  <c r="N141" i="1"/>
  <c r="N123" i="1"/>
  <c r="N105" i="1"/>
  <c r="N45" i="1"/>
  <c r="N27" i="1"/>
  <c r="N9" i="1"/>
  <c r="N63" i="1"/>
  <c r="N81" i="1"/>
  <c r="N135" i="1"/>
  <c r="N171" i="1"/>
  <c r="N117" i="1"/>
  <c r="N153" i="1"/>
  <c r="N189" i="1"/>
  <c r="N207" i="1"/>
  <c r="N99" i="1"/>
  <c r="N22" i="1"/>
  <c r="N4" i="1"/>
  <c r="N40" i="1"/>
  <c r="N58" i="1"/>
  <c r="N166" i="1"/>
  <c r="N76" i="1"/>
  <c r="N148" i="1"/>
  <c r="N184" i="1"/>
  <c r="N130" i="1"/>
  <c r="N94" i="1"/>
  <c r="N112" i="1"/>
  <c r="N202" i="1"/>
  <c r="N34" i="1"/>
  <c r="N16" i="1"/>
  <c r="N52" i="1"/>
  <c r="N70" i="1"/>
  <c r="N88" i="1"/>
  <c r="N178" i="1"/>
  <c r="N196" i="1"/>
  <c r="N106" i="1"/>
  <c r="N160" i="1"/>
  <c r="N124" i="1"/>
  <c r="N214" i="1"/>
  <c r="N142" i="1"/>
  <c r="N28" i="1"/>
  <c r="N46" i="1"/>
  <c r="N64" i="1"/>
  <c r="N10" i="1"/>
  <c r="N82" i="1"/>
  <c r="N100" i="1"/>
  <c r="N118" i="1"/>
  <c r="N172" i="1"/>
  <c r="N190" i="1"/>
  <c r="N136" i="1"/>
  <c r="N154" i="1"/>
  <c r="N208" i="1"/>
  <c r="N23" i="1"/>
  <c r="N41" i="1"/>
  <c r="N5" i="1"/>
  <c r="N59" i="1"/>
  <c r="N131" i="1"/>
  <c r="N77" i="1"/>
  <c r="N113" i="1"/>
  <c r="N95" i="1"/>
  <c r="N167" i="1"/>
  <c r="N149" i="1"/>
  <c r="N185" i="1"/>
  <c r="N203" i="1"/>
  <c r="N35" i="1"/>
  <c r="N17" i="1"/>
  <c r="N53" i="1"/>
  <c r="N179" i="1"/>
  <c r="N71" i="1"/>
  <c r="N197" i="1"/>
  <c r="N89" i="1"/>
  <c r="N161" i="1"/>
  <c r="N107" i="1"/>
  <c r="N215" i="1"/>
  <c r="N125" i="1"/>
  <c r="N143" i="1"/>
  <c r="N29" i="1"/>
  <c r="N65" i="1"/>
  <c r="N11" i="1"/>
  <c r="N47" i="1"/>
  <c r="N83" i="1"/>
  <c r="N101" i="1"/>
  <c r="N119" i="1"/>
  <c r="N173" i="1"/>
  <c r="N155" i="1"/>
  <c r="N191" i="1"/>
  <c r="N137" i="1"/>
  <c r="N209" i="1"/>
  <c r="N24" i="1"/>
  <c r="N6" i="1"/>
  <c r="N42" i="1"/>
  <c r="N60" i="1"/>
  <c r="N168" i="1"/>
  <c r="N78" i="1"/>
  <c r="N150" i="1"/>
  <c r="N96" i="1"/>
  <c r="N132" i="1"/>
  <c r="N186" i="1"/>
  <c r="N204" i="1"/>
  <c r="N114" i="1"/>
  <c r="N36" i="1"/>
  <c r="N18" i="1"/>
  <c r="N54" i="1"/>
  <c r="N72" i="1"/>
  <c r="N90" i="1"/>
  <c r="N108" i="1"/>
  <c r="N180" i="1"/>
  <c r="N198" i="1"/>
  <c r="N216" i="1"/>
  <c r="N162" i="1"/>
  <c r="N126" i="1"/>
  <c r="N144" i="1"/>
  <c r="N48" i="1"/>
  <c r="N66" i="1"/>
  <c r="N30" i="1"/>
  <c r="N84" i="1"/>
  <c r="N12" i="1"/>
  <c r="N102" i="1"/>
  <c r="N120" i="1"/>
  <c r="N174" i="1"/>
  <c r="N192" i="1"/>
  <c r="N210" i="1"/>
  <c r="N156" i="1"/>
  <c r="N138" i="1"/>
  <c r="N25" i="1"/>
  <c r="N7" i="1"/>
  <c r="N43" i="1"/>
  <c r="N61" i="1"/>
  <c r="N79" i="1"/>
  <c r="N97" i="1"/>
  <c r="N169" i="1"/>
  <c r="N187" i="1"/>
  <c r="N205" i="1"/>
  <c r="N115" i="1"/>
  <c r="N133" i="1"/>
  <c r="N151" i="1"/>
  <c r="N37" i="1"/>
  <c r="N181" i="1"/>
  <c r="N19" i="1"/>
  <c r="N199" i="1"/>
  <c r="N55" i="1"/>
  <c r="N163" i="1"/>
  <c r="N217" i="1"/>
  <c r="N73" i="1"/>
  <c r="N91" i="1"/>
  <c r="N145" i="1"/>
  <c r="N109" i="1"/>
  <c r="N127" i="1"/>
  <c r="N49" i="1"/>
  <c r="N31" i="1"/>
  <c r="N67" i="1"/>
  <c r="N13" i="1"/>
  <c r="N85" i="1"/>
  <c r="N175" i="1"/>
  <c r="N193" i="1"/>
  <c r="N157" i="1"/>
  <c r="N211" i="1"/>
  <c r="N139" i="1"/>
  <c r="N103" i="1"/>
  <c r="N121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O20" i="1"/>
  <c r="O14" i="1"/>
  <c r="R2" i="1"/>
  <c r="R3" i="1"/>
  <c r="R4" i="1"/>
  <c r="R5" i="1"/>
  <c r="R6" i="1"/>
  <c r="R7" i="1"/>
  <c r="R1" i="1"/>
  <c r="N20" i="1"/>
  <c r="AT6" i="1"/>
  <c r="M2" i="1"/>
  <c r="M38" i="1"/>
  <c r="M56" i="1"/>
  <c r="M74" i="1"/>
  <c r="M164" i="1"/>
  <c r="M128" i="1"/>
  <c r="M92" i="1"/>
  <c r="M110" i="1"/>
  <c r="M146" i="1"/>
  <c r="M182" i="1"/>
  <c r="M200" i="1"/>
  <c r="M14" i="1"/>
  <c r="M32" i="1"/>
  <c r="M50" i="1"/>
  <c r="M176" i="1"/>
  <c r="M194" i="1"/>
  <c r="M158" i="1"/>
  <c r="M68" i="1"/>
  <c r="M212" i="1"/>
  <c r="M86" i="1"/>
  <c r="M104" i="1"/>
  <c r="M122" i="1"/>
  <c r="M140" i="1"/>
  <c r="M8" i="1"/>
  <c r="M26" i="1"/>
  <c r="M44" i="1"/>
  <c r="M62" i="1"/>
  <c r="M80" i="1"/>
  <c r="M170" i="1"/>
  <c r="M98" i="1"/>
  <c r="M188" i="1"/>
  <c r="M152" i="1"/>
  <c r="M116" i="1"/>
  <c r="M134" i="1"/>
  <c r="M206" i="1"/>
  <c r="M3" i="1"/>
  <c r="M21" i="1"/>
  <c r="M39" i="1"/>
  <c r="M57" i="1"/>
  <c r="M75" i="1"/>
  <c r="M165" i="1"/>
  <c r="M129" i="1"/>
  <c r="M147" i="1"/>
  <c r="M183" i="1"/>
  <c r="M111" i="1"/>
  <c r="M201" i="1"/>
  <c r="M93" i="1"/>
  <c r="M33" i="1"/>
  <c r="M15" i="1"/>
  <c r="M51" i="1"/>
  <c r="M177" i="1"/>
  <c r="M159" i="1"/>
  <c r="M195" i="1"/>
  <c r="M69" i="1"/>
  <c r="M213" i="1"/>
  <c r="M87" i="1"/>
  <c r="M141" i="1"/>
  <c r="M123" i="1"/>
  <c r="M105" i="1"/>
  <c r="M45" i="1"/>
  <c r="M27" i="1"/>
  <c r="M9" i="1"/>
  <c r="M63" i="1"/>
  <c r="M81" i="1"/>
  <c r="M135" i="1"/>
  <c r="M171" i="1"/>
  <c r="M117" i="1"/>
  <c r="M153" i="1"/>
  <c r="M189" i="1"/>
  <c r="M207" i="1"/>
  <c r="M99" i="1"/>
  <c r="M22" i="1"/>
  <c r="M4" i="1"/>
  <c r="M40" i="1"/>
  <c r="M58" i="1"/>
  <c r="M166" i="1"/>
  <c r="M76" i="1"/>
  <c r="M148" i="1"/>
  <c r="M184" i="1"/>
  <c r="M130" i="1"/>
  <c r="M94" i="1"/>
  <c r="M112" i="1"/>
  <c r="M202" i="1"/>
  <c r="M34" i="1"/>
  <c r="M16" i="1"/>
  <c r="M52" i="1"/>
  <c r="M70" i="1"/>
  <c r="M88" i="1"/>
  <c r="M178" i="1"/>
  <c r="M196" i="1"/>
  <c r="M106" i="1"/>
  <c r="M160" i="1"/>
  <c r="M124" i="1"/>
  <c r="M214" i="1"/>
  <c r="M142" i="1"/>
  <c r="M28" i="1"/>
  <c r="M46" i="1"/>
  <c r="M64" i="1"/>
  <c r="M10" i="1"/>
  <c r="M82" i="1"/>
  <c r="M100" i="1"/>
  <c r="M118" i="1"/>
  <c r="M172" i="1"/>
  <c r="M190" i="1"/>
  <c r="M136" i="1"/>
  <c r="M154" i="1"/>
  <c r="M208" i="1"/>
  <c r="M23" i="1"/>
  <c r="M41" i="1"/>
  <c r="M5" i="1"/>
  <c r="M59" i="1"/>
  <c r="M131" i="1"/>
  <c r="M77" i="1"/>
  <c r="M113" i="1"/>
  <c r="M95" i="1"/>
  <c r="M167" i="1"/>
  <c r="M149" i="1"/>
  <c r="M185" i="1"/>
  <c r="M203" i="1"/>
  <c r="M35" i="1"/>
  <c r="M17" i="1"/>
  <c r="M53" i="1"/>
  <c r="M179" i="1"/>
  <c r="M71" i="1"/>
  <c r="M197" i="1"/>
  <c r="M89" i="1"/>
  <c r="M161" i="1"/>
  <c r="M107" i="1"/>
  <c r="M215" i="1"/>
  <c r="M125" i="1"/>
  <c r="M143" i="1"/>
  <c r="M29" i="1"/>
  <c r="M65" i="1"/>
  <c r="M11" i="1"/>
  <c r="M47" i="1"/>
  <c r="M83" i="1"/>
  <c r="M101" i="1"/>
  <c r="M119" i="1"/>
  <c r="M173" i="1"/>
  <c r="M155" i="1"/>
  <c r="M191" i="1"/>
  <c r="M137" i="1"/>
  <c r="M209" i="1"/>
  <c r="M24" i="1"/>
  <c r="M6" i="1"/>
  <c r="M42" i="1"/>
  <c r="M60" i="1"/>
  <c r="M168" i="1"/>
  <c r="M78" i="1"/>
  <c r="M150" i="1"/>
  <c r="M96" i="1"/>
  <c r="M132" i="1"/>
  <c r="M186" i="1"/>
  <c r="M204" i="1"/>
  <c r="M114" i="1"/>
  <c r="M36" i="1"/>
  <c r="M18" i="1"/>
  <c r="M54" i="1"/>
  <c r="M72" i="1"/>
  <c r="M90" i="1"/>
  <c r="M108" i="1"/>
  <c r="M180" i="1"/>
  <c r="M198" i="1"/>
  <c r="M216" i="1"/>
  <c r="M162" i="1"/>
  <c r="M126" i="1"/>
  <c r="M144" i="1"/>
  <c r="M48" i="1"/>
  <c r="M66" i="1"/>
  <c r="M30" i="1"/>
  <c r="M84" i="1"/>
  <c r="M12" i="1"/>
  <c r="M102" i="1"/>
  <c r="M120" i="1"/>
  <c r="M174" i="1"/>
  <c r="M192" i="1"/>
  <c r="M210" i="1"/>
  <c r="M156" i="1"/>
  <c r="M138" i="1"/>
  <c r="M25" i="1"/>
  <c r="M7" i="1"/>
  <c r="M43" i="1"/>
  <c r="M61" i="1"/>
  <c r="M79" i="1"/>
  <c r="M97" i="1"/>
  <c r="M169" i="1"/>
  <c r="M187" i="1"/>
  <c r="M205" i="1"/>
  <c r="M115" i="1"/>
  <c r="M133" i="1"/>
  <c r="M151" i="1"/>
  <c r="M37" i="1"/>
  <c r="M181" i="1"/>
  <c r="M19" i="1"/>
  <c r="M199" i="1"/>
  <c r="M55" i="1"/>
  <c r="M163" i="1"/>
  <c r="M217" i="1"/>
  <c r="M73" i="1"/>
  <c r="M91" i="1"/>
  <c r="M145" i="1"/>
  <c r="M109" i="1"/>
  <c r="M127" i="1"/>
  <c r="M49" i="1"/>
  <c r="M31" i="1"/>
  <c r="M67" i="1"/>
  <c r="M13" i="1"/>
  <c r="M85" i="1"/>
  <c r="M175" i="1"/>
  <c r="M193" i="1"/>
  <c r="M157" i="1"/>
  <c r="M211" i="1"/>
  <c r="M139" i="1"/>
  <c r="M103" i="1"/>
  <c r="M121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0" i="1"/>
  <c r="AM38" i="1" a="1"/>
  <c r="AM38" i="1" s="1"/>
  <c r="AQ29" i="1"/>
  <c r="AS29" i="1"/>
  <c r="AR29" i="1"/>
  <c r="P78" i="1"/>
  <c r="Q7" i="1" a="1"/>
  <c r="Q7" i="1" l="1"/>
  <c r="O23" i="1" a="1"/>
  <c r="O23" i="1" l="1"/>
  <c r="P23" i="1" a="1"/>
  <c r="Q38" i="1" a="1"/>
  <c r="P23" i="1" l="1"/>
  <c r="Q38" i="1"/>
  <c r="Q56" i="1" a="1"/>
  <c r="Q5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plt; import pandas as pd; df = pd.DataFrame(xl(%P2%)); plt.hist(df); plt.show()</code>
    </pythonScript>
    <pythonScript>
      <code>import pandas as pd
df=pd.DataFrame(xl(%P2%))
df.mean()</code>
    </pythonScript>
    <pythonScript>
      <code>x=x+1</code>
    </pythonScript>
    <pythonScript>
      <code>pd.DataFrame(xl(%P2%))</code>
    </pythonScript>
    <pythonScript>
      <code>import pandas as pd
import matplotlib.pyplot as plt
import seaborn as sns
# Load data from the current Excel worksheet
# Assuming the data is in a sheet named 'Sheet1' starting from cell A1
df = pd.DataFrame(xl(%P2%))
# Clean up any incorrect data
df['Payment Date'] = pd.to_datetime(df['Payment Date'], errors='coerce')
df = df.dropna(subset=['Payment Date'])
# Example visualization: Total Sales by Beverage Brand
plt.figure(figsize=(10, 6))
sns.barplot(data=df, x='Beverage Brand', y='Total Sales', estimator=sum, ci=None)
plt.title('Total Sales by Beverage Brand')
plt.xlabel('Beverage Brand')
plt.ylabel('Total Sales')
plt.xticks(rotation=45)
plt.tight_layout()
plt.show()
# Example visualization: Units Sold by Date
plt.figure(figsize=(10, 6))
df['Order Date'] = pd.to_datetime(df['Order Date'])
df.groupby('Order Date')['Units Sold'].sum().plot()
plt.title('Units Sold Over Time')
plt.xlabel('Order Date')
plt.ylabel('Units Sold')
plt.tight_layout()
plt.show()
# Example visualization: Days between payment and order by Beverage Brand
plt.figure(figsize=(10, 6))
sns.boxplot(data=df, x='Beverage Brand', y='Days between payment and order')
plt.title('Days between Payment and Order by Beverage Brand')
plt.xlabel('Beverage Brand')
plt.ylabel('Days between Payment and Order')
plt.xticks(rotation=45)
plt.tight_layout()
plt.show()</code>
    </pythonScript>
  </pythonScripts>
</python>
</file>

<file path=xl/sharedStrings.xml><?xml version="1.0" encoding="utf-8"?>
<sst xmlns="http://schemas.openxmlformats.org/spreadsheetml/2006/main" count="2358" uniqueCount="55">
  <si>
    <t>Costco</t>
  </si>
  <si>
    <t>Ana</t>
  </si>
  <si>
    <t>West</t>
  </si>
  <si>
    <t>California</t>
  </si>
  <si>
    <t>Coca-Cola</t>
  </si>
  <si>
    <t>Diet Coke</t>
  </si>
  <si>
    <t>Sprite</t>
  </si>
  <si>
    <t>26/45/2022</t>
  </si>
  <si>
    <t>Fanta</t>
  </si>
  <si>
    <t>Powerade</t>
  </si>
  <si>
    <t>Dasani Water</t>
  </si>
  <si>
    <t>Target</t>
  </si>
  <si>
    <t>Stuart</t>
  </si>
  <si>
    <t>South</t>
  </si>
  <si>
    <t>Texas</t>
  </si>
  <si>
    <t>Walgreens</t>
  </si>
  <si>
    <t>Maria</t>
  </si>
  <si>
    <t>Retailer</t>
  </si>
  <si>
    <t>Contact</t>
  </si>
  <si>
    <t>Retailer ID</t>
  </si>
  <si>
    <t>Order Date</t>
  </si>
  <si>
    <t>Payment Date</t>
  </si>
  <si>
    <t>Region</t>
  </si>
  <si>
    <t>State</t>
  </si>
  <si>
    <t>Beverage Brand</t>
  </si>
  <si>
    <t>Price per Unit</t>
  </si>
  <si>
    <t>Units Sold</t>
  </si>
  <si>
    <t>Days between payment and order</t>
  </si>
  <si>
    <t>Total Sales</t>
  </si>
  <si>
    <t>&gt;9000</t>
  </si>
  <si>
    <t>&gt;=0.4</t>
  </si>
  <si>
    <t>VLOOKUP</t>
  </si>
  <si>
    <t>Advanced Filtering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</si>
  <si>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</si>
  <si>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</si>
  <si>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</si>
  <si>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</si>
  <si>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</si>
  <si>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</si>
  <si>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</si>
  <si>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</si>
  <si>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</si>
  <si>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</si>
  <si>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</si>
  <si>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</si>
  <si>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</si>
  <si>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</si>
  <si>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Total Sales</t>
  </si>
  <si>
    <t>Sum of Price per Unit</t>
  </si>
  <si>
    <t>Sum of Units Sold</t>
  </si>
  <si>
    <t>Month</t>
  </si>
  <si>
    <t>&lt;1/2/2022</t>
  </si>
  <si>
    <t>target</t>
  </si>
  <si>
    <t>above target</t>
  </si>
  <si>
    <t>below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</si>
</sst>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14" fontId="1" fillId="3" borderId="2" xfId="0" applyNumberFormat="1" applyFont="1" applyFill="1" applyBorder="1"/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2" fontId="1" fillId="3" borderId="3" xfId="0" applyNumberFormat="1" applyFont="1" applyFill="1" applyBorder="1"/>
    <xf numFmtId="2" fontId="0" fillId="2" borderId="3" xfId="0" applyNumberFormat="1" applyFill="1" applyBorder="1"/>
    <xf numFmtId="2" fontId="0" fillId="0" borderId="3" xfId="0" applyNumberFormat="1" applyBorder="1"/>
    <xf numFmtId="2" fontId="0" fillId="0" borderId="0" xfId="0" applyNumberFormat="1"/>
    <xf numFmtId="2" fontId="1" fillId="3" borderId="2" xfId="0" applyNumberFormat="1" applyFont="1" applyFill="1" applyBorder="1"/>
    <xf numFmtId="2" fontId="0" fillId="2" borderId="2" xfId="0" applyNumberFormat="1" applyFill="1" applyBorder="1"/>
    <xf numFmtId="2" fontId="0" fillId="0" borderId="2" xfId="0" applyNumberFormat="1" applyBorder="1"/>
    <xf numFmtId="164" fontId="1" fillId="3" borderId="2" xfId="0" applyNumberFormat="1" applyFont="1" applyFill="1" applyBorder="1"/>
    <xf numFmtId="164" fontId="0" fillId="2" borderId="2" xfId="0" applyNumberFormat="1" applyFill="1" applyBorder="1"/>
    <xf numFmtId="164" fontId="0" fillId="0" borderId="2" xfId="0" applyNumberFormat="1" applyBorder="1"/>
    <xf numFmtId="164" fontId="0" fillId="0" borderId="0" xfId="0" applyNumberFormat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Sheet1!$D$2:$D$37</c:f>
              <c:numCache>
                <c:formatCode>[$-409]d\-mmm;@</c:formatCode>
                <c:ptCount val="36"/>
                <c:pt idx="0">
                  <c:v>44563</c:v>
                </c:pt>
                <c:pt idx="1">
                  <c:v>44563</c:v>
                </c:pt>
                <c:pt idx="2">
                  <c:v>44563</c:v>
                </c:pt>
                <c:pt idx="3">
                  <c:v>44563</c:v>
                </c:pt>
                <c:pt idx="4">
                  <c:v>44563</c:v>
                </c:pt>
                <c:pt idx="5">
                  <c:v>44563</c:v>
                </c:pt>
                <c:pt idx="6">
                  <c:v>44576</c:v>
                </c:pt>
                <c:pt idx="7">
                  <c:v>44576</c:v>
                </c:pt>
                <c:pt idx="8">
                  <c:v>44576</c:v>
                </c:pt>
                <c:pt idx="9">
                  <c:v>44576</c:v>
                </c:pt>
                <c:pt idx="10">
                  <c:v>44576</c:v>
                </c:pt>
                <c:pt idx="11">
                  <c:v>44576</c:v>
                </c:pt>
                <c:pt idx="12">
                  <c:v>44581</c:v>
                </c:pt>
                <c:pt idx="13">
                  <c:v>44581</c:v>
                </c:pt>
                <c:pt idx="14">
                  <c:v>44581</c:v>
                </c:pt>
                <c:pt idx="15">
                  <c:v>44581</c:v>
                </c:pt>
                <c:pt idx="16">
                  <c:v>44581</c:v>
                </c:pt>
                <c:pt idx="17">
                  <c:v>44581</c:v>
                </c:pt>
                <c:pt idx="18">
                  <c:v>44593</c:v>
                </c:pt>
                <c:pt idx="19">
                  <c:v>44593</c:v>
                </c:pt>
                <c:pt idx="20">
                  <c:v>44593</c:v>
                </c:pt>
                <c:pt idx="21">
                  <c:v>44593</c:v>
                </c:pt>
                <c:pt idx="22">
                  <c:v>44593</c:v>
                </c:pt>
                <c:pt idx="23">
                  <c:v>44593</c:v>
                </c:pt>
                <c:pt idx="24">
                  <c:v>44607</c:v>
                </c:pt>
                <c:pt idx="25">
                  <c:v>44607</c:v>
                </c:pt>
                <c:pt idx="26">
                  <c:v>44607</c:v>
                </c:pt>
                <c:pt idx="27">
                  <c:v>44607</c:v>
                </c:pt>
                <c:pt idx="28">
                  <c:v>44607</c:v>
                </c:pt>
                <c:pt idx="29">
                  <c:v>44607</c:v>
                </c:pt>
                <c:pt idx="30">
                  <c:v>44612</c:v>
                </c:pt>
                <c:pt idx="31">
                  <c:v>44612</c:v>
                </c:pt>
                <c:pt idx="32">
                  <c:v>44612</c:v>
                </c:pt>
                <c:pt idx="33">
                  <c:v>44612</c:v>
                </c:pt>
                <c:pt idx="34">
                  <c:v>44612</c:v>
                </c:pt>
                <c:pt idx="35">
                  <c:v>44612</c:v>
                </c:pt>
              </c:numCache>
            </c:numRef>
          </c:cat>
          <c:val>
            <c:numRef>
              <c:f>Sheet1!$L$2:$L$37</c:f>
              <c:numCache>
                <c:formatCode>0.00</c:formatCode>
                <c:ptCount val="36"/>
                <c:pt idx="0">
                  <c:v>2250</c:v>
                </c:pt>
                <c:pt idx="1">
                  <c:v>2450</c:v>
                </c:pt>
                <c:pt idx="2">
                  <c:v>3150</c:v>
                </c:pt>
                <c:pt idx="3">
                  <c:v>2450</c:v>
                </c:pt>
                <c:pt idx="4">
                  <c:v>2200</c:v>
                </c:pt>
                <c:pt idx="5">
                  <c:v>2450</c:v>
                </c:pt>
                <c:pt idx="6">
                  <c:v>2450</c:v>
                </c:pt>
                <c:pt idx="7">
                  <c:v>3150</c:v>
                </c:pt>
                <c:pt idx="8">
                  <c:v>3150</c:v>
                </c:pt>
                <c:pt idx="9">
                  <c:v>2475</c:v>
                </c:pt>
                <c:pt idx="10">
                  <c:v>2500</c:v>
                </c:pt>
                <c:pt idx="11">
                  <c:v>3150</c:v>
                </c:pt>
                <c:pt idx="12">
                  <c:v>3100</c:v>
                </c:pt>
                <c:pt idx="13">
                  <c:v>3875</c:v>
                </c:pt>
                <c:pt idx="14">
                  <c:v>3875</c:v>
                </c:pt>
                <c:pt idx="15">
                  <c:v>3125</c:v>
                </c:pt>
                <c:pt idx="16">
                  <c:v>3162.5</c:v>
                </c:pt>
                <c:pt idx="17">
                  <c:v>3875</c:v>
                </c:pt>
                <c:pt idx="18">
                  <c:v>2125</c:v>
                </c:pt>
                <c:pt idx="19">
                  <c:v>2450</c:v>
                </c:pt>
                <c:pt idx="20">
                  <c:v>2975</c:v>
                </c:pt>
                <c:pt idx="21">
                  <c:v>2187.5</c:v>
                </c:pt>
                <c:pt idx="22">
                  <c:v>2000</c:v>
                </c:pt>
                <c:pt idx="23">
                  <c:v>2362.5</c:v>
                </c:pt>
                <c:pt idx="24">
                  <c:v>2625</c:v>
                </c:pt>
                <c:pt idx="25">
                  <c:v>2925</c:v>
                </c:pt>
                <c:pt idx="26">
                  <c:v>2925</c:v>
                </c:pt>
                <c:pt idx="27">
                  <c:v>2362.5</c:v>
                </c:pt>
                <c:pt idx="28">
                  <c:v>2250</c:v>
                </c:pt>
                <c:pt idx="29">
                  <c:v>3037.5</c:v>
                </c:pt>
                <c:pt idx="30">
                  <c:v>3300</c:v>
                </c:pt>
                <c:pt idx="31">
                  <c:v>3500</c:v>
                </c:pt>
                <c:pt idx="32">
                  <c:v>3625</c:v>
                </c:pt>
                <c:pt idx="33">
                  <c:v>2875</c:v>
                </c:pt>
                <c:pt idx="34">
                  <c:v>2750</c:v>
                </c:pt>
                <c:pt idx="35">
                  <c:v>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D-4E80-BE0F-482ED4A24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60432"/>
        <c:axId val="492862352"/>
      </c:barChart>
      <c:dateAx>
        <c:axId val="492860432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92862352"/>
        <c:crosses val="autoZero"/>
        <c:auto val="1"/>
        <c:lblOffset val="100"/>
        <c:baseTimeUnit val="days"/>
      </c:dateAx>
      <c:valAx>
        <c:axId val="4928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9286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Sheet5!$P$4:$P$5</c:f>
              <c:strCache>
                <c:ptCount val="2"/>
                <c:pt idx="0">
                  <c:v>above target</c:v>
                </c:pt>
                <c:pt idx="1">
                  <c:v>below target</c:v>
                </c:pt>
              </c:strCache>
            </c:strRef>
          </c:cat>
          <c:val>
            <c:numRef>
              <c:f>Sheet5!$Q$4:$Q$5</c:f>
              <c:numCache>
                <c:formatCode>General</c:formatCode>
                <c:ptCount val="2"/>
                <c:pt idx="0">
                  <c:v>24</c:v>
                </c:pt>
                <c:pt idx="1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A-4CA9-871D-B221DF413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1).xlsb.xlsx]Sheet2!PivotTable1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Sheet2!$B$4:$B$16</c:f>
              <c:numCache>
                <c:formatCode>General</c:formatCode>
                <c:ptCount val="12"/>
                <c:pt idx="0">
                  <c:v>7800</c:v>
                </c:pt>
                <c:pt idx="1">
                  <c:v>8050</c:v>
                </c:pt>
                <c:pt idx="2">
                  <c:v>9675</c:v>
                </c:pt>
                <c:pt idx="3">
                  <c:v>11550</c:v>
                </c:pt>
                <c:pt idx="4">
                  <c:v>11775</c:v>
                </c:pt>
                <c:pt idx="5">
                  <c:v>13700</c:v>
                </c:pt>
                <c:pt idx="6">
                  <c:v>9950</c:v>
                </c:pt>
                <c:pt idx="7">
                  <c:v>10037.5</c:v>
                </c:pt>
                <c:pt idx="8">
                  <c:v>8912.5</c:v>
                </c:pt>
                <c:pt idx="9">
                  <c:v>12412.5</c:v>
                </c:pt>
                <c:pt idx="10">
                  <c:v>8862.5</c:v>
                </c:pt>
                <c:pt idx="11">
                  <c:v>9637.5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1-4A98-92DA-EE357AD22CF1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Price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Sheet2!$C$4:$C$16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1.1499999999999999</c:v>
                </c:pt>
                <c:pt idx="3">
                  <c:v>1.3499999999999999</c:v>
                </c:pt>
                <c:pt idx="4">
                  <c:v>1.3499999999999999</c:v>
                </c:pt>
                <c:pt idx="5">
                  <c:v>1.45</c:v>
                </c:pt>
                <c:pt idx="6">
                  <c:v>1</c:v>
                </c:pt>
                <c:pt idx="7">
                  <c:v>1.05</c:v>
                </c:pt>
                <c:pt idx="8">
                  <c:v>1</c:v>
                </c:pt>
                <c:pt idx="9">
                  <c:v>1.5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1-4A98-92DA-EE357AD22CF1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Sheet2!$D$4:$D$16</c:f>
              <c:numCache>
                <c:formatCode>General</c:formatCode>
                <c:ptCount val="12"/>
                <c:pt idx="0">
                  <c:v>23750</c:v>
                </c:pt>
                <c:pt idx="1">
                  <c:v>24250</c:v>
                </c:pt>
                <c:pt idx="2">
                  <c:v>25250</c:v>
                </c:pt>
                <c:pt idx="3">
                  <c:v>25750</c:v>
                </c:pt>
                <c:pt idx="4">
                  <c:v>26250</c:v>
                </c:pt>
                <c:pt idx="5">
                  <c:v>28250</c:v>
                </c:pt>
                <c:pt idx="6">
                  <c:v>19750</c:v>
                </c:pt>
                <c:pt idx="7">
                  <c:v>19000</c:v>
                </c:pt>
                <c:pt idx="8">
                  <c:v>17750</c:v>
                </c:pt>
                <c:pt idx="9">
                  <c:v>24750</c:v>
                </c:pt>
                <c:pt idx="10">
                  <c:v>17750</c:v>
                </c:pt>
                <c:pt idx="11">
                  <c:v>19250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1-4A98-92DA-EE357AD22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7075295"/>
        <c:axId val="297077215"/>
        <c:axId val="0"/>
      </c:bar3DChart>
      <c:catAx>
        <c:axId val="29707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97077215"/>
        <c:crosses val="autoZero"/>
        <c:auto val="1"/>
        <c:lblAlgn val="ctr"/>
        <c:lblOffset val="100"/>
        <c:noMultiLvlLbl val="0"/>
      </c:catAx>
      <c:valAx>
        <c:axId val="29707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9707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1).xlsb.xlsx]Sheet2!PivotTable1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Sheet2!$B$4:$B$16</c:f>
              <c:numCache>
                <c:formatCode>General</c:formatCode>
                <c:ptCount val="12"/>
                <c:pt idx="0">
                  <c:v>7800</c:v>
                </c:pt>
                <c:pt idx="1">
                  <c:v>8050</c:v>
                </c:pt>
                <c:pt idx="2">
                  <c:v>9675</c:v>
                </c:pt>
                <c:pt idx="3">
                  <c:v>11550</c:v>
                </c:pt>
                <c:pt idx="4">
                  <c:v>11775</c:v>
                </c:pt>
                <c:pt idx="5">
                  <c:v>13700</c:v>
                </c:pt>
                <c:pt idx="6">
                  <c:v>9950</c:v>
                </c:pt>
                <c:pt idx="7">
                  <c:v>10037.5</c:v>
                </c:pt>
                <c:pt idx="8">
                  <c:v>8912.5</c:v>
                </c:pt>
                <c:pt idx="9">
                  <c:v>12412.5</c:v>
                </c:pt>
                <c:pt idx="10">
                  <c:v>8862.5</c:v>
                </c:pt>
                <c:pt idx="11">
                  <c:v>9637.5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3-4993-9DC8-12A960FE1E0F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Price per Unit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Sheet2!$C$4:$C$16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1.1499999999999999</c:v>
                </c:pt>
                <c:pt idx="3">
                  <c:v>1.3499999999999999</c:v>
                </c:pt>
                <c:pt idx="4">
                  <c:v>1.3499999999999999</c:v>
                </c:pt>
                <c:pt idx="5">
                  <c:v>1.45</c:v>
                </c:pt>
                <c:pt idx="6">
                  <c:v>1</c:v>
                </c:pt>
                <c:pt idx="7">
                  <c:v>1.05</c:v>
                </c:pt>
                <c:pt idx="8">
                  <c:v>1</c:v>
                </c:pt>
                <c:pt idx="9">
                  <c:v>1.5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3-4993-9DC8-12A960FE1E0F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Units Sold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Sheet2!$D$4:$D$16</c:f>
              <c:numCache>
                <c:formatCode>General</c:formatCode>
                <c:ptCount val="12"/>
                <c:pt idx="0">
                  <c:v>23750</c:v>
                </c:pt>
                <c:pt idx="1">
                  <c:v>24250</c:v>
                </c:pt>
                <c:pt idx="2">
                  <c:v>25250</c:v>
                </c:pt>
                <c:pt idx="3">
                  <c:v>25750</c:v>
                </c:pt>
                <c:pt idx="4">
                  <c:v>26250</c:v>
                </c:pt>
                <c:pt idx="5">
                  <c:v>28250</c:v>
                </c:pt>
                <c:pt idx="6">
                  <c:v>19750</c:v>
                </c:pt>
                <c:pt idx="7">
                  <c:v>19000</c:v>
                </c:pt>
                <c:pt idx="8">
                  <c:v>17750</c:v>
                </c:pt>
                <c:pt idx="9">
                  <c:v>24750</c:v>
                </c:pt>
                <c:pt idx="10">
                  <c:v>17750</c:v>
                </c:pt>
                <c:pt idx="11">
                  <c:v>19250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D3-4993-9DC8-12A960FE1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989551"/>
        <c:axId val="302986671"/>
      </c:lineChart>
      <c:catAx>
        <c:axId val="30298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02986671"/>
        <c:crosses val="autoZero"/>
        <c:auto val="1"/>
        <c:lblAlgn val="ctr"/>
        <c:lblOffset val="100"/>
        <c:noMultiLvlLbl val="0"/>
      </c:catAx>
      <c:valAx>
        <c:axId val="3029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0298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1).xlsb.xlsx]Sheet3!PivotTable2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Sheet3!$A$4:$A$17</c:f>
              <c:strCache>
                <c:ptCount val="13"/>
                <c:pt idx="0">
                  <c:v>&lt;1/2/2022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Sheet3!$B$4:$B$17</c:f>
              <c:numCache>
                <c:formatCode>General</c:formatCode>
                <c:ptCount val="13"/>
                <c:pt idx="0">
                  <c:v>0</c:v>
                </c:pt>
                <c:pt idx="1">
                  <c:v>52837.5</c:v>
                </c:pt>
                <c:pt idx="2">
                  <c:v>102737.5</c:v>
                </c:pt>
                <c:pt idx="3">
                  <c:v>158325</c:v>
                </c:pt>
                <c:pt idx="4">
                  <c:v>220450</c:v>
                </c:pt>
                <c:pt idx="5">
                  <c:v>286250</c:v>
                </c:pt>
                <c:pt idx="6">
                  <c:v>362025</c:v>
                </c:pt>
                <c:pt idx="7">
                  <c:v>441112.5</c:v>
                </c:pt>
                <c:pt idx="8">
                  <c:v>522162.5</c:v>
                </c:pt>
                <c:pt idx="9">
                  <c:v>598075</c:v>
                </c:pt>
                <c:pt idx="10">
                  <c:v>668087.5</c:v>
                </c:pt>
                <c:pt idx="11">
                  <c:v>742275</c:v>
                </c:pt>
                <c:pt idx="12">
                  <c:v>821250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4-4469-96AF-05C073F4F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06975"/>
        <c:axId val="29207455"/>
      </c:lineChart>
      <c:catAx>
        <c:axId val="2920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9207455"/>
        <c:crosses val="autoZero"/>
        <c:auto val="1"/>
        <c:lblAlgn val="ctr"/>
        <c:lblOffset val="100"/>
        <c:noMultiLvlLbl val="0"/>
      </c:catAx>
      <c:valAx>
        <c:axId val="292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920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1076698</xdr:colOff>
      <xdr:row>2</xdr:row>
      <xdr:rowOff>131668</xdr:rowOff>
    </xdr:from>
    <xdr:to>
      <xdr:col>27</xdr:col>
      <xdr:colOff>336362</xdr:colOff>
      <xdr:row>25</xdr:row>
      <xdr:rowOff>164813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26355678-B448-97CB-87F3-CECAB202A7A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Q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4522" y="490256"/>
          <a:ext cx="5638986" cy="4160085"/>
        </a:xfrm>
        <a:prstGeom prst="rect">
          <a:avLst/>
        </a:prstGeom>
      </xdr:spPr>
    </xdr:pic>
    <xdr:clientData/>
  </xdr:twoCellAnchor>
  <xdr:twoCellAnchor>
    <xdr:from>
      <xdr:col>18</xdr:col>
      <xdr:colOff>896471</xdr:colOff>
      <xdr:row>27</xdr:row>
      <xdr:rowOff>144930</xdr:rowOff>
    </xdr:from>
    <xdr:to>
      <xdr:col>25</xdr:col>
      <xdr:colOff>254000</xdr:colOff>
      <xdr:row>42</xdr:row>
      <xdr:rowOff>86659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8EED80-A557-BCA6-7620-626969752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68034</xdr:colOff>
      <xdr:row>2</xdr:row>
      <xdr:rowOff>8164</xdr:rowOff>
    </xdr:from>
    <xdr:to>
      <xdr:col>8</xdr:col>
      <xdr:colOff>68034</xdr:colOff>
      <xdr:row>16</xdr:row>
      <xdr:rowOff>160564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A8CF2-DCD9-925E-3ED9-21DBE6D38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63500</xdr:rowOff>
    </xdr:from>
    <xdr:to>
      <xdr:col>17</xdr:col>
      <xdr:colOff>577850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4B568-FD82-7832-F27D-8BCEAE518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63500</xdr:rowOff>
    </xdr:from>
    <xdr:to>
      <xdr:col>4</xdr:col>
      <xdr:colOff>196850</xdr:colOff>
      <xdr:row>33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51F096-F946-C4D0-9513-6C3701939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2</xdr:row>
      <xdr:rowOff>139700</xdr:rowOff>
    </xdr:from>
    <xdr:to>
      <xdr:col>11</xdr:col>
      <xdr:colOff>88900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82032-7EE2-174B-E59C-4E27BD86E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 shapiro" refreshedDate="45643.83678888889" createdVersion="8" refreshedVersion="8" minRefreshableVersion="3" recordCount="31" xr:uid="{82BDCAF6-E2A5-4E1C-9DCD-799962A706D5}">
  <cacheSource type="worksheet">
    <worksheetSource ref="A1:L32" sheet="Sheet1"/>
  </cacheSource>
  <cacheFields count="14">
    <cacheField name="Retailer" numFmtId="0">
      <sharedItems/>
    </cacheField>
    <cacheField name="Contact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Order Date" numFmtId="14">
      <sharedItems containsSemiMixedTypes="0" containsNonDate="0" containsDate="1" containsString="0" minDate="2022-01-02T00:00:00" maxDate="2022-12-20T00:00:00" count="31">
        <d v="2022-02-01T00:00:00"/>
        <d v="2022-01-02T00:00:00"/>
        <d v="2022-03-03T00:00:00"/>
        <d v="2022-04-02T00:00:00"/>
        <d v="2022-05-02T00:00:00"/>
        <d v="2022-10-01T00:00:00"/>
        <d v="2022-08-05T00:00:00"/>
        <d v="2022-06-01T00:00:00"/>
        <d v="2022-07-03T00:00:00"/>
        <d v="2022-09-02T00:00:00"/>
        <d v="2022-11-02T00:00:00"/>
        <d v="2022-12-01T00:00:00"/>
        <d v="2022-01-20T00:00:00"/>
        <d v="2022-02-20T00:00:00"/>
        <d v="2022-03-19T00:00:00"/>
        <d v="2022-10-20T00:00:00"/>
        <d v="2022-11-20T00:00:00"/>
        <d v="2022-09-21T00:00:00"/>
        <d v="2022-04-20T00:00:00"/>
        <d v="2022-12-19T00:00:00"/>
        <d v="2022-05-21T00:00:00"/>
        <d v="2022-06-20T00:00:00"/>
        <d v="2022-07-19T00:00:00"/>
        <d v="2022-08-20T00:00:00"/>
        <d v="2022-01-15T00:00:00"/>
        <d v="2022-02-15T00:00:00"/>
        <d v="2022-03-14T00:00:00"/>
        <d v="2022-04-15T00:00:00"/>
        <d v="2022-05-16T00:00:00"/>
        <d v="2022-10-15T00:00:00"/>
        <d v="2022-06-15T00:00:00"/>
      </sharedItems>
      <fieldGroup par="13"/>
    </cacheField>
    <cacheField name="Payment Date" numFmtId="14">
      <sharedItems containsSemiMixedTypes="0" containsNonDate="0" containsDate="1" containsString="0" minDate="2022-02-01T00:00:00" maxDate="2023-01-19T00:00:00"/>
    </cacheField>
    <cacheField name="Region" numFmtId="0">
      <sharedItems/>
    </cacheField>
    <cacheField name="State" numFmtId="0">
      <sharedItems/>
    </cacheField>
    <cacheField name="Beverage Brand" numFmtId="0">
      <sharedItems/>
    </cacheField>
    <cacheField name="Price per Unit" numFmtId="0">
      <sharedItems containsSemiMixedTypes="0" containsString="0" containsNumber="1" minValue="0.25" maxValue="0.65"/>
    </cacheField>
    <cacheField name="Units Sold" numFmtId="0">
      <sharedItems containsSemiMixedTypes="0" containsString="0" containsNumber="1" containsInteger="1" minValue="7000" maxValue="10250"/>
    </cacheField>
    <cacheField name="Days between payment and order" numFmtId="0">
      <sharedItems containsSemiMixedTypes="0" containsString="0" containsNumber="1" containsInteger="1" minValue="30" maxValue="35"/>
    </cacheField>
    <cacheField name="Total Sales" numFmtId="0">
      <sharedItems containsSemiMixedTypes="0" containsString="0" containsNumber="1" minValue="2125" maxValue="6337.5"/>
    </cacheField>
    <cacheField name="Days (Order Date)" numFmtId="0" databaseField="0">
      <fieldGroup base="3">
        <rangePr groupBy="days" startDate="2022-01-02T00:00:00" endDate="2022-12-20T00:00:00"/>
        <groupItems count="368">
          <s v="&lt;1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0/2022"/>
        </groupItems>
      </fieldGroup>
    </cacheField>
    <cacheField name="Months (Order Date)" numFmtId="0" databaseField="0">
      <fieldGroup base="3">
        <rangePr groupBy="months" startDate="2022-01-02T00:00:00" endDate="2022-12-20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 shapiro" refreshedDate="45643.849921412038" createdVersion="8" refreshedVersion="8" minRefreshableVersion="3" recordCount="261" xr:uid="{5A248924-0F2C-461A-978D-82B6CB723C3E}">
  <cacheSource type="worksheet">
    <worksheetSource ref="A1:L1048576" sheet="Sheet1"/>
  </cacheSource>
  <cacheFields count="14">
    <cacheField name="Retailer" numFmtId="0">
      <sharedItems containsBlank="1"/>
    </cacheField>
    <cacheField name="Contact" numFmtId="0">
      <sharedItems containsBlank="1"/>
    </cacheField>
    <cacheField name="Retailer ID" numFmtId="0">
      <sharedItems containsString="0" containsBlank="1" containsNumber="1" containsInteger="1" minValue="1128299" maxValue="1197831"/>
    </cacheField>
    <cacheField name="Order Date" numFmtId="14">
      <sharedItems containsNonDate="0" containsDate="1" containsString="0" containsBlank="1" minDate="2022-01-02T00:00:00" maxDate="2022-12-20T00:00:00" count="37">
        <d v="2022-02-01T00:00:00"/>
        <d v="2022-01-02T00:00:00"/>
        <d v="2022-03-03T00:00:00"/>
        <d v="2022-04-02T00:00:00"/>
        <d v="2022-05-02T00:00:00"/>
        <d v="2022-10-01T00:00:00"/>
        <d v="2022-08-05T00:00:00"/>
        <d v="2022-06-01T00:00:00"/>
        <d v="2022-07-03T00:00:00"/>
        <d v="2022-09-02T00:00:00"/>
        <d v="2022-11-02T00:00:00"/>
        <d v="2022-12-01T00:00:00"/>
        <d v="2022-01-20T00:00:00"/>
        <d v="2022-02-20T00:00:00"/>
        <d v="2022-03-19T00:00:00"/>
        <d v="2022-10-20T00:00:00"/>
        <d v="2022-11-20T00:00:00"/>
        <d v="2022-09-21T00:00:00"/>
        <d v="2022-04-20T00:00:00"/>
        <d v="2022-12-19T00:00:00"/>
        <d v="2022-05-21T00:00:00"/>
        <d v="2022-06-20T00:00:00"/>
        <d v="2022-07-19T00:00:00"/>
        <d v="2022-08-20T00:00:00"/>
        <d v="2022-01-15T00:00:00"/>
        <d v="2022-02-15T00:00:00"/>
        <d v="2022-03-14T00:00:00"/>
        <d v="2022-04-15T00:00:00"/>
        <d v="2022-05-16T00:00:00"/>
        <d v="2022-10-15T00:00:00"/>
        <d v="2022-06-15T00:00:00"/>
        <d v="2022-11-15T00:00:00"/>
        <d v="2022-09-16T00:00:00"/>
        <d v="2022-07-14T00:00:00"/>
        <d v="2022-08-15T00:00:00"/>
        <d v="2022-12-14T00:00:00"/>
        <m/>
      </sharedItems>
      <fieldGroup par="13"/>
    </cacheField>
    <cacheField name="Payment Date" numFmtId="0">
      <sharedItems containsNonDate="0" containsDate="1" containsBlank="1" containsMixedTypes="1" minDate="2022-02-01T00:00:00" maxDate="2023-01-19T00:00:00" count="41">
        <d v="2022-03-03T00:00:00"/>
        <d v="2022-02-01T00:00:00"/>
        <d v="2022-04-02T00:00:00"/>
        <d v="2022-05-02T00:00:00"/>
        <d v="2022-06-01T00:00:00"/>
        <d v="2022-10-31T00:00:00"/>
        <d v="2022-09-04T00:00:00"/>
        <d v="2022-07-01T00:00:00"/>
        <d v="2022-08-02T00:00:00"/>
        <d v="2022-10-02T00:00:00"/>
        <d v="2022-12-02T00:00:00"/>
        <d v="2022-12-31T00:00:00"/>
        <d v="2022-02-19T00:00:00"/>
        <d v="2022-03-22T00:00:00"/>
        <d v="2022-04-18T00:00:00"/>
        <d v="2022-11-19T00:00:00"/>
        <d v="2022-12-20T00:00:00"/>
        <d v="2022-10-21T00:00:00"/>
        <d v="2022-05-20T00:00:00"/>
        <d v="2023-01-18T00:00:00"/>
        <d v="2022-06-20T00:00:00"/>
        <d v="2022-07-20T00:00:00"/>
        <d v="2022-08-18T00:00:00"/>
        <d v="2022-09-19T00:00:00"/>
        <d v="2022-03-17T00:00:00"/>
        <d v="2022-04-13T00:00:00"/>
        <d v="2022-05-15T00:00:00"/>
        <d v="2022-06-15T00:00:00"/>
        <d v="2022-11-14T00:00:00"/>
        <d v="2022-07-15T00:00:00"/>
        <d v="2022-12-15T00:00:00"/>
        <d v="2022-10-16T00:00:00"/>
        <d v="2022-08-13T00:00:00"/>
        <d v="2022-09-14T00:00:00"/>
        <d v="2023-01-13T00:00:00"/>
        <d v="2022-03-25T00:00:00"/>
        <d v="2022-02-14T00:00:00"/>
        <d v="2022-03-11T00:00:00"/>
        <d v="2022-03-26T00:00:00"/>
        <s v="26/45/2022"/>
        <m/>
      </sharedItems>
    </cacheField>
    <cacheField name="Region" numFmtId="0">
      <sharedItems containsBlank="1"/>
    </cacheField>
    <cacheField name="State" numFmtId="0">
      <sharedItems containsBlank="1"/>
    </cacheField>
    <cacheField name="Beverage Brand" numFmtId="0">
      <sharedItems containsBlank="1"/>
    </cacheField>
    <cacheField name="Price per Unit" numFmtId="0">
      <sharedItems containsString="0" containsBlank="1" containsNumber="1" minValue="0.25" maxValue="0.8"/>
    </cacheField>
    <cacheField name="Units Sold" numFmtId="0">
      <sharedItems containsString="0" containsBlank="1" containsNumber="1" containsInteger="1" minValue="4250" maxValue="11000"/>
    </cacheField>
    <cacheField name="Days between payment and order" numFmtId="0">
      <sharedItems containsString="0" containsBlank="1" containsNumber="1" containsInteger="1" minValue="30" maxValue="65"/>
    </cacheField>
    <cacheField name="Total Sales" numFmtId="0">
      <sharedItems containsString="0" containsBlank="1" containsNumber="1" minValue="2000" maxValue="7000"/>
    </cacheField>
    <cacheField name="Days (Order Date)" numFmtId="0" databaseField="0">
      <fieldGroup base="3">
        <rangePr groupBy="days" startDate="2022-01-02T00:00:00" endDate="2022-12-20T00:00:00"/>
        <groupItems count="368">
          <s v="&lt;1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0/2022"/>
        </groupItems>
      </fieldGroup>
    </cacheField>
    <cacheField name="Months (Order Date)" numFmtId="0" databaseField="0">
      <fieldGroup base="3">
        <rangePr groupBy="months" startDate="2022-01-02T00:00:00" endDate="2022-12-20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Target"/>
    <s v="Stuart"/>
    <n v="1197831"/>
    <x v="0"/>
    <d v="2022-03-03T00:00:00"/>
    <s v="South"/>
    <s v="Texas"/>
    <s v="Coca-Cola"/>
    <n v="0.25"/>
    <n v="8500"/>
    <n v="30"/>
    <n v="2125"/>
  </r>
  <r>
    <s v="Target"/>
    <s v="Stuart"/>
    <n v="1197831"/>
    <x v="1"/>
    <d v="2022-02-01T00:00:00"/>
    <s v="South"/>
    <s v="Texas"/>
    <s v="Coca-Cola"/>
    <n v="0.25"/>
    <n v="9000"/>
    <n v="30"/>
    <n v="2250"/>
  </r>
  <r>
    <s v="Target"/>
    <s v="Stuart"/>
    <n v="1197831"/>
    <x v="2"/>
    <d v="2022-04-02T00:00:00"/>
    <s v="South"/>
    <s v="Texas"/>
    <s v="Coca-Cola"/>
    <n v="0.3"/>
    <n v="8750"/>
    <n v="30"/>
    <n v="2625"/>
  </r>
  <r>
    <s v="Target"/>
    <s v="Stuart"/>
    <n v="1197831"/>
    <x v="3"/>
    <d v="2022-05-02T00:00:00"/>
    <s v="South"/>
    <s v="Texas"/>
    <s v="Coca-Cola"/>
    <n v="0.3"/>
    <n v="9000"/>
    <n v="30"/>
    <n v="2700"/>
  </r>
  <r>
    <s v="Target"/>
    <s v="Stuart"/>
    <n v="1197831"/>
    <x v="4"/>
    <d v="2022-06-01T00:00:00"/>
    <s v="South"/>
    <s v="Texas"/>
    <s v="Coca-Cola"/>
    <n v="0.3"/>
    <n v="9250"/>
    <n v="30"/>
    <n v="2775"/>
  </r>
  <r>
    <s v="Target"/>
    <s v="Stuart"/>
    <n v="1197831"/>
    <x v="5"/>
    <d v="2022-10-31T00:00:00"/>
    <s v="South"/>
    <s v="Texas"/>
    <s v="Coca-Cola"/>
    <n v="0.45"/>
    <n v="8000"/>
    <n v="30"/>
    <n v="3600"/>
  </r>
  <r>
    <s v="Target"/>
    <s v="Stuart"/>
    <n v="1197831"/>
    <x v="6"/>
    <d v="2022-09-04T00:00:00"/>
    <s v="South"/>
    <s v="Texas"/>
    <s v="Coca-Cola"/>
    <n v="0.4"/>
    <n v="9250"/>
    <n v="30"/>
    <n v="3700"/>
  </r>
  <r>
    <s v="Target"/>
    <s v="Stuart"/>
    <n v="1197831"/>
    <x v="7"/>
    <d v="2022-07-01T00:00:00"/>
    <s v="South"/>
    <s v="Texas"/>
    <s v="Coca-Cola"/>
    <n v="0.4"/>
    <n v="9500"/>
    <n v="30"/>
    <n v="3800"/>
  </r>
  <r>
    <s v="Target"/>
    <s v="Stuart"/>
    <n v="1197831"/>
    <x v="8"/>
    <d v="2022-08-02T00:00:00"/>
    <s v="South"/>
    <s v="Texas"/>
    <s v="Coca-Cola"/>
    <n v="0.4"/>
    <n v="9500"/>
    <n v="30"/>
    <n v="3800"/>
  </r>
  <r>
    <s v="Target"/>
    <s v="Stuart"/>
    <n v="1197831"/>
    <x v="9"/>
    <d v="2022-10-02T00:00:00"/>
    <s v="South"/>
    <s v="Texas"/>
    <s v="Coca-Cola"/>
    <n v="0.45"/>
    <n v="8500"/>
    <n v="30"/>
    <n v="3825"/>
  </r>
  <r>
    <s v="Target"/>
    <s v="Stuart"/>
    <n v="1197831"/>
    <x v="10"/>
    <d v="2022-12-02T00:00:00"/>
    <s v="South"/>
    <s v="Texas"/>
    <s v="Coca-Cola"/>
    <n v="0.45"/>
    <n v="9000"/>
    <n v="30"/>
    <n v="4050"/>
  </r>
  <r>
    <s v="Target"/>
    <s v="Stuart"/>
    <n v="1197831"/>
    <x v="11"/>
    <d v="2022-12-31T00:00:00"/>
    <s v="South"/>
    <s v="Texas"/>
    <s v="Coca-Cola"/>
    <n v="0.45"/>
    <n v="9500"/>
    <n v="30"/>
    <n v="4275"/>
  </r>
  <r>
    <s v="Costco"/>
    <s v="Ana"/>
    <n v="1128299"/>
    <x v="12"/>
    <d v="2022-02-19T00:00:00"/>
    <s v="West"/>
    <s v="California"/>
    <s v="Coca-Cola"/>
    <n v="0.4"/>
    <n v="7750"/>
    <n v="30"/>
    <n v="3100"/>
  </r>
  <r>
    <s v="Costco"/>
    <s v="Ana"/>
    <n v="1128299"/>
    <x v="13"/>
    <d v="2022-03-22T00:00:00"/>
    <s v="West"/>
    <s v="California"/>
    <s v="Coca-Cola"/>
    <n v="0.4"/>
    <n v="8250"/>
    <n v="30"/>
    <n v="3300"/>
  </r>
  <r>
    <s v="Costco"/>
    <s v="Ana"/>
    <n v="1128299"/>
    <x v="14"/>
    <d v="2022-04-18T00:00:00"/>
    <s v="West"/>
    <s v="California"/>
    <s v="Coca-Cola"/>
    <n v="0.5"/>
    <n v="8500"/>
    <n v="30"/>
    <n v="4250"/>
  </r>
  <r>
    <s v="Costco"/>
    <s v="Ana"/>
    <n v="1128299"/>
    <x v="15"/>
    <d v="2022-11-19T00:00:00"/>
    <s v="West"/>
    <s v="California"/>
    <s v="Coca-Cola"/>
    <n v="0.55000000000000004"/>
    <n v="8750"/>
    <n v="30"/>
    <n v="4812.5"/>
  </r>
  <r>
    <s v="Costco"/>
    <s v="Ana"/>
    <n v="1128299"/>
    <x v="16"/>
    <d v="2022-12-20T00:00:00"/>
    <s v="West"/>
    <s v="California"/>
    <s v="Coca-Cola"/>
    <n v="0.55000000000000004"/>
    <n v="8750"/>
    <n v="30"/>
    <n v="4812.5"/>
  </r>
  <r>
    <s v="Costco"/>
    <s v="Ana"/>
    <n v="1128299"/>
    <x v="17"/>
    <d v="2022-10-21T00:00:00"/>
    <s v="West"/>
    <s v="California"/>
    <s v="Coca-Cola"/>
    <n v="0.55000000000000004"/>
    <n v="9250"/>
    <n v="30"/>
    <n v="5087.5"/>
  </r>
  <r>
    <s v="Costco"/>
    <s v="Ana"/>
    <n v="1128299"/>
    <x v="18"/>
    <d v="2022-05-20T00:00:00"/>
    <s v="West"/>
    <s v="California"/>
    <s v="Coca-Cola"/>
    <n v="0.6"/>
    <n v="8750"/>
    <n v="30"/>
    <n v="5250"/>
  </r>
  <r>
    <s v="Costco"/>
    <s v="Ana"/>
    <n v="1128299"/>
    <x v="19"/>
    <d v="2023-01-18T00:00:00"/>
    <s v="West"/>
    <s v="California"/>
    <s v="Coca-Cola"/>
    <n v="0.55000000000000004"/>
    <n v="9750"/>
    <n v="30"/>
    <n v="5362.5"/>
  </r>
  <r>
    <s v="Costco"/>
    <s v="Ana"/>
    <n v="1128299"/>
    <x v="20"/>
    <d v="2022-06-20T00:00:00"/>
    <s v="West"/>
    <s v="California"/>
    <s v="Coca-Cola"/>
    <n v="0.6"/>
    <n v="9000"/>
    <n v="30"/>
    <n v="5400"/>
  </r>
  <r>
    <s v="Costco"/>
    <s v="Ana"/>
    <n v="1128299"/>
    <x v="21"/>
    <d v="2022-07-20T00:00:00"/>
    <s v="West"/>
    <s v="California"/>
    <s v="Coca-Cola"/>
    <n v="0.6"/>
    <n v="9750"/>
    <n v="30"/>
    <n v="5850"/>
  </r>
  <r>
    <s v="Costco"/>
    <s v="Ana"/>
    <n v="1128299"/>
    <x v="22"/>
    <d v="2022-08-18T00:00:00"/>
    <s v="West"/>
    <s v="California"/>
    <s v="Coca-Cola"/>
    <n v="0.6"/>
    <n v="10250"/>
    <n v="30"/>
    <n v="6150"/>
  </r>
  <r>
    <s v="Costco"/>
    <s v="Ana"/>
    <n v="1128299"/>
    <x v="23"/>
    <d v="2022-09-19T00:00:00"/>
    <s v="West"/>
    <s v="California"/>
    <s v="Coca-Cola"/>
    <n v="0.65"/>
    <n v="9750"/>
    <n v="30"/>
    <n v="6337.5"/>
  </r>
  <r>
    <s v="Walgreens"/>
    <s v="Maria"/>
    <n v="1189833"/>
    <x v="24"/>
    <d v="2022-02-19T00:00:00"/>
    <s v="West"/>
    <s v="California"/>
    <s v="Coca-Cola"/>
    <n v="0.35"/>
    <n v="7000"/>
    <n v="35"/>
    <n v="2450"/>
  </r>
  <r>
    <s v="Walgreens"/>
    <s v="Maria"/>
    <n v="1189833"/>
    <x v="25"/>
    <d v="2022-03-17T00:00:00"/>
    <s v="West"/>
    <s v="California"/>
    <s v="Coca-Cola"/>
    <n v="0.35"/>
    <n v="7500"/>
    <n v="30"/>
    <n v="2625"/>
  </r>
  <r>
    <s v="Walgreens"/>
    <s v="Maria"/>
    <n v="1189833"/>
    <x v="26"/>
    <d v="2022-04-13T00:00:00"/>
    <s v="West"/>
    <s v="California"/>
    <s v="Coca-Cola"/>
    <n v="0.35"/>
    <n v="8000"/>
    <n v="30"/>
    <n v="2800"/>
  </r>
  <r>
    <s v="Walgreens"/>
    <s v="Maria"/>
    <n v="1189833"/>
    <x v="27"/>
    <d v="2022-05-15T00:00:00"/>
    <s v="West"/>
    <s v="California"/>
    <s v="Coca-Cola"/>
    <n v="0.45"/>
    <n v="8000"/>
    <n v="30"/>
    <n v="3600"/>
  </r>
  <r>
    <s v="Walgreens"/>
    <s v="Maria"/>
    <n v="1189833"/>
    <x v="28"/>
    <d v="2022-06-15T00:00:00"/>
    <s v="West"/>
    <s v="California"/>
    <s v="Coca-Cola"/>
    <n v="0.45"/>
    <n v="8000"/>
    <n v="30"/>
    <n v="3600"/>
  </r>
  <r>
    <s v="Walgreens"/>
    <s v="Maria"/>
    <n v="1189833"/>
    <x v="29"/>
    <d v="2022-11-14T00:00:00"/>
    <s v="West"/>
    <s v="California"/>
    <s v="Coca-Cola"/>
    <n v="0.5"/>
    <n v="8000"/>
    <n v="30"/>
    <n v="4000"/>
  </r>
  <r>
    <s v="Walgreens"/>
    <s v="Maria"/>
    <n v="1189833"/>
    <x v="30"/>
    <d v="2022-07-15T00:00:00"/>
    <s v="West"/>
    <s v="California"/>
    <s v="Coca-Cola"/>
    <n v="0.45"/>
    <n v="9000"/>
    <n v="30"/>
    <n v="40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s v="Target"/>
    <s v="Stuart"/>
    <n v="1197831"/>
    <x v="0"/>
    <x v="0"/>
    <s v="South"/>
    <s v="Texas"/>
    <s v="Coca-Cola"/>
    <n v="0.25"/>
    <n v="8500"/>
    <n v="30"/>
    <n v="2125"/>
  </r>
  <r>
    <s v="Target"/>
    <s v="Stuart"/>
    <n v="1197831"/>
    <x v="1"/>
    <x v="1"/>
    <s v="South"/>
    <s v="Texas"/>
    <s v="Coca-Cola"/>
    <n v="0.25"/>
    <n v="9000"/>
    <n v="30"/>
    <n v="2250"/>
  </r>
  <r>
    <s v="Target"/>
    <s v="Stuart"/>
    <n v="1197831"/>
    <x v="2"/>
    <x v="2"/>
    <s v="South"/>
    <s v="Texas"/>
    <s v="Coca-Cola"/>
    <n v="0.3"/>
    <n v="8750"/>
    <n v="30"/>
    <n v="2625"/>
  </r>
  <r>
    <s v="Target"/>
    <s v="Stuart"/>
    <n v="1197831"/>
    <x v="3"/>
    <x v="3"/>
    <s v="South"/>
    <s v="Texas"/>
    <s v="Coca-Cola"/>
    <n v="0.3"/>
    <n v="9000"/>
    <n v="30"/>
    <n v="2700"/>
  </r>
  <r>
    <s v="Target"/>
    <s v="Stuart"/>
    <n v="1197831"/>
    <x v="4"/>
    <x v="4"/>
    <s v="South"/>
    <s v="Texas"/>
    <s v="Coca-Cola"/>
    <n v="0.3"/>
    <n v="9250"/>
    <n v="30"/>
    <n v="2775"/>
  </r>
  <r>
    <s v="Target"/>
    <s v="Stuart"/>
    <n v="1197831"/>
    <x v="5"/>
    <x v="5"/>
    <s v="South"/>
    <s v="Texas"/>
    <s v="Coca-Cola"/>
    <n v="0.45"/>
    <n v="8000"/>
    <n v="30"/>
    <n v="3600"/>
  </r>
  <r>
    <s v="Target"/>
    <s v="Stuart"/>
    <n v="1197831"/>
    <x v="6"/>
    <x v="6"/>
    <s v="South"/>
    <s v="Texas"/>
    <s v="Coca-Cola"/>
    <n v="0.4"/>
    <n v="9250"/>
    <n v="30"/>
    <n v="3700"/>
  </r>
  <r>
    <s v="Target"/>
    <s v="Stuart"/>
    <n v="1197831"/>
    <x v="7"/>
    <x v="7"/>
    <s v="South"/>
    <s v="Texas"/>
    <s v="Coca-Cola"/>
    <n v="0.4"/>
    <n v="9500"/>
    <n v="30"/>
    <n v="3800"/>
  </r>
  <r>
    <s v="Target"/>
    <s v="Stuart"/>
    <n v="1197831"/>
    <x v="8"/>
    <x v="8"/>
    <s v="South"/>
    <s v="Texas"/>
    <s v="Coca-Cola"/>
    <n v="0.4"/>
    <n v="9500"/>
    <n v="30"/>
    <n v="3800"/>
  </r>
  <r>
    <s v="Target"/>
    <s v="Stuart"/>
    <n v="1197831"/>
    <x v="9"/>
    <x v="9"/>
    <s v="South"/>
    <s v="Texas"/>
    <s v="Coca-Cola"/>
    <n v="0.45"/>
    <n v="8500"/>
    <n v="30"/>
    <n v="3825"/>
  </r>
  <r>
    <s v="Target"/>
    <s v="Stuart"/>
    <n v="1197831"/>
    <x v="10"/>
    <x v="10"/>
    <s v="South"/>
    <s v="Texas"/>
    <s v="Coca-Cola"/>
    <n v="0.45"/>
    <n v="9000"/>
    <n v="30"/>
    <n v="4050"/>
  </r>
  <r>
    <s v="Target"/>
    <s v="Stuart"/>
    <n v="1197831"/>
    <x v="11"/>
    <x v="11"/>
    <s v="South"/>
    <s v="Texas"/>
    <s v="Coca-Cola"/>
    <n v="0.45"/>
    <n v="9500"/>
    <n v="30"/>
    <n v="4275"/>
  </r>
  <r>
    <s v="Costco"/>
    <s v="Ana"/>
    <n v="1128299"/>
    <x v="12"/>
    <x v="12"/>
    <s v="West"/>
    <s v="California"/>
    <s v="Coca-Cola"/>
    <n v="0.4"/>
    <n v="7750"/>
    <n v="30"/>
    <n v="3100"/>
  </r>
  <r>
    <s v="Costco"/>
    <s v="Ana"/>
    <n v="1128299"/>
    <x v="13"/>
    <x v="13"/>
    <s v="West"/>
    <s v="California"/>
    <s v="Coca-Cola"/>
    <n v="0.4"/>
    <n v="8250"/>
    <n v="30"/>
    <n v="3300"/>
  </r>
  <r>
    <s v="Costco"/>
    <s v="Ana"/>
    <n v="1128299"/>
    <x v="14"/>
    <x v="14"/>
    <s v="West"/>
    <s v="California"/>
    <s v="Coca-Cola"/>
    <n v="0.5"/>
    <n v="8500"/>
    <n v="30"/>
    <n v="4250"/>
  </r>
  <r>
    <s v="Costco"/>
    <s v="Ana"/>
    <n v="1128299"/>
    <x v="15"/>
    <x v="15"/>
    <s v="West"/>
    <s v="California"/>
    <s v="Coca-Cola"/>
    <n v="0.55000000000000004"/>
    <n v="8750"/>
    <n v="30"/>
    <n v="4812.5"/>
  </r>
  <r>
    <s v="Costco"/>
    <s v="Ana"/>
    <n v="1128299"/>
    <x v="16"/>
    <x v="16"/>
    <s v="West"/>
    <s v="California"/>
    <s v="Coca-Cola"/>
    <n v="0.55000000000000004"/>
    <n v="8750"/>
    <n v="30"/>
    <n v="4812.5"/>
  </r>
  <r>
    <s v="Costco"/>
    <s v="Ana"/>
    <n v="1128299"/>
    <x v="17"/>
    <x v="17"/>
    <s v="West"/>
    <s v="California"/>
    <s v="Coca-Cola"/>
    <n v="0.55000000000000004"/>
    <n v="9250"/>
    <n v="30"/>
    <n v="5087.5"/>
  </r>
  <r>
    <s v="Costco"/>
    <s v="Ana"/>
    <n v="1128299"/>
    <x v="18"/>
    <x v="18"/>
    <s v="West"/>
    <s v="California"/>
    <s v="Coca-Cola"/>
    <n v="0.6"/>
    <n v="8750"/>
    <n v="30"/>
    <n v="5250"/>
  </r>
  <r>
    <s v="Costco"/>
    <s v="Ana"/>
    <n v="1128299"/>
    <x v="19"/>
    <x v="19"/>
    <s v="West"/>
    <s v="California"/>
    <s v="Coca-Cola"/>
    <n v="0.55000000000000004"/>
    <n v="9750"/>
    <n v="30"/>
    <n v="5362.5"/>
  </r>
  <r>
    <s v="Costco"/>
    <s v="Ana"/>
    <n v="1128299"/>
    <x v="20"/>
    <x v="20"/>
    <s v="West"/>
    <s v="California"/>
    <s v="Coca-Cola"/>
    <n v="0.6"/>
    <n v="9000"/>
    <n v="30"/>
    <n v="5400"/>
  </r>
  <r>
    <s v="Costco"/>
    <s v="Ana"/>
    <n v="1128299"/>
    <x v="21"/>
    <x v="21"/>
    <s v="West"/>
    <s v="California"/>
    <s v="Coca-Cola"/>
    <n v="0.6"/>
    <n v="9750"/>
    <n v="30"/>
    <n v="5850"/>
  </r>
  <r>
    <s v="Costco"/>
    <s v="Ana"/>
    <n v="1128299"/>
    <x v="22"/>
    <x v="22"/>
    <s v="West"/>
    <s v="California"/>
    <s v="Coca-Cola"/>
    <n v="0.6"/>
    <n v="10250"/>
    <n v="30"/>
    <n v="6150"/>
  </r>
  <r>
    <s v="Costco"/>
    <s v="Ana"/>
    <n v="1128299"/>
    <x v="23"/>
    <x v="23"/>
    <s v="West"/>
    <s v="California"/>
    <s v="Coca-Cola"/>
    <n v="0.65"/>
    <n v="9750"/>
    <n v="30"/>
    <n v="6337.5"/>
  </r>
  <r>
    <s v="Walgreens"/>
    <s v="Maria"/>
    <n v="1189833"/>
    <x v="24"/>
    <x v="12"/>
    <s v="West"/>
    <s v="California"/>
    <s v="Coca-Cola"/>
    <n v="0.35"/>
    <n v="7000"/>
    <n v="35"/>
    <n v="2450"/>
  </r>
  <r>
    <s v="Walgreens"/>
    <s v="Maria"/>
    <n v="1189833"/>
    <x v="25"/>
    <x v="24"/>
    <s v="West"/>
    <s v="California"/>
    <s v="Coca-Cola"/>
    <n v="0.35"/>
    <n v="7500"/>
    <n v="30"/>
    <n v="2625"/>
  </r>
  <r>
    <s v="Walgreens"/>
    <s v="Maria"/>
    <n v="1189833"/>
    <x v="26"/>
    <x v="25"/>
    <s v="West"/>
    <s v="California"/>
    <s v="Coca-Cola"/>
    <n v="0.35"/>
    <n v="8000"/>
    <n v="30"/>
    <n v="2800"/>
  </r>
  <r>
    <s v="Walgreens"/>
    <s v="Maria"/>
    <n v="1189833"/>
    <x v="27"/>
    <x v="26"/>
    <s v="West"/>
    <s v="California"/>
    <s v="Coca-Cola"/>
    <n v="0.45"/>
    <n v="8000"/>
    <n v="30"/>
    <n v="3600"/>
  </r>
  <r>
    <s v="Walgreens"/>
    <s v="Maria"/>
    <n v="1189833"/>
    <x v="28"/>
    <x v="27"/>
    <s v="West"/>
    <s v="California"/>
    <s v="Coca-Cola"/>
    <n v="0.45"/>
    <n v="8000"/>
    <n v="30"/>
    <n v="3600"/>
  </r>
  <r>
    <s v="Walgreens"/>
    <s v="Maria"/>
    <n v="1189833"/>
    <x v="29"/>
    <x v="28"/>
    <s v="West"/>
    <s v="California"/>
    <s v="Coca-Cola"/>
    <n v="0.5"/>
    <n v="8000"/>
    <n v="30"/>
    <n v="4000"/>
  </r>
  <r>
    <s v="Walgreens"/>
    <s v="Maria"/>
    <n v="1189833"/>
    <x v="30"/>
    <x v="29"/>
    <s v="West"/>
    <s v="California"/>
    <s v="Coca-Cola"/>
    <n v="0.45"/>
    <n v="9000"/>
    <n v="30"/>
    <n v="4050"/>
  </r>
  <r>
    <s v="Walgreens"/>
    <s v="Maria"/>
    <n v="1189833"/>
    <x v="31"/>
    <x v="30"/>
    <s v="West"/>
    <s v="California"/>
    <s v="Coca-Cola"/>
    <n v="0.5"/>
    <n v="8250"/>
    <n v="30"/>
    <n v="4125"/>
  </r>
  <r>
    <s v="Walgreens"/>
    <s v="Maria"/>
    <n v="1189833"/>
    <x v="32"/>
    <x v="31"/>
    <s v="West"/>
    <s v="California"/>
    <s v="Coca-Cola"/>
    <n v="0.5"/>
    <n v="8500"/>
    <n v="30"/>
    <n v="4250"/>
  </r>
  <r>
    <s v="Walgreens"/>
    <s v="Maria"/>
    <n v="1189833"/>
    <x v="33"/>
    <x v="32"/>
    <s v="West"/>
    <s v="California"/>
    <s v="Coca-Cola"/>
    <n v="0.45"/>
    <n v="9500"/>
    <n v="30"/>
    <n v="4275"/>
  </r>
  <r>
    <s v="Walgreens"/>
    <s v="Maria"/>
    <n v="1189833"/>
    <x v="34"/>
    <x v="33"/>
    <s v="West"/>
    <s v="California"/>
    <s v="Coca-Cola"/>
    <n v="0.5"/>
    <n v="9000"/>
    <n v="30"/>
    <n v="4500"/>
  </r>
  <r>
    <s v="Walgreens"/>
    <s v="Maria"/>
    <n v="1189833"/>
    <x v="35"/>
    <x v="34"/>
    <s v="West"/>
    <s v="California"/>
    <s v="Coca-Cola"/>
    <n v="0.5"/>
    <n v="9000"/>
    <n v="30"/>
    <n v="4500"/>
  </r>
  <r>
    <s v="Target"/>
    <s v="Stuart"/>
    <n v="1197831"/>
    <x v="1"/>
    <x v="1"/>
    <s v="South"/>
    <s v="Texas"/>
    <s v="Dasani Water"/>
    <n v="0.35"/>
    <n v="7000"/>
    <n v="30"/>
    <n v="2450"/>
  </r>
  <r>
    <s v="Target"/>
    <s v="Stuart"/>
    <n v="1197831"/>
    <x v="0"/>
    <x v="0"/>
    <s v="South"/>
    <s v="Texas"/>
    <s v="Dasani Water"/>
    <n v="0.35"/>
    <n v="7000"/>
    <n v="30"/>
    <n v="2450"/>
  </r>
  <r>
    <s v="Target"/>
    <s v="Stuart"/>
    <n v="1197831"/>
    <x v="2"/>
    <x v="2"/>
    <s v="South"/>
    <s v="Texas"/>
    <s v="Dasani Water"/>
    <n v="0.4"/>
    <n v="6500"/>
    <n v="30"/>
    <n v="2600"/>
  </r>
  <r>
    <s v="Target"/>
    <s v="Stuart"/>
    <n v="1197831"/>
    <x v="3"/>
    <x v="3"/>
    <s v="South"/>
    <s v="Texas"/>
    <s v="Dasani Water"/>
    <n v="0.4"/>
    <n v="8000"/>
    <n v="30"/>
    <n v="3200"/>
  </r>
  <r>
    <s v="Target"/>
    <s v="Stuart"/>
    <n v="1197831"/>
    <x v="4"/>
    <x v="4"/>
    <s v="South"/>
    <s v="Texas"/>
    <s v="Dasani Water"/>
    <n v="0.4"/>
    <n v="9500"/>
    <n v="30"/>
    <n v="3800"/>
  </r>
  <r>
    <s v="Target"/>
    <s v="Stuart"/>
    <n v="1197831"/>
    <x v="5"/>
    <x v="5"/>
    <s v="South"/>
    <s v="Texas"/>
    <s v="Dasani Water"/>
    <n v="0.55000000000000004"/>
    <n v="7500"/>
    <n v="30"/>
    <n v="4125"/>
  </r>
  <r>
    <s v="Target"/>
    <s v="Stuart"/>
    <n v="1197831"/>
    <x v="6"/>
    <x v="6"/>
    <s v="South"/>
    <s v="Texas"/>
    <s v="Dasani Water"/>
    <n v="0.5"/>
    <n v="9000"/>
    <n v="30"/>
    <n v="4500"/>
  </r>
  <r>
    <s v="Target"/>
    <s v="Stuart"/>
    <n v="1197831"/>
    <x v="9"/>
    <x v="9"/>
    <s v="South"/>
    <s v="Texas"/>
    <s v="Dasani Water"/>
    <n v="0.55000000000000004"/>
    <n v="8500"/>
    <n v="30"/>
    <n v="4675"/>
  </r>
  <r>
    <s v="Target"/>
    <s v="Stuart"/>
    <n v="1197831"/>
    <x v="10"/>
    <x v="10"/>
    <s v="South"/>
    <s v="Texas"/>
    <s v="Dasani Water"/>
    <n v="0.55000000000000004"/>
    <n v="8500"/>
    <n v="30"/>
    <n v="4675"/>
  </r>
  <r>
    <s v="Target"/>
    <s v="Stuart"/>
    <n v="1197831"/>
    <x v="8"/>
    <x v="8"/>
    <s v="South"/>
    <s v="Texas"/>
    <s v="Dasani Water"/>
    <n v="0.5"/>
    <n v="9750"/>
    <n v="30"/>
    <n v="4875"/>
  </r>
  <r>
    <s v="Target"/>
    <s v="Stuart"/>
    <n v="1197831"/>
    <x v="11"/>
    <x v="11"/>
    <s v="South"/>
    <s v="Texas"/>
    <s v="Dasani Water"/>
    <n v="0.55000000000000004"/>
    <n v="9000"/>
    <n v="30"/>
    <n v="4950"/>
  </r>
  <r>
    <s v="Target"/>
    <s v="Stuart"/>
    <n v="1197831"/>
    <x v="7"/>
    <x v="7"/>
    <s v="South"/>
    <s v="Texas"/>
    <s v="Dasani Water"/>
    <n v="0.5"/>
    <n v="10000"/>
    <n v="30"/>
    <n v="5000"/>
  </r>
  <r>
    <s v="Costco"/>
    <s v="Ana"/>
    <n v="1128299"/>
    <x v="13"/>
    <x v="13"/>
    <s v="West"/>
    <s v="California"/>
    <s v="Dasani Water"/>
    <n v="0.5"/>
    <n v="7000"/>
    <n v="30"/>
    <n v="3500"/>
  </r>
  <r>
    <s v="Costco"/>
    <s v="Ana"/>
    <n v="1128299"/>
    <x v="12"/>
    <x v="12"/>
    <s v="West"/>
    <s v="California"/>
    <s v="Dasani Water"/>
    <n v="0.5"/>
    <n v="7750"/>
    <n v="30"/>
    <n v="3875"/>
  </r>
  <r>
    <s v="Costco"/>
    <s v="Ana"/>
    <n v="1128299"/>
    <x v="14"/>
    <x v="14"/>
    <s v="West"/>
    <s v="California"/>
    <s v="Dasani Water"/>
    <n v="0.6"/>
    <n v="7000"/>
    <n v="30"/>
    <n v="4200"/>
  </r>
  <r>
    <s v="Costco"/>
    <s v="Ana"/>
    <n v="1128299"/>
    <x v="15"/>
    <x v="15"/>
    <s v="West"/>
    <s v="California"/>
    <s v="Dasani Water"/>
    <n v="0.7"/>
    <n v="7000"/>
    <n v="30"/>
    <n v="4900"/>
  </r>
  <r>
    <s v="Costco"/>
    <s v="Ana"/>
    <n v="1128299"/>
    <x v="17"/>
    <x v="17"/>
    <s v="West"/>
    <s v="California"/>
    <s v="Dasani Water"/>
    <n v="0.7"/>
    <n v="7750"/>
    <n v="30"/>
    <n v="5425"/>
  </r>
  <r>
    <s v="Costco"/>
    <s v="Ana"/>
    <n v="1128299"/>
    <x v="16"/>
    <x v="16"/>
    <s v="West"/>
    <s v="California"/>
    <s v="Dasani Water"/>
    <n v="0.7"/>
    <n v="7750"/>
    <n v="30"/>
    <n v="5425"/>
  </r>
  <r>
    <s v="Costco"/>
    <s v="Ana"/>
    <n v="1128299"/>
    <x v="18"/>
    <x v="18"/>
    <s v="West"/>
    <s v="California"/>
    <s v="Dasani Water"/>
    <n v="0.8"/>
    <n v="7000"/>
    <n v="30"/>
    <n v="5600"/>
  </r>
  <r>
    <s v="Costco"/>
    <s v="Ana"/>
    <n v="1128299"/>
    <x v="19"/>
    <x v="19"/>
    <s v="West"/>
    <s v="California"/>
    <s v="Dasani Water"/>
    <n v="0.7"/>
    <n v="8000"/>
    <n v="30"/>
    <n v="5600"/>
  </r>
  <r>
    <s v="Costco"/>
    <s v="Ana"/>
    <n v="1128299"/>
    <x v="20"/>
    <x v="20"/>
    <s v="West"/>
    <s v="California"/>
    <s v="Dasani Water"/>
    <n v="0.8"/>
    <n v="7250"/>
    <n v="30"/>
    <n v="5800"/>
  </r>
  <r>
    <s v="Costco"/>
    <s v="Ana"/>
    <n v="1128299"/>
    <x v="23"/>
    <x v="23"/>
    <s v="West"/>
    <s v="California"/>
    <s v="Dasani Water"/>
    <n v="0.8"/>
    <n v="7250"/>
    <n v="30"/>
    <n v="5800"/>
  </r>
  <r>
    <s v="Costco"/>
    <s v="Ana"/>
    <n v="1128299"/>
    <x v="22"/>
    <x v="22"/>
    <s v="West"/>
    <s v="California"/>
    <s v="Dasani Water"/>
    <n v="0.8"/>
    <n v="7750"/>
    <n v="30"/>
    <n v="6200"/>
  </r>
  <r>
    <s v="Costco"/>
    <s v="Ana"/>
    <n v="1128299"/>
    <x v="21"/>
    <x v="21"/>
    <s v="West"/>
    <s v="California"/>
    <s v="Dasani Water"/>
    <n v="0.8"/>
    <n v="8750"/>
    <n v="30"/>
    <n v="7000"/>
  </r>
  <r>
    <s v="Walgreens"/>
    <s v="Maria"/>
    <n v="1189833"/>
    <x v="26"/>
    <x v="25"/>
    <s v="West"/>
    <s v="California"/>
    <s v="Dasani Water"/>
    <n v="0.45"/>
    <n v="6250"/>
    <n v="30"/>
    <n v="2812.5"/>
  </r>
  <r>
    <s v="Walgreens"/>
    <s v="Maria"/>
    <n v="1189833"/>
    <x v="25"/>
    <x v="35"/>
    <s v="West"/>
    <s v="California"/>
    <s v="Dasani Water"/>
    <n v="0.45"/>
    <n v="6500"/>
    <n v="38"/>
    <n v="2925"/>
  </r>
  <r>
    <s v="Walgreens"/>
    <s v="Maria"/>
    <n v="1189833"/>
    <x v="24"/>
    <x v="36"/>
    <s v="West"/>
    <s v="California"/>
    <s v="Dasani Water"/>
    <n v="0.45"/>
    <n v="7000"/>
    <n v="30"/>
    <n v="3150"/>
  </r>
  <r>
    <s v="Walgreens"/>
    <s v="Maria"/>
    <n v="1189833"/>
    <x v="27"/>
    <x v="26"/>
    <s v="West"/>
    <s v="California"/>
    <s v="Dasani Water"/>
    <n v="0.65"/>
    <n v="6000"/>
    <n v="30"/>
    <n v="3900"/>
  </r>
  <r>
    <s v="Walgreens"/>
    <s v="Maria"/>
    <n v="1189833"/>
    <x v="28"/>
    <x v="27"/>
    <s v="West"/>
    <s v="California"/>
    <s v="Dasani Water"/>
    <n v="0.65"/>
    <n v="6250"/>
    <n v="30"/>
    <n v="4062.5"/>
  </r>
  <r>
    <s v="Walgreens"/>
    <s v="Maria"/>
    <n v="1189833"/>
    <x v="34"/>
    <x v="33"/>
    <s v="West"/>
    <s v="California"/>
    <s v="Dasani Water"/>
    <n v="0.65"/>
    <n v="6500"/>
    <n v="30"/>
    <n v="4225"/>
  </r>
  <r>
    <s v="Walgreens"/>
    <s v="Maria"/>
    <n v="1189833"/>
    <x v="29"/>
    <x v="28"/>
    <s v="West"/>
    <s v="California"/>
    <s v="Dasani Water"/>
    <n v="0.65"/>
    <n v="6500"/>
    <n v="30"/>
    <n v="4225"/>
  </r>
  <r>
    <s v="Walgreens"/>
    <s v="Maria"/>
    <n v="1189833"/>
    <x v="33"/>
    <x v="32"/>
    <s v="West"/>
    <s v="California"/>
    <s v="Dasani Water"/>
    <n v="0.65"/>
    <n v="7000"/>
    <n v="30"/>
    <n v="4550"/>
  </r>
  <r>
    <s v="Walgreens"/>
    <s v="Maria"/>
    <n v="1189833"/>
    <x v="32"/>
    <x v="31"/>
    <s v="West"/>
    <s v="California"/>
    <s v="Dasani Water"/>
    <n v="0.65"/>
    <n v="7000"/>
    <n v="30"/>
    <n v="4550"/>
  </r>
  <r>
    <s v="Walgreens"/>
    <s v="Maria"/>
    <n v="1189833"/>
    <x v="31"/>
    <x v="30"/>
    <s v="West"/>
    <s v="California"/>
    <s v="Dasani Water"/>
    <n v="0.65"/>
    <n v="7000"/>
    <n v="30"/>
    <n v="4550"/>
  </r>
  <r>
    <s v="Walgreens"/>
    <s v="Maria"/>
    <n v="1189833"/>
    <x v="35"/>
    <x v="34"/>
    <s v="West"/>
    <s v="California"/>
    <s v="Dasani Water"/>
    <n v="0.65"/>
    <n v="7250"/>
    <n v="30"/>
    <n v="4712.5"/>
  </r>
  <r>
    <s v="Walgreens"/>
    <s v="Maria"/>
    <n v="1189833"/>
    <x v="30"/>
    <x v="29"/>
    <s v="West"/>
    <s v="California"/>
    <s v="Dasani Water"/>
    <n v="0.65"/>
    <n v="8000"/>
    <n v="30"/>
    <n v="5200"/>
  </r>
  <r>
    <s v="Target"/>
    <s v="Stuart"/>
    <n v="1197831"/>
    <x v="0"/>
    <x v="37"/>
    <s v="South"/>
    <s v="Texas"/>
    <s v="Diet Coke"/>
    <n v="0.35"/>
    <n v="8500"/>
    <n v="38"/>
    <n v="2975"/>
  </r>
  <r>
    <s v="Target"/>
    <s v="Stuart"/>
    <n v="1197831"/>
    <x v="1"/>
    <x v="1"/>
    <s v="South"/>
    <s v="Texas"/>
    <s v="Diet Coke"/>
    <n v="0.35"/>
    <n v="9000"/>
    <n v="30"/>
    <n v="3150"/>
  </r>
  <r>
    <s v="Target"/>
    <s v="Stuart"/>
    <n v="1197831"/>
    <x v="2"/>
    <x v="2"/>
    <s v="South"/>
    <s v="Texas"/>
    <s v="Diet Coke"/>
    <n v="0.4"/>
    <n v="8750"/>
    <n v="30"/>
    <n v="3500"/>
  </r>
  <r>
    <s v="Target"/>
    <s v="Stuart"/>
    <n v="1197831"/>
    <x v="3"/>
    <x v="3"/>
    <s v="South"/>
    <s v="Texas"/>
    <s v="Diet Coke"/>
    <n v="0.4"/>
    <n v="9000"/>
    <n v="30"/>
    <n v="3600"/>
  </r>
  <r>
    <s v="Target"/>
    <s v="Stuart"/>
    <n v="1197831"/>
    <x v="5"/>
    <x v="5"/>
    <s v="South"/>
    <s v="Texas"/>
    <s v="Diet Coke"/>
    <n v="0.45"/>
    <n v="8000"/>
    <n v="30"/>
    <n v="3600"/>
  </r>
  <r>
    <s v="Target"/>
    <s v="Stuart"/>
    <n v="1197831"/>
    <x v="4"/>
    <x v="4"/>
    <s v="South"/>
    <s v="Texas"/>
    <s v="Diet Coke"/>
    <n v="0.4"/>
    <n v="9250"/>
    <n v="30"/>
    <n v="3700"/>
  </r>
  <r>
    <s v="Target"/>
    <s v="Stuart"/>
    <n v="1197831"/>
    <x v="9"/>
    <x v="9"/>
    <s v="South"/>
    <s v="Texas"/>
    <s v="Diet Coke"/>
    <n v="0.45"/>
    <n v="8500"/>
    <n v="30"/>
    <n v="3825"/>
  </r>
  <r>
    <s v="Target"/>
    <s v="Stuart"/>
    <n v="1197831"/>
    <x v="10"/>
    <x v="10"/>
    <s v="South"/>
    <s v="Texas"/>
    <s v="Diet Coke"/>
    <n v="0.45"/>
    <n v="9000"/>
    <n v="30"/>
    <n v="4050"/>
  </r>
  <r>
    <s v="Target"/>
    <s v="Stuart"/>
    <n v="1197831"/>
    <x v="6"/>
    <x v="6"/>
    <s v="South"/>
    <s v="Texas"/>
    <s v="Diet Coke"/>
    <n v="0.45"/>
    <n v="9250"/>
    <n v="30"/>
    <n v="4162.5"/>
  </r>
  <r>
    <s v="Target"/>
    <s v="Stuart"/>
    <n v="1197831"/>
    <x v="7"/>
    <x v="7"/>
    <s v="South"/>
    <s v="Texas"/>
    <s v="Diet Coke"/>
    <n v="0.45"/>
    <n v="9500"/>
    <n v="30"/>
    <n v="4275"/>
  </r>
  <r>
    <s v="Target"/>
    <s v="Stuart"/>
    <n v="1197831"/>
    <x v="8"/>
    <x v="8"/>
    <s v="South"/>
    <s v="Texas"/>
    <s v="Diet Coke"/>
    <n v="0.45"/>
    <n v="9500"/>
    <n v="30"/>
    <n v="4275"/>
  </r>
  <r>
    <s v="Target"/>
    <s v="Stuart"/>
    <n v="1197831"/>
    <x v="11"/>
    <x v="11"/>
    <s v="South"/>
    <s v="Texas"/>
    <s v="Diet Coke"/>
    <n v="0.45"/>
    <n v="9500"/>
    <n v="30"/>
    <n v="4275"/>
  </r>
  <r>
    <s v="Costco"/>
    <s v="Ana"/>
    <n v="1128299"/>
    <x v="13"/>
    <x v="13"/>
    <s v="West"/>
    <s v="California"/>
    <s v="Diet Coke"/>
    <n v="0.5"/>
    <n v="7250"/>
    <n v="30"/>
    <n v="3625"/>
  </r>
  <r>
    <s v="Costco"/>
    <s v="Ana"/>
    <n v="1128299"/>
    <x v="12"/>
    <x v="38"/>
    <s v="West"/>
    <s v="California"/>
    <s v="Diet Coke"/>
    <n v="0.5"/>
    <n v="7750"/>
    <n v="65"/>
    <n v="3875"/>
  </r>
  <r>
    <s v="Costco"/>
    <s v="Ana"/>
    <n v="1128299"/>
    <x v="14"/>
    <x v="14"/>
    <s v="West"/>
    <s v="California"/>
    <s v="Diet Coke"/>
    <n v="0.6"/>
    <n v="7000"/>
    <n v="30"/>
    <n v="4200"/>
  </r>
  <r>
    <s v="Costco"/>
    <s v="Ana"/>
    <n v="1128299"/>
    <x v="18"/>
    <x v="18"/>
    <s v="West"/>
    <s v="California"/>
    <s v="Diet Coke"/>
    <n v="0.65"/>
    <n v="6750"/>
    <n v="30"/>
    <n v="4387.5"/>
  </r>
  <r>
    <s v="Costco"/>
    <s v="Ana"/>
    <n v="1128299"/>
    <x v="20"/>
    <x v="20"/>
    <s v="West"/>
    <s v="California"/>
    <s v="Diet Coke"/>
    <n v="0.65"/>
    <n v="7500"/>
    <n v="30"/>
    <n v="4875"/>
  </r>
  <r>
    <s v="Costco"/>
    <s v="Ana"/>
    <n v="1128299"/>
    <x v="15"/>
    <x v="15"/>
    <s v="West"/>
    <s v="California"/>
    <s v="Diet Coke"/>
    <n v="0.6"/>
    <n v="8750"/>
    <n v="30"/>
    <n v="5250"/>
  </r>
  <r>
    <s v="Costco"/>
    <s v="Ana"/>
    <n v="1128299"/>
    <x v="16"/>
    <x v="16"/>
    <s v="West"/>
    <s v="California"/>
    <s v="Diet Coke"/>
    <n v="0.6"/>
    <n v="8750"/>
    <n v="30"/>
    <n v="5250"/>
  </r>
  <r>
    <s v="Costco"/>
    <s v="Ana"/>
    <n v="1128299"/>
    <x v="21"/>
    <x v="21"/>
    <s v="West"/>
    <s v="California"/>
    <s v="Diet Coke"/>
    <n v="0.65"/>
    <n v="8250"/>
    <n v="30"/>
    <n v="5362.5"/>
  </r>
  <r>
    <s v="Costco"/>
    <s v="Ana"/>
    <n v="1128299"/>
    <x v="17"/>
    <x v="17"/>
    <s v="West"/>
    <s v="California"/>
    <s v="Diet Coke"/>
    <n v="0.6"/>
    <n v="9250"/>
    <n v="30"/>
    <n v="5550"/>
  </r>
  <r>
    <s v="Costco"/>
    <s v="Ana"/>
    <n v="1128299"/>
    <x v="22"/>
    <x v="22"/>
    <s v="West"/>
    <s v="California"/>
    <s v="Diet Coke"/>
    <n v="0.65"/>
    <n v="8750"/>
    <n v="30"/>
    <n v="5687.5"/>
  </r>
  <r>
    <s v="Costco"/>
    <s v="Ana"/>
    <n v="1128299"/>
    <x v="19"/>
    <x v="19"/>
    <s v="West"/>
    <s v="California"/>
    <s v="Diet Coke"/>
    <n v="0.6"/>
    <n v="9750"/>
    <n v="30"/>
    <n v="5850"/>
  </r>
  <r>
    <s v="Costco"/>
    <s v="Ana"/>
    <n v="1128299"/>
    <x v="23"/>
    <x v="23"/>
    <s v="West"/>
    <s v="California"/>
    <s v="Diet Coke"/>
    <n v="0.7"/>
    <n v="9250"/>
    <n v="30"/>
    <n v="6475"/>
  </r>
  <r>
    <s v="Walgreens"/>
    <s v="Maria"/>
    <n v="1189833"/>
    <x v="25"/>
    <x v="24"/>
    <s v="West"/>
    <s v="California"/>
    <s v="Diet Coke"/>
    <n v="0.45"/>
    <n v="6500"/>
    <n v="30"/>
    <n v="2925"/>
  </r>
  <r>
    <s v="Walgreens"/>
    <s v="Maria"/>
    <n v="1189833"/>
    <x v="26"/>
    <x v="25"/>
    <s v="West"/>
    <s v="California"/>
    <s v="Diet Coke"/>
    <n v="0.45"/>
    <n v="6500"/>
    <n v="30"/>
    <n v="2925"/>
  </r>
  <r>
    <s v="Walgreens"/>
    <s v="Maria"/>
    <n v="1189833"/>
    <x v="27"/>
    <x v="26"/>
    <s v="West"/>
    <s v="California"/>
    <s v="Diet Coke"/>
    <n v="0.5"/>
    <n v="6000"/>
    <n v="30"/>
    <n v="3000"/>
  </r>
  <r>
    <s v="Walgreens"/>
    <s v="Maria"/>
    <n v="1189833"/>
    <x v="24"/>
    <x v="36"/>
    <s v="West"/>
    <s v="California"/>
    <s v="Diet Coke"/>
    <n v="0.45"/>
    <n v="7000"/>
    <n v="30"/>
    <n v="3150"/>
  </r>
  <r>
    <s v="Walgreens"/>
    <s v="Maria"/>
    <n v="1189833"/>
    <x v="28"/>
    <x v="27"/>
    <s v="West"/>
    <s v="California"/>
    <s v="Diet Coke"/>
    <n v="0.5"/>
    <n v="6500"/>
    <n v="30"/>
    <n v="3250"/>
  </r>
  <r>
    <s v="Walgreens"/>
    <s v="Maria"/>
    <n v="1189833"/>
    <x v="30"/>
    <x v="29"/>
    <s v="West"/>
    <s v="California"/>
    <s v="Diet Coke"/>
    <n v="0.5"/>
    <n v="7500"/>
    <n v="30"/>
    <n v="3750"/>
  </r>
  <r>
    <s v="Walgreens"/>
    <s v="Maria"/>
    <n v="1189833"/>
    <x v="33"/>
    <x v="32"/>
    <s v="West"/>
    <s v="California"/>
    <s v="Diet Coke"/>
    <n v="0.5"/>
    <n v="8000"/>
    <n v="30"/>
    <n v="4000"/>
  </r>
  <r>
    <s v="Walgreens"/>
    <s v="Maria"/>
    <n v="1189833"/>
    <x v="29"/>
    <x v="28"/>
    <s v="West"/>
    <s v="California"/>
    <s v="Diet Coke"/>
    <n v="0.55000000000000004"/>
    <n v="8000"/>
    <n v="30"/>
    <n v="4400"/>
  </r>
  <r>
    <s v="Walgreens"/>
    <s v="Maria"/>
    <n v="1189833"/>
    <x v="31"/>
    <x v="30"/>
    <s v="West"/>
    <s v="California"/>
    <s v="Diet Coke"/>
    <n v="0.55000000000000004"/>
    <n v="8250"/>
    <n v="30"/>
    <n v="4537.5"/>
  </r>
  <r>
    <s v="Walgreens"/>
    <s v="Maria"/>
    <n v="1189833"/>
    <x v="34"/>
    <x v="33"/>
    <s v="West"/>
    <s v="California"/>
    <s v="Diet Coke"/>
    <n v="0.55000000000000004"/>
    <n v="8500"/>
    <n v="30"/>
    <n v="4675"/>
  </r>
  <r>
    <s v="Walgreens"/>
    <s v="Maria"/>
    <n v="1189833"/>
    <x v="32"/>
    <x v="31"/>
    <s v="West"/>
    <s v="California"/>
    <s v="Diet Coke"/>
    <n v="0.55000000000000004"/>
    <n v="8500"/>
    <n v="30"/>
    <n v="4675"/>
  </r>
  <r>
    <s v="Walgreens"/>
    <s v="Maria"/>
    <n v="1189833"/>
    <x v="35"/>
    <x v="34"/>
    <s v="West"/>
    <s v="California"/>
    <s v="Diet Coke"/>
    <n v="0.55000000000000004"/>
    <n v="9000"/>
    <n v="30"/>
    <n v="4950"/>
  </r>
  <r>
    <s v="Target"/>
    <s v="Stuart"/>
    <n v="1197831"/>
    <x v="0"/>
    <x v="0"/>
    <s v="South"/>
    <s v="Texas"/>
    <s v="Fanta"/>
    <n v="0.35"/>
    <n v="6250"/>
    <n v="30"/>
    <n v="2187.5"/>
  </r>
  <r>
    <s v="Target"/>
    <s v="Stuart"/>
    <n v="1197831"/>
    <x v="2"/>
    <x v="2"/>
    <s v="South"/>
    <s v="Texas"/>
    <s v="Fanta"/>
    <n v="0.4"/>
    <n v="6000"/>
    <n v="30"/>
    <n v="2400"/>
  </r>
  <r>
    <s v="Target"/>
    <s v="Stuart"/>
    <n v="1197831"/>
    <x v="1"/>
    <x v="1"/>
    <s v="South"/>
    <s v="Texas"/>
    <s v="Fanta"/>
    <n v="0.35"/>
    <n v="7000"/>
    <n v="30"/>
    <n v="2450"/>
  </r>
  <r>
    <s v="Target"/>
    <s v="Stuart"/>
    <n v="1197831"/>
    <x v="3"/>
    <x v="3"/>
    <s v="South"/>
    <s v="Texas"/>
    <s v="Fanta"/>
    <n v="0.4"/>
    <n v="6250"/>
    <n v="30"/>
    <n v="2500"/>
  </r>
  <r>
    <s v="Target"/>
    <s v="Stuart"/>
    <n v="1197831"/>
    <x v="6"/>
    <x v="6"/>
    <s v="South"/>
    <s v="Texas"/>
    <s v="Fanta"/>
    <n v="0.4"/>
    <n v="6500"/>
    <n v="30"/>
    <n v="2600"/>
  </r>
  <r>
    <s v="Target"/>
    <s v="Stuart"/>
    <n v="1197831"/>
    <x v="4"/>
    <x v="4"/>
    <s v="South"/>
    <s v="Texas"/>
    <s v="Fanta"/>
    <n v="0.4"/>
    <n v="7000"/>
    <n v="30"/>
    <n v="2800"/>
  </r>
  <r>
    <s v="Target"/>
    <s v="Stuart"/>
    <n v="1197831"/>
    <x v="8"/>
    <x v="8"/>
    <s v="South"/>
    <s v="Texas"/>
    <s v="Fanta"/>
    <n v="0.4"/>
    <n v="7000"/>
    <n v="30"/>
    <n v="2800"/>
  </r>
  <r>
    <s v="Target"/>
    <s v="Stuart"/>
    <n v="1197831"/>
    <x v="7"/>
    <x v="7"/>
    <s v="South"/>
    <s v="Texas"/>
    <s v="Fanta"/>
    <n v="0.4"/>
    <n v="7500"/>
    <n v="30"/>
    <n v="3000"/>
  </r>
  <r>
    <s v="Target"/>
    <s v="Stuart"/>
    <n v="1197831"/>
    <x v="5"/>
    <x v="5"/>
    <s v="South"/>
    <s v="Texas"/>
    <s v="Fanta"/>
    <n v="0.5"/>
    <n v="6000"/>
    <n v="30"/>
    <n v="3000"/>
  </r>
  <r>
    <s v="Target"/>
    <s v="Stuart"/>
    <n v="1197831"/>
    <x v="9"/>
    <x v="9"/>
    <s v="South"/>
    <s v="Texas"/>
    <s v="Fanta"/>
    <n v="0.5"/>
    <n v="6250"/>
    <n v="30"/>
    <n v="3125"/>
  </r>
  <r>
    <s v="Target"/>
    <s v="Stuart"/>
    <n v="1197831"/>
    <x v="10"/>
    <x v="10"/>
    <s v="South"/>
    <s v="Texas"/>
    <s v="Fanta"/>
    <n v="0.5"/>
    <n v="6750"/>
    <n v="30"/>
    <n v="3375"/>
  </r>
  <r>
    <s v="Target"/>
    <s v="Stuart"/>
    <n v="1197831"/>
    <x v="11"/>
    <x v="11"/>
    <s v="South"/>
    <s v="Texas"/>
    <s v="Fanta"/>
    <n v="0.5"/>
    <n v="7000"/>
    <n v="30"/>
    <n v="3500"/>
  </r>
  <r>
    <s v="Costco"/>
    <s v="Ana"/>
    <n v="1128299"/>
    <x v="13"/>
    <x v="13"/>
    <s v="West"/>
    <s v="California"/>
    <s v="Fanta"/>
    <n v="0.5"/>
    <n v="5750"/>
    <n v="30"/>
    <n v="2875"/>
  </r>
  <r>
    <s v="Costco"/>
    <s v="Ana"/>
    <n v="1128299"/>
    <x v="12"/>
    <x v="39"/>
    <s v="West"/>
    <s v="California"/>
    <s v="Fanta"/>
    <n v="0.5"/>
    <n v="6250"/>
    <n v="37"/>
    <n v="3125"/>
  </r>
  <r>
    <s v="Costco"/>
    <s v="Ana"/>
    <n v="1128299"/>
    <x v="14"/>
    <x v="14"/>
    <s v="West"/>
    <s v="California"/>
    <s v="Fanta"/>
    <n v="0.6"/>
    <n v="6000"/>
    <n v="30"/>
    <n v="3600"/>
  </r>
  <r>
    <s v="Costco"/>
    <s v="Ana"/>
    <n v="1128299"/>
    <x v="15"/>
    <x v="15"/>
    <s v="West"/>
    <s v="California"/>
    <s v="Fanta"/>
    <n v="0.55000000000000004"/>
    <n v="6750"/>
    <n v="30"/>
    <n v="3712.5"/>
  </r>
  <r>
    <s v="Costco"/>
    <s v="Ana"/>
    <n v="1128299"/>
    <x v="18"/>
    <x v="18"/>
    <s v="West"/>
    <s v="California"/>
    <s v="Fanta"/>
    <n v="0.6"/>
    <n v="6250"/>
    <n v="30"/>
    <n v="3750"/>
  </r>
  <r>
    <s v="Costco"/>
    <s v="Ana"/>
    <n v="1128299"/>
    <x v="16"/>
    <x v="16"/>
    <s v="West"/>
    <s v="California"/>
    <s v="Fanta"/>
    <n v="0.55000000000000004"/>
    <n v="7000"/>
    <n v="30"/>
    <n v="3850"/>
  </r>
  <r>
    <s v="Costco"/>
    <s v="Ana"/>
    <n v="1128299"/>
    <x v="20"/>
    <x v="20"/>
    <s v="West"/>
    <s v="California"/>
    <s v="Fanta"/>
    <n v="0.6"/>
    <n v="6500"/>
    <n v="30"/>
    <n v="3900"/>
  </r>
  <r>
    <s v="Costco"/>
    <s v="Ana"/>
    <n v="1128299"/>
    <x v="17"/>
    <x v="17"/>
    <s v="West"/>
    <s v="California"/>
    <s v="Fanta"/>
    <n v="0.55000000000000004"/>
    <n v="7250"/>
    <n v="30"/>
    <n v="3987.5"/>
  </r>
  <r>
    <s v="Costco"/>
    <s v="Ana"/>
    <n v="1128299"/>
    <x v="21"/>
    <x v="21"/>
    <s v="West"/>
    <s v="California"/>
    <s v="Fanta"/>
    <n v="0.6"/>
    <n v="7000"/>
    <n v="30"/>
    <n v="4200"/>
  </r>
  <r>
    <s v="Costco"/>
    <s v="Ana"/>
    <n v="1128299"/>
    <x v="19"/>
    <x v="19"/>
    <s v="West"/>
    <s v="California"/>
    <s v="Fanta"/>
    <n v="0.55000000000000004"/>
    <n v="7750"/>
    <n v="30"/>
    <n v="4262.5"/>
  </r>
  <r>
    <s v="Costco"/>
    <s v="Ana"/>
    <n v="1128299"/>
    <x v="22"/>
    <x v="22"/>
    <s v="West"/>
    <s v="California"/>
    <s v="Fanta"/>
    <n v="0.6"/>
    <n v="7250"/>
    <n v="30"/>
    <n v="4350"/>
  </r>
  <r>
    <s v="Costco"/>
    <s v="Ana"/>
    <n v="1128299"/>
    <x v="23"/>
    <x v="23"/>
    <s v="West"/>
    <s v="California"/>
    <s v="Fanta"/>
    <n v="0.65"/>
    <n v="7500"/>
    <n v="30"/>
    <n v="4875"/>
  </r>
  <r>
    <s v="Walgreens"/>
    <s v="Maria"/>
    <n v="1189833"/>
    <x v="25"/>
    <x v="24"/>
    <s v="West"/>
    <s v="California"/>
    <s v="Fanta"/>
    <n v="0.45"/>
    <n v="5250"/>
    <n v="30"/>
    <n v="2362.5"/>
  </r>
  <r>
    <s v="Walgreens"/>
    <s v="Maria"/>
    <n v="1189833"/>
    <x v="27"/>
    <x v="26"/>
    <s v="West"/>
    <s v="California"/>
    <s v="Fanta"/>
    <n v="0.45"/>
    <n v="5250"/>
    <n v="30"/>
    <n v="2362.5"/>
  </r>
  <r>
    <s v="Walgreens"/>
    <s v="Maria"/>
    <n v="1189833"/>
    <x v="24"/>
    <x v="36"/>
    <s v="West"/>
    <s v="California"/>
    <s v="Fanta"/>
    <n v="0.45"/>
    <n v="5500"/>
    <n v="30"/>
    <n v="2475"/>
  </r>
  <r>
    <s v="Walgreens"/>
    <s v="Maria"/>
    <n v="1189833"/>
    <x v="26"/>
    <x v="25"/>
    <s v="West"/>
    <s v="California"/>
    <s v="Fanta"/>
    <n v="0.45"/>
    <n v="5500"/>
    <n v="30"/>
    <n v="2475"/>
  </r>
  <r>
    <s v="Walgreens"/>
    <s v="Maria"/>
    <n v="1189833"/>
    <x v="28"/>
    <x v="27"/>
    <s v="West"/>
    <s v="California"/>
    <s v="Fanta"/>
    <n v="0.45"/>
    <n v="5500"/>
    <n v="30"/>
    <n v="2475"/>
  </r>
  <r>
    <s v="Walgreens"/>
    <s v="Maria"/>
    <n v="1189833"/>
    <x v="30"/>
    <x v="29"/>
    <s v="West"/>
    <s v="California"/>
    <s v="Fanta"/>
    <n v="0.45"/>
    <n v="6250"/>
    <n v="30"/>
    <n v="2812.5"/>
  </r>
  <r>
    <s v="Walgreens"/>
    <s v="Maria"/>
    <n v="1189833"/>
    <x v="33"/>
    <x v="32"/>
    <s v="West"/>
    <s v="California"/>
    <s v="Fanta"/>
    <n v="0.45"/>
    <n v="6500"/>
    <n v="30"/>
    <n v="2925"/>
  </r>
  <r>
    <s v="Walgreens"/>
    <s v="Maria"/>
    <n v="1189833"/>
    <x v="29"/>
    <x v="28"/>
    <s v="West"/>
    <s v="California"/>
    <s v="Fanta"/>
    <n v="0.5"/>
    <n v="6250"/>
    <n v="30"/>
    <n v="3125"/>
  </r>
  <r>
    <s v="Walgreens"/>
    <s v="Maria"/>
    <n v="1189833"/>
    <x v="32"/>
    <x v="31"/>
    <s v="West"/>
    <s v="California"/>
    <s v="Fanta"/>
    <n v="0.5"/>
    <n v="6500"/>
    <n v="30"/>
    <n v="3250"/>
  </r>
  <r>
    <s v="Walgreens"/>
    <s v="Maria"/>
    <n v="1189833"/>
    <x v="31"/>
    <x v="30"/>
    <s v="West"/>
    <s v="California"/>
    <s v="Fanta"/>
    <n v="0.5"/>
    <n v="6500"/>
    <n v="30"/>
    <n v="3250"/>
  </r>
  <r>
    <s v="Walgreens"/>
    <s v="Maria"/>
    <n v="1189833"/>
    <x v="34"/>
    <x v="33"/>
    <s v="West"/>
    <s v="California"/>
    <s v="Fanta"/>
    <n v="0.5"/>
    <n v="6750"/>
    <n v="30"/>
    <n v="3375"/>
  </r>
  <r>
    <s v="Walgreens"/>
    <s v="Maria"/>
    <n v="1189833"/>
    <x v="35"/>
    <x v="34"/>
    <s v="West"/>
    <s v="California"/>
    <s v="Fanta"/>
    <n v="0.5"/>
    <n v="7000"/>
    <n v="30"/>
    <n v="3500"/>
  </r>
  <r>
    <s v="Target"/>
    <s v="Stuart"/>
    <n v="1197831"/>
    <x v="0"/>
    <x v="0"/>
    <s v="South"/>
    <s v="Texas"/>
    <s v="Powerade"/>
    <n v="0.4"/>
    <n v="5000"/>
    <n v="30"/>
    <n v="2000"/>
  </r>
  <r>
    <s v="Target"/>
    <s v="Stuart"/>
    <n v="1197831"/>
    <x v="1"/>
    <x v="1"/>
    <s v="South"/>
    <s v="Texas"/>
    <s v="Powerade"/>
    <n v="0.4"/>
    <n v="5500"/>
    <n v="30"/>
    <n v="2200"/>
  </r>
  <r>
    <s v="Target"/>
    <s v="Stuart"/>
    <n v="1197831"/>
    <x v="2"/>
    <x v="2"/>
    <s v="South"/>
    <s v="Texas"/>
    <s v="Powerade"/>
    <n v="0.45"/>
    <n v="5000"/>
    <n v="30"/>
    <n v="2250"/>
  </r>
  <r>
    <s v="Target"/>
    <s v="Stuart"/>
    <n v="1197831"/>
    <x v="3"/>
    <x v="3"/>
    <s v="South"/>
    <s v="Texas"/>
    <s v="Powerade"/>
    <n v="0.45"/>
    <n v="5250"/>
    <n v="30"/>
    <n v="2362.5"/>
  </r>
  <r>
    <s v="Target"/>
    <s v="Stuart"/>
    <n v="1197831"/>
    <x v="5"/>
    <x v="5"/>
    <s v="South"/>
    <s v="Texas"/>
    <s v="Powerade"/>
    <n v="0.45"/>
    <n v="5750"/>
    <n v="30"/>
    <n v="2587.5"/>
  </r>
  <r>
    <s v="Target"/>
    <s v="Stuart"/>
    <n v="1197831"/>
    <x v="4"/>
    <x v="4"/>
    <s v="South"/>
    <s v="Texas"/>
    <s v="Powerade"/>
    <n v="0.45"/>
    <n v="6000"/>
    <n v="30"/>
    <n v="2700"/>
  </r>
  <r>
    <s v="Target"/>
    <s v="Stuart"/>
    <n v="1197831"/>
    <x v="9"/>
    <x v="9"/>
    <s v="South"/>
    <s v="Texas"/>
    <s v="Powerade"/>
    <n v="0.45"/>
    <n v="6250"/>
    <n v="30"/>
    <n v="2812.5"/>
  </r>
  <r>
    <s v="Target"/>
    <s v="Stuart"/>
    <n v="1197831"/>
    <x v="7"/>
    <x v="7"/>
    <s v="South"/>
    <s v="Texas"/>
    <s v="Powerade"/>
    <n v="0.45"/>
    <n v="6500"/>
    <n v="30"/>
    <n v="2925"/>
  </r>
  <r>
    <s v="Target"/>
    <s v="Stuart"/>
    <n v="1197831"/>
    <x v="6"/>
    <x v="6"/>
    <s v="South"/>
    <s v="Texas"/>
    <s v="Powerade"/>
    <n v="0.45"/>
    <n v="6500"/>
    <n v="30"/>
    <n v="2925"/>
  </r>
  <r>
    <s v="Target"/>
    <s v="Stuart"/>
    <n v="1197831"/>
    <x v="10"/>
    <x v="10"/>
    <s v="South"/>
    <s v="Texas"/>
    <s v="Powerade"/>
    <n v="0.45"/>
    <n v="6500"/>
    <n v="30"/>
    <n v="2925"/>
  </r>
  <r>
    <s v="Target"/>
    <s v="Stuart"/>
    <n v="1197831"/>
    <x v="11"/>
    <x v="11"/>
    <s v="South"/>
    <s v="Texas"/>
    <s v="Powerade"/>
    <n v="0.45"/>
    <n v="6500"/>
    <n v="30"/>
    <n v="2925"/>
  </r>
  <r>
    <s v="Target"/>
    <s v="Stuart"/>
    <n v="1197831"/>
    <x v="8"/>
    <x v="8"/>
    <s v="South"/>
    <s v="Texas"/>
    <s v="Powerade"/>
    <n v="0.45"/>
    <n v="7000"/>
    <n v="30"/>
    <n v="3150"/>
  </r>
  <r>
    <s v="Costco"/>
    <s v="Ana"/>
    <n v="1128299"/>
    <x v="13"/>
    <x v="35"/>
    <s v="West"/>
    <s v="California"/>
    <s v="Powerade"/>
    <n v="0.55000000000000004"/>
    <n v="5000"/>
    <n v="33"/>
    <n v="2750"/>
  </r>
  <r>
    <s v="Costco"/>
    <s v="Ana"/>
    <n v="1128299"/>
    <x v="12"/>
    <x v="12"/>
    <s v="West"/>
    <s v="California"/>
    <s v="Powerade"/>
    <n v="0.55000000000000004"/>
    <n v="5750"/>
    <n v="30"/>
    <n v="3162.5"/>
  </r>
  <r>
    <s v="Costco"/>
    <s v="Ana"/>
    <n v="1128299"/>
    <x v="14"/>
    <x v="14"/>
    <s v="West"/>
    <s v="California"/>
    <s v="Powerade"/>
    <n v="0.65"/>
    <n v="5000"/>
    <n v="30"/>
    <n v="3250"/>
  </r>
  <r>
    <s v="Costco"/>
    <s v="Ana"/>
    <n v="1128299"/>
    <x v="18"/>
    <x v="18"/>
    <s v="West"/>
    <s v="California"/>
    <s v="Powerade"/>
    <n v="0.65"/>
    <n v="5250"/>
    <n v="30"/>
    <n v="3412.5"/>
  </r>
  <r>
    <s v="Costco"/>
    <s v="Ana"/>
    <n v="1128299"/>
    <x v="20"/>
    <x v="20"/>
    <s v="West"/>
    <s v="California"/>
    <s v="Powerade"/>
    <n v="0.65"/>
    <n v="5500"/>
    <n v="30"/>
    <n v="3575"/>
  </r>
  <r>
    <s v="Costco"/>
    <s v="Ana"/>
    <n v="1128299"/>
    <x v="21"/>
    <x v="21"/>
    <s v="West"/>
    <s v="California"/>
    <s v="Powerade"/>
    <n v="0.65"/>
    <n v="5750"/>
    <n v="30"/>
    <n v="3737.5"/>
  </r>
  <r>
    <s v="Costco"/>
    <s v="Ana"/>
    <n v="1128299"/>
    <x v="15"/>
    <x v="15"/>
    <s v="West"/>
    <s v="California"/>
    <s v="Powerade"/>
    <n v="0.65"/>
    <n v="6500"/>
    <n v="30"/>
    <n v="4225"/>
  </r>
  <r>
    <s v="Costco"/>
    <s v="Ana"/>
    <n v="1128299"/>
    <x v="16"/>
    <x v="16"/>
    <s v="West"/>
    <s v="California"/>
    <s v="Powerade"/>
    <n v="0.65"/>
    <n v="6500"/>
    <n v="30"/>
    <n v="4225"/>
  </r>
  <r>
    <s v="Costco"/>
    <s v="Ana"/>
    <n v="1128299"/>
    <x v="19"/>
    <x v="19"/>
    <s v="West"/>
    <s v="California"/>
    <s v="Powerade"/>
    <n v="0.65"/>
    <n v="7000"/>
    <n v="30"/>
    <n v="4550"/>
  </r>
  <r>
    <s v="Costco"/>
    <s v="Ana"/>
    <n v="1128299"/>
    <x v="17"/>
    <x v="17"/>
    <s v="West"/>
    <s v="California"/>
    <s v="Powerade"/>
    <n v="0.65"/>
    <n v="7250"/>
    <n v="30"/>
    <n v="4712.5"/>
  </r>
  <r>
    <s v="Costco"/>
    <s v="Ana"/>
    <n v="1128299"/>
    <x v="22"/>
    <x v="22"/>
    <s v="West"/>
    <s v="California"/>
    <s v="Powerade"/>
    <n v="0.65"/>
    <n v="7750"/>
    <n v="30"/>
    <n v="5037.5"/>
  </r>
  <r>
    <s v="Costco"/>
    <s v="Ana"/>
    <n v="1128299"/>
    <x v="23"/>
    <x v="23"/>
    <s v="West"/>
    <s v="California"/>
    <s v="Powerade"/>
    <n v="0.75"/>
    <n v="7500"/>
    <n v="30"/>
    <n v="5625"/>
  </r>
  <r>
    <s v="Walgreens"/>
    <s v="Maria"/>
    <n v="1189833"/>
    <x v="26"/>
    <x v="25"/>
    <s v="West"/>
    <s v="California"/>
    <s v="Powerade"/>
    <n v="0.5"/>
    <n v="4250"/>
    <n v="30"/>
    <n v="2125"/>
  </r>
  <r>
    <s v="Walgreens"/>
    <s v="Maria"/>
    <n v="1189833"/>
    <x v="27"/>
    <x v="26"/>
    <s v="West"/>
    <s v="California"/>
    <s v="Powerade"/>
    <n v="0.5"/>
    <n v="4250"/>
    <n v="30"/>
    <n v="2125"/>
  </r>
  <r>
    <s v="Walgreens"/>
    <s v="Maria"/>
    <n v="1189833"/>
    <x v="25"/>
    <x v="13"/>
    <s v="West"/>
    <s v="California"/>
    <s v="Powerade"/>
    <n v="0.5"/>
    <n v="4500"/>
    <n v="35"/>
    <n v="2250"/>
  </r>
  <r>
    <s v="Walgreens"/>
    <s v="Maria"/>
    <n v="1189833"/>
    <x v="28"/>
    <x v="27"/>
    <s v="West"/>
    <s v="California"/>
    <s v="Powerade"/>
    <n v="0.5"/>
    <n v="4500"/>
    <n v="30"/>
    <n v="2250"/>
  </r>
  <r>
    <s v="Walgreens"/>
    <s v="Maria"/>
    <n v="1189833"/>
    <x v="24"/>
    <x v="36"/>
    <s v="West"/>
    <s v="California"/>
    <s v="Powerade"/>
    <n v="0.5"/>
    <n v="5000"/>
    <n v="30"/>
    <n v="2500"/>
  </r>
  <r>
    <s v="Walgreens"/>
    <s v="Maria"/>
    <n v="1189833"/>
    <x v="30"/>
    <x v="29"/>
    <s v="West"/>
    <s v="California"/>
    <s v="Powerade"/>
    <n v="0.5"/>
    <n v="5000"/>
    <n v="30"/>
    <n v="2500"/>
  </r>
  <r>
    <s v="Walgreens"/>
    <s v="Maria"/>
    <n v="1189833"/>
    <x v="33"/>
    <x v="32"/>
    <s v="West"/>
    <s v="California"/>
    <s v="Powerade"/>
    <n v="0.5"/>
    <n v="7000"/>
    <n v="30"/>
    <n v="3500"/>
  </r>
  <r>
    <s v="Walgreens"/>
    <s v="Maria"/>
    <n v="1189833"/>
    <x v="29"/>
    <x v="28"/>
    <s v="West"/>
    <s v="California"/>
    <s v="Powerade"/>
    <n v="0.6"/>
    <n v="6000"/>
    <n v="30"/>
    <n v="3600"/>
  </r>
  <r>
    <s v="Walgreens"/>
    <s v="Maria"/>
    <n v="1189833"/>
    <x v="31"/>
    <x v="30"/>
    <s v="West"/>
    <s v="California"/>
    <s v="Powerade"/>
    <n v="0.6"/>
    <n v="6000"/>
    <n v="30"/>
    <n v="3600"/>
  </r>
  <r>
    <s v="Walgreens"/>
    <s v="Maria"/>
    <n v="1189833"/>
    <x v="35"/>
    <x v="34"/>
    <s v="West"/>
    <s v="California"/>
    <s v="Powerade"/>
    <n v="0.6"/>
    <n v="6250"/>
    <n v="30"/>
    <n v="3750"/>
  </r>
  <r>
    <s v="Walgreens"/>
    <s v="Maria"/>
    <n v="1189833"/>
    <x v="32"/>
    <x v="31"/>
    <s v="West"/>
    <s v="California"/>
    <s v="Powerade"/>
    <n v="0.6"/>
    <n v="6500"/>
    <n v="30"/>
    <n v="3900"/>
  </r>
  <r>
    <s v="Walgreens"/>
    <s v="Maria"/>
    <n v="1189833"/>
    <x v="34"/>
    <x v="33"/>
    <s v="West"/>
    <s v="California"/>
    <s v="Powerade"/>
    <n v="0.6"/>
    <n v="6750"/>
    <n v="30"/>
    <n v="4050"/>
  </r>
  <r>
    <s v="Target"/>
    <s v="Stuart"/>
    <n v="1197831"/>
    <x v="0"/>
    <x v="13"/>
    <s v="South"/>
    <s v="Texas"/>
    <s v="Sprite"/>
    <n v="0.35"/>
    <n v="6750"/>
    <n v="49"/>
    <n v="2362.5"/>
  </r>
  <r>
    <s v="Target"/>
    <s v="Stuart"/>
    <n v="1197831"/>
    <x v="1"/>
    <x v="1"/>
    <s v="South"/>
    <s v="Texas"/>
    <s v="Sprite"/>
    <n v="0.35"/>
    <n v="7000"/>
    <n v="30"/>
    <n v="2450"/>
  </r>
  <r>
    <s v="Target"/>
    <s v="Stuart"/>
    <n v="1197831"/>
    <x v="2"/>
    <x v="2"/>
    <s v="South"/>
    <s v="Texas"/>
    <s v="Sprite"/>
    <n v="0.35"/>
    <n v="7000"/>
    <n v="30"/>
    <n v="2450"/>
  </r>
  <r>
    <s v="Target"/>
    <s v="Stuart"/>
    <n v="1197831"/>
    <x v="3"/>
    <x v="3"/>
    <s v="South"/>
    <s v="Texas"/>
    <s v="Sprite"/>
    <n v="0.35"/>
    <n v="7250"/>
    <n v="30"/>
    <n v="2537.5"/>
  </r>
  <r>
    <s v="Target"/>
    <s v="Stuart"/>
    <n v="1197831"/>
    <x v="4"/>
    <x v="4"/>
    <s v="South"/>
    <s v="Texas"/>
    <s v="Sprite"/>
    <n v="0.35"/>
    <n v="7750"/>
    <n v="30"/>
    <n v="2712.5"/>
  </r>
  <r>
    <s v="Target"/>
    <s v="Stuart"/>
    <n v="1197831"/>
    <x v="7"/>
    <x v="7"/>
    <s v="South"/>
    <s v="Texas"/>
    <s v="Sprite"/>
    <n v="0.4"/>
    <n v="8000"/>
    <n v="30"/>
    <n v="3200"/>
  </r>
  <r>
    <s v="Target"/>
    <s v="Stuart"/>
    <n v="1197831"/>
    <x v="5"/>
    <x v="5"/>
    <s v="South"/>
    <s v="Texas"/>
    <s v="Sprite"/>
    <n v="0.5"/>
    <n v="7500"/>
    <n v="30"/>
    <n v="3750"/>
  </r>
  <r>
    <s v="Target"/>
    <s v="Stuart"/>
    <n v="1197831"/>
    <x v="10"/>
    <x v="10"/>
    <s v="South"/>
    <s v="Texas"/>
    <s v="Sprite"/>
    <n v="0.5"/>
    <n v="8250"/>
    <n v="30"/>
    <n v="4125"/>
  </r>
  <r>
    <s v="Target"/>
    <s v="Stuart"/>
    <n v="1197831"/>
    <x v="11"/>
    <x v="11"/>
    <s v="South"/>
    <s v="Texas"/>
    <s v="Sprite"/>
    <n v="0.5"/>
    <n v="8500"/>
    <n v="30"/>
    <n v="4250"/>
  </r>
  <r>
    <s v="Target"/>
    <s v="Stuart"/>
    <n v="1197831"/>
    <x v="8"/>
    <x v="8"/>
    <s v="South"/>
    <s v="Texas"/>
    <s v="Sprite"/>
    <n v="0.4"/>
    <n v="11000"/>
    <n v="30"/>
    <n v="4400"/>
  </r>
  <r>
    <s v="Target"/>
    <s v="Stuart"/>
    <n v="1197831"/>
    <x v="6"/>
    <x v="6"/>
    <s v="South"/>
    <s v="Texas"/>
    <s v="Sprite"/>
    <n v="0.4"/>
    <n v="11000"/>
    <n v="30"/>
    <n v="4400"/>
  </r>
  <r>
    <s v="Target"/>
    <s v="Stuart"/>
    <n v="1197831"/>
    <x v="9"/>
    <x v="9"/>
    <s v="South"/>
    <s v="Texas"/>
    <s v="Sprite"/>
    <n v="0.5"/>
    <n v="9000"/>
    <n v="30"/>
    <n v="4500"/>
  </r>
  <r>
    <s v="Costco"/>
    <s v="Ana"/>
    <n v="1128299"/>
    <x v="13"/>
    <x v="13"/>
    <s v="West"/>
    <s v="California"/>
    <s v="Sprite"/>
    <n v="0.5"/>
    <n v="7250"/>
    <n v="30"/>
    <n v="3625"/>
  </r>
  <r>
    <s v="Costco"/>
    <s v="Ana"/>
    <n v="1128299"/>
    <x v="15"/>
    <x v="15"/>
    <s v="West"/>
    <s v="California"/>
    <s v="Sprite"/>
    <n v="0.55000000000000004"/>
    <n v="7000"/>
    <n v="30"/>
    <n v="3850"/>
  </r>
  <r>
    <s v="Costco"/>
    <s v="Ana"/>
    <n v="1128299"/>
    <x v="12"/>
    <x v="38"/>
    <s v="West"/>
    <s v="California"/>
    <s v="Sprite"/>
    <n v="0.5"/>
    <n v="7750"/>
    <n v="65"/>
    <n v="3875"/>
  </r>
  <r>
    <s v="Costco"/>
    <s v="Ana"/>
    <n v="1128299"/>
    <x v="16"/>
    <x v="16"/>
    <s v="West"/>
    <s v="California"/>
    <s v="Sprite"/>
    <n v="0.55000000000000004"/>
    <n v="7250"/>
    <n v="30"/>
    <n v="3987.5"/>
  </r>
  <r>
    <s v="Costco"/>
    <s v="Ana"/>
    <n v="1128299"/>
    <x v="14"/>
    <x v="14"/>
    <s v="West"/>
    <s v="California"/>
    <s v="Sprite"/>
    <n v="0.6"/>
    <n v="7000"/>
    <n v="30"/>
    <n v="4200"/>
  </r>
  <r>
    <s v="Costco"/>
    <s v="Ana"/>
    <n v="1128299"/>
    <x v="17"/>
    <x v="17"/>
    <s v="West"/>
    <s v="California"/>
    <s v="Sprite"/>
    <n v="0.55000000000000004"/>
    <n v="7750"/>
    <n v="30"/>
    <n v="4262.5"/>
  </r>
  <r>
    <s v="Costco"/>
    <s v="Ana"/>
    <n v="1128299"/>
    <x v="19"/>
    <x v="19"/>
    <s v="West"/>
    <s v="California"/>
    <s v="Sprite"/>
    <n v="0.55000000000000004"/>
    <n v="7750"/>
    <n v="30"/>
    <n v="4262.5"/>
  </r>
  <r>
    <s v="Costco"/>
    <s v="Ana"/>
    <n v="1128299"/>
    <x v="18"/>
    <x v="18"/>
    <s v="West"/>
    <s v="California"/>
    <s v="Sprite"/>
    <n v="0.65"/>
    <n v="7250"/>
    <n v="30"/>
    <n v="4712.5"/>
  </r>
  <r>
    <s v="Costco"/>
    <s v="Ana"/>
    <n v="1128299"/>
    <x v="20"/>
    <x v="20"/>
    <s v="West"/>
    <s v="California"/>
    <s v="Sprite"/>
    <n v="0.65"/>
    <n v="7500"/>
    <n v="30"/>
    <n v="4875"/>
  </r>
  <r>
    <s v="Costco"/>
    <s v="Ana"/>
    <n v="1128299"/>
    <x v="23"/>
    <x v="23"/>
    <s v="West"/>
    <s v="California"/>
    <s v="Sprite"/>
    <n v="0.65"/>
    <n v="8000"/>
    <n v="30"/>
    <n v="5200"/>
  </r>
  <r>
    <s v="Costco"/>
    <s v="Ana"/>
    <n v="1128299"/>
    <x v="21"/>
    <x v="21"/>
    <s v="West"/>
    <s v="California"/>
    <s v="Sprite"/>
    <n v="0.65"/>
    <n v="8250"/>
    <n v="30"/>
    <n v="5362.5"/>
  </r>
  <r>
    <s v="Costco"/>
    <s v="Ana"/>
    <n v="1128299"/>
    <x v="22"/>
    <x v="22"/>
    <s v="West"/>
    <s v="California"/>
    <s v="Sprite"/>
    <n v="0.65"/>
    <n v="8250"/>
    <n v="30"/>
    <n v="5362.5"/>
  </r>
  <r>
    <s v="Walgreens"/>
    <s v="Maria"/>
    <n v="1189833"/>
    <x v="26"/>
    <x v="25"/>
    <s v="West"/>
    <s v="California"/>
    <s v="Sprite"/>
    <n v="0.45"/>
    <n v="6500"/>
    <n v="30"/>
    <n v="2925"/>
  </r>
  <r>
    <s v="Walgreens"/>
    <s v="Maria"/>
    <n v="1189833"/>
    <x v="25"/>
    <x v="24"/>
    <s v="West"/>
    <s v="California"/>
    <s v="Sprite"/>
    <n v="0.45"/>
    <n v="6750"/>
    <n v="30"/>
    <n v="3037.5"/>
  </r>
  <r>
    <s v="Walgreens"/>
    <s v="Maria"/>
    <n v="1189833"/>
    <x v="27"/>
    <x v="26"/>
    <s v="West"/>
    <s v="California"/>
    <s v="Sprite"/>
    <n v="0.5"/>
    <n v="6250"/>
    <n v="30"/>
    <n v="3125"/>
  </r>
  <r>
    <s v="Walgreens"/>
    <s v="Maria"/>
    <n v="1189833"/>
    <x v="24"/>
    <x v="36"/>
    <s v="West"/>
    <s v="California"/>
    <s v="Sprite"/>
    <n v="0.45"/>
    <n v="7000"/>
    <n v="30"/>
    <n v="3150"/>
  </r>
  <r>
    <s v="Walgreens"/>
    <s v="Maria"/>
    <n v="1189833"/>
    <x v="28"/>
    <x v="27"/>
    <s v="West"/>
    <s v="California"/>
    <s v="Sprite"/>
    <n v="0.5"/>
    <n v="6500"/>
    <n v="30"/>
    <n v="3250"/>
  </r>
  <r>
    <s v="Walgreens"/>
    <s v="Maria"/>
    <n v="1189833"/>
    <x v="29"/>
    <x v="28"/>
    <s v="West"/>
    <s v="California"/>
    <s v="Sprite"/>
    <n v="0.5"/>
    <n v="6500"/>
    <n v="30"/>
    <n v="3250"/>
  </r>
  <r>
    <s v="Walgreens"/>
    <s v="Maria"/>
    <n v="1189833"/>
    <x v="31"/>
    <x v="30"/>
    <s v="West"/>
    <s v="California"/>
    <s v="Sprite"/>
    <n v="0.5"/>
    <n v="6750"/>
    <n v="30"/>
    <n v="3375"/>
  </r>
  <r>
    <s v="Walgreens"/>
    <s v="Maria"/>
    <n v="1189833"/>
    <x v="32"/>
    <x v="31"/>
    <s v="West"/>
    <s v="California"/>
    <s v="Sprite"/>
    <n v="0.5"/>
    <n v="7000"/>
    <n v="30"/>
    <n v="3500"/>
  </r>
  <r>
    <s v="Walgreens"/>
    <s v="Maria"/>
    <n v="1189833"/>
    <x v="35"/>
    <x v="34"/>
    <s v="West"/>
    <s v="California"/>
    <s v="Sprite"/>
    <n v="0.5"/>
    <n v="7000"/>
    <n v="30"/>
    <n v="3500"/>
  </r>
  <r>
    <s v="Walgreens"/>
    <s v="Maria"/>
    <n v="1189833"/>
    <x v="34"/>
    <x v="33"/>
    <s v="West"/>
    <s v="California"/>
    <s v="Sprite"/>
    <n v="0.5"/>
    <n v="7250"/>
    <n v="30"/>
    <n v="3625"/>
  </r>
  <r>
    <s v="Walgreens"/>
    <s v="Maria"/>
    <n v="1189833"/>
    <x v="30"/>
    <x v="29"/>
    <s v="West"/>
    <s v="California"/>
    <s v="Sprite"/>
    <n v="0.5"/>
    <n v="7500"/>
    <n v="30"/>
    <n v="3750"/>
  </r>
  <r>
    <s v="Walgreens"/>
    <s v="Maria"/>
    <n v="1189833"/>
    <x v="33"/>
    <x v="32"/>
    <s v="West"/>
    <s v="California"/>
    <s v="Sprite"/>
    <n v="0.5"/>
    <n v="7500"/>
    <n v="30"/>
    <n v="3750"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  <r>
    <m/>
    <m/>
    <m/>
    <x v="36"/>
    <x v="4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B42A5-CE18-4FFA-9557-5733B143177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D16" firstHeaderRow="0" firstDataRow="1" firstDataCol="1"/>
  <pivotFields count="14">
    <pivotField showAll="0"/>
    <pivotField showAll="0"/>
    <pivotField showAll="0"/>
    <pivotField axis="axisRow" numFmtId="14" showAll="0">
      <items count="32">
        <item x="1"/>
        <item x="24"/>
        <item x="12"/>
        <item x="0"/>
        <item x="25"/>
        <item x="13"/>
        <item x="2"/>
        <item x="26"/>
        <item x="14"/>
        <item x="3"/>
        <item x="27"/>
        <item x="18"/>
        <item x="4"/>
        <item x="28"/>
        <item x="20"/>
        <item x="7"/>
        <item x="30"/>
        <item x="21"/>
        <item x="8"/>
        <item x="22"/>
        <item x="6"/>
        <item x="23"/>
        <item x="9"/>
        <item x="17"/>
        <item x="5"/>
        <item x="29"/>
        <item x="15"/>
        <item x="10"/>
        <item x="16"/>
        <item x="11"/>
        <item x="19"/>
        <item t="default"/>
      </items>
    </pivotField>
    <pivotField numFmtId="14"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3"/>
    <field x="12"/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Sales" fld="11" baseField="0" baseItem="0"/>
    <dataField name="Sum of Price per Unit" fld="8" baseField="0" baseItem="0"/>
    <dataField name="Sum of Units Sold" fld="9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CF626-A193-4320-A505-F9437531F4D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7" firstHeaderRow="1" firstDataRow="1" firstDataCol="1"/>
  <pivotFields count="14">
    <pivotField showAll="0"/>
    <pivotField showAll="0"/>
    <pivotField showAll="0"/>
    <pivotField axis="axisRow" showAll="0">
      <items count="38">
        <item x="1"/>
        <item x="24"/>
        <item x="12"/>
        <item x="0"/>
        <item x="25"/>
        <item x="13"/>
        <item x="2"/>
        <item x="26"/>
        <item x="14"/>
        <item x="3"/>
        <item x="27"/>
        <item x="18"/>
        <item x="4"/>
        <item x="28"/>
        <item x="20"/>
        <item x="7"/>
        <item x="30"/>
        <item x="21"/>
        <item x="8"/>
        <item x="33"/>
        <item x="22"/>
        <item x="6"/>
        <item x="34"/>
        <item x="23"/>
        <item x="9"/>
        <item x="32"/>
        <item x="17"/>
        <item x="5"/>
        <item x="29"/>
        <item x="15"/>
        <item x="10"/>
        <item x="31"/>
        <item x="16"/>
        <item x="11"/>
        <item x="35"/>
        <item x="19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3"/>
    <field x="12"/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Sales" fld="11" showDataAs="runTotal" baseField="13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9</v>
    <v>Image generated by Python</v>
  </rv>
  <rv s="1">
    <v>208b8d23a7544b9391baff61f37f1a09</v>
    <v>name 'x' is not defined</v>
    <v>NameError</v>
    <v>18</v>
    <v>1</v>
  </rv>
  <rv s="2">
    <v>0</v>
    <v>8</v>
    <v>0</v>
    <v>3</v>
  </rv>
  <rv s="1">
    <v>208b8d23a7544b9391baff61f37f1a09</v>
    <v>'Payment Date'</v>
    <v>KeyError</v>
    <v>18</v>
    <v>1</v>
  </rv>
</rvData>
</file>

<file path=xl/richData/rdrichvaluestructure.xml><?xml version="1.0" encoding="utf-8"?>
<rvStructures xmlns="http://schemas.microsoft.com/office/spreadsheetml/2017/richdata" count="3">
  <s t="_localImage">
    <k n="_rvRel:LocalImageIdentifier" t="i"/>
    <k n="CalcOrigin" t="i"/>
    <k n="Text" t="s"/>
  </s>
  <s t="_error">
    <k n="correlationId" t="s"/>
    <k n="errorMessage" t="s"/>
    <k n="errorName" t="s"/>
    <k n="errorType" t="i"/>
    <k n="subType" t="i"/>
  </s>
  <s t="_error">
    <k n="colOffset" t="i"/>
    <k n="errorType" t="i"/>
    <k n="rwOffset" t="i"/>
    <k n="subType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71FE-00A0-47AC-91C4-4478AAB15D37}">
  <dimension ref="A1:AT247"/>
  <sheetViews>
    <sheetView topLeftCell="A191" zoomScale="98" zoomScaleNormal="85" workbookViewId="0">
      <selection sqref="A1:L217"/>
    </sheetView>
  </sheetViews>
  <sheetFormatPr defaultRowHeight="14.6" x14ac:dyDescent="0.4"/>
  <cols>
    <col min="1" max="2" width="10.23046875" bestFit="1" customWidth="1"/>
    <col min="3" max="3" width="12.3828125" bestFit="1" customWidth="1"/>
    <col min="4" max="4" width="12.69140625" style="28" bestFit="1" customWidth="1"/>
    <col min="5" max="5" width="15.15234375" style="12" bestFit="1" customWidth="1"/>
    <col min="6" max="6" width="9.53515625" bestFit="1" customWidth="1"/>
    <col min="7" max="7" width="8.84375" bestFit="1" customWidth="1"/>
    <col min="8" max="8" width="16.84375" bestFit="1" customWidth="1"/>
    <col min="9" max="9" width="14.84375" style="21" bestFit="1" customWidth="1"/>
    <col min="10" max="10" width="12.15234375" bestFit="1" customWidth="1"/>
    <col min="11" max="11" width="31.61328125" bestFit="1" customWidth="1"/>
    <col min="12" max="12" width="12.69140625" style="21" bestFit="1" customWidth="1"/>
    <col min="13" max="13" width="11.4609375" bestFit="1" customWidth="1"/>
    <col min="15" max="15" width="82.4609375" customWidth="1"/>
    <col min="16" max="16" width="14.07421875" customWidth="1"/>
    <col min="19" max="19" width="22" customWidth="1"/>
    <col min="29" max="29" width="16.07421875" customWidth="1"/>
    <col min="30" max="30" width="12" bestFit="1" customWidth="1"/>
    <col min="34" max="34" width="9.53515625" bestFit="1" customWidth="1"/>
    <col min="35" max="35" width="7.53515625" bestFit="1" customWidth="1"/>
    <col min="36" max="36" width="9.69140625" bestFit="1" customWidth="1"/>
    <col min="37" max="37" width="10.84375" bestFit="1" customWidth="1"/>
    <col min="38" max="38" width="12.4609375" bestFit="1" customWidth="1"/>
    <col min="39" max="39" width="6.84375" bestFit="1" customWidth="1"/>
    <col min="40" max="40" width="8.84375" bestFit="1" customWidth="1"/>
    <col min="41" max="41" width="14.07421875" bestFit="1" customWidth="1"/>
    <col min="42" max="42" width="12.15234375" bestFit="1" customWidth="1"/>
    <col min="43" max="43" width="9.53515625" bestFit="1" customWidth="1"/>
    <col min="44" max="44" width="29" bestFit="1" customWidth="1"/>
    <col min="45" max="45" width="10" bestFit="1" customWidth="1"/>
  </cols>
  <sheetData>
    <row r="1" spans="1:46" x14ac:dyDescent="0.4">
      <c r="A1" s="9" t="s">
        <v>17</v>
      </c>
      <c r="B1" s="10" t="s">
        <v>18</v>
      </c>
      <c r="C1" s="10" t="s">
        <v>19</v>
      </c>
      <c r="D1" s="25" t="s">
        <v>20</v>
      </c>
      <c r="E1" s="14" t="s">
        <v>21</v>
      </c>
      <c r="F1" s="10" t="s">
        <v>22</v>
      </c>
      <c r="G1" s="10" t="s">
        <v>23</v>
      </c>
      <c r="H1" s="10" t="s">
        <v>24</v>
      </c>
      <c r="I1" s="22" t="s">
        <v>25</v>
      </c>
      <c r="J1" s="10" t="s">
        <v>26</v>
      </c>
      <c r="K1" s="10" t="s">
        <v>27</v>
      </c>
      <c r="L1" s="18" t="s">
        <v>28</v>
      </c>
      <c r="M1" s="15" t="s">
        <v>11</v>
      </c>
      <c r="N1" s="15" t="s">
        <v>50</v>
      </c>
      <c r="R1">
        <f>J2 * I2</f>
        <v>2250</v>
      </c>
    </row>
    <row r="2" spans="1:46" x14ac:dyDescent="0.4">
      <c r="A2" s="1" t="s">
        <v>11</v>
      </c>
      <c r="B2" s="2" t="s">
        <v>12</v>
      </c>
      <c r="C2" s="2">
        <v>1197831</v>
      </c>
      <c r="D2" s="26">
        <v>44563</v>
      </c>
      <c r="E2" s="3">
        <v>44593</v>
      </c>
      <c r="F2" s="2" t="s">
        <v>13</v>
      </c>
      <c r="G2" s="2" t="s">
        <v>14</v>
      </c>
      <c r="H2" s="2" t="s">
        <v>4</v>
      </c>
      <c r="I2" s="23">
        <v>0.25</v>
      </c>
      <c r="J2" s="2">
        <v>9000</v>
      </c>
      <c r="K2" s="2">
        <v>30</v>
      </c>
      <c r="L2" s="19">
        <v>2250</v>
      </c>
      <c r="M2" t="str">
        <f t="shared" ref="M2:M65" si="0">IF(J2&gt;9000, "Above Target", "Below Target")</f>
        <v>Below Target</v>
      </c>
      <c r="N2" t="str">
        <f t="shared" ref="N2:N65" si="1">TEXT(D2, "MMMM")</f>
        <v>January</v>
      </c>
      <c r="R2">
        <f t="shared" ref="R2:R7" si="2">J3 * I3</f>
        <v>3500</v>
      </c>
    </row>
    <row r="3" spans="1:46" x14ac:dyDescent="0.4">
      <c r="A3" s="5" t="s">
        <v>11</v>
      </c>
      <c r="B3" s="6" t="s">
        <v>12</v>
      </c>
      <c r="C3" s="6">
        <v>1197831</v>
      </c>
      <c r="D3" s="27">
        <v>44563</v>
      </c>
      <c r="E3" s="7">
        <v>44593</v>
      </c>
      <c r="F3" s="6" t="s">
        <v>13</v>
      </c>
      <c r="G3" s="6" t="s">
        <v>14</v>
      </c>
      <c r="H3" s="6" t="s">
        <v>10</v>
      </c>
      <c r="I3" s="24">
        <v>0.5</v>
      </c>
      <c r="J3" s="6">
        <v>7000</v>
      </c>
      <c r="K3" s="6">
        <v>30</v>
      </c>
      <c r="L3" s="20">
        <v>2450</v>
      </c>
      <c r="M3" t="str">
        <f t="shared" si="0"/>
        <v>Below Target</v>
      </c>
      <c r="N3" t="str">
        <f t="shared" si="1"/>
        <v>January</v>
      </c>
      <c r="O3" s="12">
        <v>44701</v>
      </c>
      <c r="R3">
        <f t="shared" si="2"/>
        <v>3150</v>
      </c>
    </row>
    <row r="4" spans="1:46" x14ac:dyDescent="0.4">
      <c r="A4" s="5" t="s">
        <v>11</v>
      </c>
      <c r="B4" s="6" t="s">
        <v>12</v>
      </c>
      <c r="C4" s="6">
        <v>1197831</v>
      </c>
      <c r="D4" s="27">
        <v>44563</v>
      </c>
      <c r="E4" s="7">
        <v>44593</v>
      </c>
      <c r="F4" s="6" t="s">
        <v>13</v>
      </c>
      <c r="G4" s="6" t="s">
        <v>14</v>
      </c>
      <c r="H4" s="6" t="s">
        <v>5</v>
      </c>
      <c r="I4" s="24">
        <v>0.35</v>
      </c>
      <c r="J4" s="6">
        <v>9000</v>
      </c>
      <c r="K4" s="6">
        <v>30</v>
      </c>
      <c r="L4" s="20">
        <v>3150</v>
      </c>
      <c r="M4" t="str">
        <f t="shared" si="0"/>
        <v>Below Target</v>
      </c>
      <c r="N4" t="str">
        <f t="shared" si="1"/>
        <v>January</v>
      </c>
      <c r="O4" t="s">
        <v>31</v>
      </c>
      <c r="R4">
        <f t="shared" si="2"/>
        <v>2450</v>
      </c>
    </row>
    <row r="5" spans="1:46" x14ac:dyDescent="0.4">
      <c r="A5" s="5" t="s">
        <v>11</v>
      </c>
      <c r="B5" s="6" t="s">
        <v>12</v>
      </c>
      <c r="C5" s="6">
        <v>1197831</v>
      </c>
      <c r="D5" s="27">
        <v>44563</v>
      </c>
      <c r="E5" s="7">
        <v>44593</v>
      </c>
      <c r="F5" s="6" t="s">
        <v>13</v>
      </c>
      <c r="G5" s="6" t="s">
        <v>14</v>
      </c>
      <c r="H5" s="6" t="s">
        <v>8</v>
      </c>
      <c r="I5" s="24">
        <v>0.35</v>
      </c>
      <c r="J5" s="6">
        <v>7000</v>
      </c>
      <c r="K5" s="6">
        <v>30</v>
      </c>
      <c r="L5" s="20">
        <v>2450</v>
      </c>
      <c r="M5" t="str">
        <f t="shared" si="0"/>
        <v>Below Target</v>
      </c>
      <c r="N5" t="str">
        <f t="shared" si="1"/>
        <v>January</v>
      </c>
      <c r="O5" t="e">
        <f>VLOOKUP(O3, A2:L217, 11, FALSE)</f>
        <v>#N/A</v>
      </c>
      <c r="R5">
        <f t="shared" si="2"/>
        <v>2200</v>
      </c>
      <c r="AC5" s="13"/>
      <c r="AH5" s="9" t="s">
        <v>17</v>
      </c>
      <c r="AI5" s="10" t="s">
        <v>18</v>
      </c>
      <c r="AJ5" s="10" t="s">
        <v>19</v>
      </c>
      <c r="AK5" s="10" t="s">
        <v>20</v>
      </c>
      <c r="AL5" s="10" t="s">
        <v>21</v>
      </c>
      <c r="AM5" s="10" t="s">
        <v>22</v>
      </c>
      <c r="AN5" s="10" t="s">
        <v>23</v>
      </c>
      <c r="AO5" s="10" t="s">
        <v>24</v>
      </c>
      <c r="AP5" s="10" t="s">
        <v>25</v>
      </c>
      <c r="AQ5" s="10" t="s">
        <v>26</v>
      </c>
      <c r="AR5" s="10" t="s">
        <v>27</v>
      </c>
      <c r="AS5" s="11" t="s">
        <v>28</v>
      </c>
    </row>
    <row r="6" spans="1:46" x14ac:dyDescent="0.4">
      <c r="A6" s="1" t="s">
        <v>11</v>
      </c>
      <c r="B6" s="2" t="s">
        <v>12</v>
      </c>
      <c r="C6" s="2">
        <v>1197831</v>
      </c>
      <c r="D6" s="26">
        <v>44563</v>
      </c>
      <c r="E6" s="3">
        <v>44593</v>
      </c>
      <c r="F6" s="2" t="s">
        <v>13</v>
      </c>
      <c r="G6" s="2" t="s">
        <v>14</v>
      </c>
      <c r="H6" s="2" t="s">
        <v>9</v>
      </c>
      <c r="I6" s="23">
        <v>0.4</v>
      </c>
      <c r="J6" s="2">
        <v>5500</v>
      </c>
      <c r="K6" s="2">
        <v>30</v>
      </c>
      <c r="L6" s="19">
        <v>2200</v>
      </c>
      <c r="M6" t="str">
        <f t="shared" si="0"/>
        <v>Below Target</v>
      </c>
      <c r="N6" t="str">
        <f t="shared" si="1"/>
        <v>January</v>
      </c>
      <c r="R6">
        <f t="shared" si="2"/>
        <v>2450</v>
      </c>
      <c r="AC6" t="s">
        <v>32</v>
      </c>
      <c r="AH6" s="1" t="s">
        <v>11</v>
      </c>
      <c r="AI6" s="2" t="s">
        <v>12</v>
      </c>
      <c r="AJ6" s="2">
        <v>1197831</v>
      </c>
      <c r="AK6" s="3">
        <v>44778</v>
      </c>
      <c r="AL6" s="3">
        <v>44808</v>
      </c>
      <c r="AM6" s="2" t="s">
        <v>13</v>
      </c>
      <c r="AN6" s="2" t="s">
        <v>14</v>
      </c>
      <c r="AO6" s="2" t="s">
        <v>4</v>
      </c>
      <c r="AP6" s="2">
        <v>0.4</v>
      </c>
      <c r="AQ6" s="2">
        <v>9250</v>
      </c>
      <c r="AR6" s="2">
        <v>30</v>
      </c>
      <c r="AS6" s="4">
        <v>3700</v>
      </c>
      <c r="AT6" t="str">
        <f>CONCATENATE(AM6, " ", AN6)</f>
        <v>South Texas</v>
      </c>
    </row>
    <row r="7" spans="1:46" x14ac:dyDescent="0.4">
      <c r="A7" s="1" t="s">
        <v>11</v>
      </c>
      <c r="B7" s="2" t="s">
        <v>12</v>
      </c>
      <c r="C7" s="2">
        <v>1197831</v>
      </c>
      <c r="D7" s="26">
        <v>44563</v>
      </c>
      <c r="E7" s="3">
        <v>44593</v>
      </c>
      <c r="F7" s="2" t="s">
        <v>13</v>
      </c>
      <c r="G7" s="2" t="s">
        <v>14</v>
      </c>
      <c r="H7" s="2" t="s">
        <v>6</v>
      </c>
      <c r="I7" s="23">
        <v>0.35</v>
      </c>
      <c r="J7" s="2">
        <v>7000</v>
      </c>
      <c r="K7" s="2">
        <v>30</v>
      </c>
      <c r="L7" s="19">
        <v>2450</v>
      </c>
      <c r="M7" t="str">
        <f t="shared" si="0"/>
        <v>Below Target</v>
      </c>
      <c r="N7" t="str">
        <f t="shared" si="1"/>
        <v>January</v>
      </c>
      <c r="Q7" t="e" cm="1" vm="1">
        <f t="array" ref="Q7">_xlfn._xlws.PY(0,0,J2:J11)</f>
        <v>#VALUE!</v>
      </c>
      <c r="R7">
        <f t="shared" si="2"/>
        <v>3150</v>
      </c>
      <c r="AH7" s="1" t="s">
        <v>11</v>
      </c>
      <c r="AI7" s="2" t="s">
        <v>12</v>
      </c>
      <c r="AJ7" s="2">
        <v>1197831</v>
      </c>
      <c r="AK7" s="3">
        <v>44713</v>
      </c>
      <c r="AL7" s="3">
        <v>44743</v>
      </c>
      <c r="AM7" s="2" t="s">
        <v>13</v>
      </c>
      <c r="AN7" s="2" t="s">
        <v>14</v>
      </c>
      <c r="AO7" s="2" t="s">
        <v>4</v>
      </c>
      <c r="AP7" s="2">
        <v>0.4</v>
      </c>
      <c r="AQ7" s="2">
        <v>9500</v>
      </c>
      <c r="AR7" s="2">
        <v>30</v>
      </c>
      <c r="AS7" s="4">
        <v>3800</v>
      </c>
    </row>
    <row r="8" spans="1:46" x14ac:dyDescent="0.4">
      <c r="A8" s="1" t="s">
        <v>15</v>
      </c>
      <c r="B8" s="2" t="s">
        <v>16</v>
      </c>
      <c r="C8" s="2">
        <v>1189833</v>
      </c>
      <c r="D8" s="26">
        <v>44576</v>
      </c>
      <c r="E8" s="3">
        <v>44611</v>
      </c>
      <c r="F8" s="2" t="s">
        <v>2</v>
      </c>
      <c r="G8" s="2" t="s">
        <v>3</v>
      </c>
      <c r="H8" s="2" t="s">
        <v>4</v>
      </c>
      <c r="I8" s="23">
        <v>0.45</v>
      </c>
      <c r="J8" s="2">
        <v>7000</v>
      </c>
      <c r="K8" s="2">
        <v>35</v>
      </c>
      <c r="L8" s="19">
        <v>2450</v>
      </c>
      <c r="M8" t="str">
        <f t="shared" si="0"/>
        <v>Below Target</v>
      </c>
      <c r="N8" t="str">
        <f t="shared" si="1"/>
        <v>January</v>
      </c>
      <c r="AH8" s="1" t="s">
        <v>11</v>
      </c>
      <c r="AI8" s="2" t="s">
        <v>12</v>
      </c>
      <c r="AJ8" s="2">
        <v>1197831</v>
      </c>
      <c r="AK8" s="3">
        <v>44745</v>
      </c>
      <c r="AL8" s="3">
        <v>44775</v>
      </c>
      <c r="AM8" s="2" t="s">
        <v>13</v>
      </c>
      <c r="AN8" s="2" t="s">
        <v>14</v>
      </c>
      <c r="AO8" s="2" t="s">
        <v>4</v>
      </c>
      <c r="AP8" s="2">
        <v>0.4</v>
      </c>
      <c r="AQ8" s="2">
        <v>9500</v>
      </c>
      <c r="AR8" s="2">
        <v>30</v>
      </c>
      <c r="AS8" s="4">
        <v>3800</v>
      </c>
    </row>
    <row r="9" spans="1:46" x14ac:dyDescent="0.4">
      <c r="A9" s="5" t="s">
        <v>15</v>
      </c>
      <c r="B9" s="6" t="s">
        <v>16</v>
      </c>
      <c r="C9" s="6">
        <v>1189833</v>
      </c>
      <c r="D9" s="27">
        <v>44576</v>
      </c>
      <c r="E9" s="7">
        <v>44606</v>
      </c>
      <c r="F9" s="6" t="s">
        <v>2</v>
      </c>
      <c r="G9" s="6" t="s">
        <v>3</v>
      </c>
      <c r="H9" s="6" t="s">
        <v>10</v>
      </c>
      <c r="I9" s="24">
        <v>0.45</v>
      </c>
      <c r="J9" s="6">
        <v>7000</v>
      </c>
      <c r="K9" s="6">
        <v>30</v>
      </c>
      <c r="L9" s="20">
        <v>3150</v>
      </c>
      <c r="M9" t="str">
        <f t="shared" si="0"/>
        <v>Below Target</v>
      </c>
      <c r="N9" t="str">
        <f t="shared" si="1"/>
        <v>January</v>
      </c>
      <c r="AC9" t="s">
        <v>26</v>
      </c>
      <c r="AD9" t="s">
        <v>25</v>
      </c>
      <c r="AH9" s="1" t="s">
        <v>11</v>
      </c>
      <c r="AI9" s="2" t="s">
        <v>12</v>
      </c>
      <c r="AJ9" s="2">
        <v>1197831</v>
      </c>
      <c r="AK9" s="3">
        <v>44896</v>
      </c>
      <c r="AL9" s="3">
        <v>44926</v>
      </c>
      <c r="AM9" s="2" t="s">
        <v>13</v>
      </c>
      <c r="AN9" s="2" t="s">
        <v>14</v>
      </c>
      <c r="AO9" s="2" t="s">
        <v>4</v>
      </c>
      <c r="AP9" s="2">
        <v>0.45</v>
      </c>
      <c r="AQ9" s="2">
        <v>9500</v>
      </c>
      <c r="AR9" s="2">
        <v>30</v>
      </c>
      <c r="AS9" s="4">
        <v>4275</v>
      </c>
    </row>
    <row r="10" spans="1:46" x14ac:dyDescent="0.4">
      <c r="A10" s="5" t="s">
        <v>15</v>
      </c>
      <c r="B10" s="6" t="s">
        <v>16</v>
      </c>
      <c r="C10" s="6">
        <v>1189833</v>
      </c>
      <c r="D10" s="27">
        <v>44576</v>
      </c>
      <c r="E10" s="7">
        <v>44606</v>
      </c>
      <c r="F10" s="6" t="s">
        <v>2</v>
      </c>
      <c r="G10" s="6" t="s">
        <v>3</v>
      </c>
      <c r="H10" s="6" t="s">
        <v>5</v>
      </c>
      <c r="I10" s="24">
        <v>0.45</v>
      </c>
      <c r="J10" s="6">
        <v>7000</v>
      </c>
      <c r="K10" s="6">
        <v>30</v>
      </c>
      <c r="L10" s="20">
        <v>3150</v>
      </c>
      <c r="M10" t="str">
        <f t="shared" si="0"/>
        <v>Below Target</v>
      </c>
      <c r="N10" t="str">
        <f t="shared" si="1"/>
        <v>January</v>
      </c>
      <c r="AC10" t="s">
        <v>29</v>
      </c>
      <c r="AD10" t="s">
        <v>30</v>
      </c>
      <c r="AH10" s="1" t="s">
        <v>0</v>
      </c>
      <c r="AI10" s="2" t="s">
        <v>1</v>
      </c>
      <c r="AJ10" s="2">
        <v>1128299</v>
      </c>
      <c r="AK10" s="3">
        <v>44825</v>
      </c>
      <c r="AL10" s="3">
        <v>44855</v>
      </c>
      <c r="AM10" s="2" t="s">
        <v>2</v>
      </c>
      <c r="AN10" s="2" t="s">
        <v>3</v>
      </c>
      <c r="AO10" s="2" t="s">
        <v>4</v>
      </c>
      <c r="AP10" s="2">
        <v>0.55000000000000004</v>
      </c>
      <c r="AQ10" s="2">
        <v>9250</v>
      </c>
      <c r="AR10" s="2">
        <v>30</v>
      </c>
      <c r="AS10" s="4">
        <v>5087.5</v>
      </c>
    </row>
    <row r="11" spans="1:46" x14ac:dyDescent="0.4">
      <c r="A11" s="5" t="s">
        <v>15</v>
      </c>
      <c r="B11" s="6" t="s">
        <v>16</v>
      </c>
      <c r="C11" s="6">
        <v>1189833</v>
      </c>
      <c r="D11" s="27">
        <v>44576</v>
      </c>
      <c r="E11" s="7">
        <v>44606</v>
      </c>
      <c r="F11" s="6" t="s">
        <v>2</v>
      </c>
      <c r="G11" s="6" t="s">
        <v>3</v>
      </c>
      <c r="H11" s="6" t="s">
        <v>8</v>
      </c>
      <c r="I11" s="24">
        <v>0.45</v>
      </c>
      <c r="J11" s="6">
        <v>5500</v>
      </c>
      <c r="K11" s="6">
        <v>30</v>
      </c>
      <c r="L11" s="20">
        <v>2475</v>
      </c>
      <c r="M11" t="str">
        <f t="shared" si="0"/>
        <v>Below Target</v>
      </c>
      <c r="N11" t="str">
        <f t="shared" si="1"/>
        <v>January</v>
      </c>
      <c r="AH11" s="1" t="s">
        <v>0</v>
      </c>
      <c r="AI11" s="2" t="s">
        <v>1</v>
      </c>
      <c r="AJ11" s="2">
        <v>1128299</v>
      </c>
      <c r="AK11" s="3">
        <v>44914</v>
      </c>
      <c r="AL11" s="3">
        <v>44944</v>
      </c>
      <c r="AM11" s="2" t="s">
        <v>2</v>
      </c>
      <c r="AN11" s="2" t="s">
        <v>3</v>
      </c>
      <c r="AO11" s="2" t="s">
        <v>4</v>
      </c>
      <c r="AP11" s="2">
        <v>0.55000000000000004</v>
      </c>
      <c r="AQ11" s="2">
        <v>9750</v>
      </c>
      <c r="AR11" s="2">
        <v>30</v>
      </c>
      <c r="AS11" s="4">
        <v>5362.5</v>
      </c>
    </row>
    <row r="12" spans="1:46" x14ac:dyDescent="0.4">
      <c r="A12" s="1" t="s">
        <v>15</v>
      </c>
      <c r="B12" s="2" t="s">
        <v>16</v>
      </c>
      <c r="C12" s="2">
        <v>1189833</v>
      </c>
      <c r="D12" s="26">
        <v>44576</v>
      </c>
      <c r="E12" s="3">
        <v>44606</v>
      </c>
      <c r="F12" s="2" t="s">
        <v>2</v>
      </c>
      <c r="G12" s="2" t="s">
        <v>3</v>
      </c>
      <c r="H12" s="2" t="s">
        <v>9</v>
      </c>
      <c r="I12" s="23">
        <v>0.5</v>
      </c>
      <c r="J12" s="2">
        <v>5000</v>
      </c>
      <c r="K12" s="2">
        <v>30</v>
      </c>
      <c r="L12" s="19">
        <v>2500</v>
      </c>
      <c r="M12" t="str">
        <f t="shared" si="0"/>
        <v>Below Target</v>
      </c>
      <c r="N12" t="str">
        <f t="shared" si="1"/>
        <v>January</v>
      </c>
      <c r="AH12" s="1" t="s">
        <v>0</v>
      </c>
      <c r="AI12" s="2" t="s">
        <v>1</v>
      </c>
      <c r="AJ12" s="2">
        <v>1128299</v>
      </c>
      <c r="AK12" s="3">
        <v>44732</v>
      </c>
      <c r="AL12" s="3">
        <v>44762</v>
      </c>
      <c r="AM12" s="2" t="s">
        <v>2</v>
      </c>
      <c r="AN12" s="2" t="s">
        <v>3</v>
      </c>
      <c r="AO12" s="2" t="s">
        <v>4</v>
      </c>
      <c r="AP12" s="2">
        <v>0.6</v>
      </c>
      <c r="AQ12" s="2">
        <v>9750</v>
      </c>
      <c r="AR12" s="2">
        <v>30</v>
      </c>
      <c r="AS12" s="4">
        <v>5850</v>
      </c>
    </row>
    <row r="13" spans="1:46" x14ac:dyDescent="0.4">
      <c r="A13" s="1" t="s">
        <v>15</v>
      </c>
      <c r="B13" s="2" t="s">
        <v>16</v>
      </c>
      <c r="C13" s="2">
        <v>1189833</v>
      </c>
      <c r="D13" s="26">
        <v>44576</v>
      </c>
      <c r="E13" s="3">
        <v>44606</v>
      </c>
      <c r="F13" s="2" t="s">
        <v>2</v>
      </c>
      <c r="G13" s="2" t="s">
        <v>3</v>
      </c>
      <c r="H13" s="2" t="s">
        <v>6</v>
      </c>
      <c r="I13" s="23">
        <v>0.45</v>
      </c>
      <c r="J13" s="2">
        <v>7000</v>
      </c>
      <c r="K13" s="2">
        <v>30</v>
      </c>
      <c r="L13" s="19">
        <v>3150</v>
      </c>
      <c r="M13" t="str">
        <f t="shared" si="0"/>
        <v>Below Target</v>
      </c>
      <c r="N13" t="str">
        <f t="shared" si="1"/>
        <v>January</v>
      </c>
      <c r="AH13" s="1" t="s">
        <v>0</v>
      </c>
      <c r="AI13" s="2" t="s">
        <v>1</v>
      </c>
      <c r="AJ13" s="2">
        <v>1128299</v>
      </c>
      <c r="AK13" s="3">
        <v>44761</v>
      </c>
      <c r="AL13" s="3">
        <v>44791</v>
      </c>
      <c r="AM13" s="2" t="s">
        <v>2</v>
      </c>
      <c r="AN13" s="2" t="s">
        <v>3</v>
      </c>
      <c r="AO13" s="2" t="s">
        <v>4</v>
      </c>
      <c r="AP13" s="2">
        <v>0.6</v>
      </c>
      <c r="AQ13" s="2">
        <v>10250</v>
      </c>
      <c r="AR13" s="2">
        <v>30</v>
      </c>
      <c r="AS13" s="4">
        <v>6150</v>
      </c>
    </row>
    <row r="14" spans="1:46" x14ac:dyDescent="0.4">
      <c r="A14" s="1" t="s">
        <v>0</v>
      </c>
      <c r="B14" s="2" t="s">
        <v>1</v>
      </c>
      <c r="C14" s="2">
        <v>1128299</v>
      </c>
      <c r="D14" s="26">
        <v>44581</v>
      </c>
      <c r="E14" s="3">
        <v>44611</v>
      </c>
      <c r="F14" s="2" t="s">
        <v>2</v>
      </c>
      <c r="G14" s="2" t="s">
        <v>3</v>
      </c>
      <c r="H14" s="2" t="s">
        <v>4</v>
      </c>
      <c r="I14" s="23">
        <v>0.4</v>
      </c>
      <c r="J14" s="2">
        <v>7750</v>
      </c>
      <c r="K14" s="2">
        <v>30</v>
      </c>
      <c r="L14" s="19">
        <v>3100</v>
      </c>
      <c r="M14" t="str">
        <f t="shared" si="0"/>
        <v>Below Target</v>
      </c>
      <c r="N14" t="str">
        <f t="shared" si="1"/>
        <v>January</v>
      </c>
      <c r="O14" s="12" t="str">
        <f>D1</f>
        <v>Order Date</v>
      </c>
      <c r="AH14" s="1" t="s">
        <v>0</v>
      </c>
      <c r="AI14" s="2" t="s">
        <v>1</v>
      </c>
      <c r="AJ14" s="2">
        <v>1128299</v>
      </c>
      <c r="AK14" s="3">
        <v>44793</v>
      </c>
      <c r="AL14" s="3">
        <v>44823</v>
      </c>
      <c r="AM14" s="2" t="s">
        <v>2</v>
      </c>
      <c r="AN14" s="2" t="s">
        <v>3</v>
      </c>
      <c r="AO14" s="2" t="s">
        <v>4</v>
      </c>
      <c r="AP14" s="2">
        <v>0.65</v>
      </c>
      <c r="AQ14" s="2">
        <v>9750</v>
      </c>
      <c r="AR14" s="2">
        <v>30</v>
      </c>
      <c r="AS14" s="4">
        <v>6337.5</v>
      </c>
    </row>
    <row r="15" spans="1:46" x14ac:dyDescent="0.4">
      <c r="A15" s="5" t="s">
        <v>0</v>
      </c>
      <c r="B15" s="6" t="s">
        <v>1</v>
      </c>
      <c r="C15" s="6">
        <v>1128299</v>
      </c>
      <c r="D15" s="27">
        <v>44581</v>
      </c>
      <c r="E15" s="7">
        <v>44611</v>
      </c>
      <c r="F15" s="6" t="s">
        <v>2</v>
      </c>
      <c r="G15" s="6" t="s">
        <v>3</v>
      </c>
      <c r="H15" s="6" t="s">
        <v>10</v>
      </c>
      <c r="I15" s="24">
        <v>0.6</v>
      </c>
      <c r="J15" s="6">
        <v>7750</v>
      </c>
      <c r="K15" s="6">
        <v>30</v>
      </c>
      <c r="L15" s="20">
        <v>3875</v>
      </c>
      <c r="M15" t="str">
        <f t="shared" si="0"/>
        <v>Below Target</v>
      </c>
      <c r="N15" t="str">
        <f t="shared" si="1"/>
        <v>January</v>
      </c>
      <c r="AH15" s="1" t="s">
        <v>15</v>
      </c>
      <c r="AI15" s="2" t="s">
        <v>16</v>
      </c>
      <c r="AJ15" s="2">
        <v>1189833</v>
      </c>
      <c r="AK15" s="3">
        <v>44756</v>
      </c>
      <c r="AL15" s="3">
        <v>44786</v>
      </c>
      <c r="AM15" s="2" t="s">
        <v>2</v>
      </c>
      <c r="AN15" s="2" t="s">
        <v>3</v>
      </c>
      <c r="AO15" s="2" t="s">
        <v>4</v>
      </c>
      <c r="AP15" s="2">
        <v>0.45</v>
      </c>
      <c r="AQ15" s="2">
        <v>9500</v>
      </c>
      <c r="AR15" s="2">
        <v>30</v>
      </c>
      <c r="AS15" s="4">
        <v>4275</v>
      </c>
    </row>
    <row r="16" spans="1:46" x14ac:dyDescent="0.4">
      <c r="A16" s="5" t="s">
        <v>0</v>
      </c>
      <c r="B16" s="6" t="s">
        <v>1</v>
      </c>
      <c r="C16" s="6">
        <v>1128299</v>
      </c>
      <c r="D16" s="27">
        <v>44581</v>
      </c>
      <c r="E16" s="7">
        <v>44646</v>
      </c>
      <c r="F16" s="6" t="s">
        <v>2</v>
      </c>
      <c r="G16" s="6" t="s">
        <v>3</v>
      </c>
      <c r="H16" s="6" t="s">
        <v>5</v>
      </c>
      <c r="I16" s="24">
        <v>0.5</v>
      </c>
      <c r="J16" s="6">
        <v>7750</v>
      </c>
      <c r="K16" s="6">
        <v>65</v>
      </c>
      <c r="L16" s="20">
        <v>3875</v>
      </c>
      <c r="M16" t="str">
        <f t="shared" si="0"/>
        <v>Below Target</v>
      </c>
      <c r="N16" t="str">
        <f t="shared" si="1"/>
        <v>January</v>
      </c>
      <c r="AH16" s="5" t="s">
        <v>11</v>
      </c>
      <c r="AI16" s="6" t="s">
        <v>12</v>
      </c>
      <c r="AJ16" s="6">
        <v>1197831</v>
      </c>
      <c r="AK16" s="7">
        <v>44683</v>
      </c>
      <c r="AL16" s="7">
        <v>44713</v>
      </c>
      <c r="AM16" s="6" t="s">
        <v>13</v>
      </c>
      <c r="AN16" s="6" t="s">
        <v>14</v>
      </c>
      <c r="AO16" s="6" t="s">
        <v>10</v>
      </c>
      <c r="AP16" s="6">
        <v>0.4</v>
      </c>
      <c r="AQ16" s="6">
        <v>9500</v>
      </c>
      <c r="AR16" s="6">
        <v>30</v>
      </c>
      <c r="AS16" s="8">
        <v>3800</v>
      </c>
    </row>
    <row r="17" spans="1:45" x14ac:dyDescent="0.4">
      <c r="A17" s="5" t="s">
        <v>0</v>
      </c>
      <c r="B17" s="6" t="s">
        <v>1</v>
      </c>
      <c r="C17" s="6">
        <v>1128299</v>
      </c>
      <c r="D17" s="27">
        <v>44581</v>
      </c>
      <c r="E17" s="7" t="s">
        <v>7</v>
      </c>
      <c r="F17" s="6" t="s">
        <v>2</v>
      </c>
      <c r="G17" s="6" t="s">
        <v>3</v>
      </c>
      <c r="H17" s="6" t="s">
        <v>8</v>
      </c>
      <c r="I17" s="24">
        <v>0.5</v>
      </c>
      <c r="J17" s="6">
        <v>6250</v>
      </c>
      <c r="K17" s="6">
        <v>37</v>
      </c>
      <c r="L17" s="20">
        <v>3125</v>
      </c>
      <c r="M17" t="str">
        <f t="shared" si="0"/>
        <v>Below Target</v>
      </c>
      <c r="N17" t="str">
        <f t="shared" si="1"/>
        <v>January</v>
      </c>
      <c r="O17" s="12">
        <v>44653</v>
      </c>
      <c r="AH17" s="5" t="s">
        <v>11</v>
      </c>
      <c r="AI17" s="6" t="s">
        <v>12</v>
      </c>
      <c r="AJ17" s="6">
        <v>1197831</v>
      </c>
      <c r="AK17" s="7">
        <v>44745</v>
      </c>
      <c r="AL17" s="7">
        <v>44775</v>
      </c>
      <c r="AM17" s="6" t="s">
        <v>13</v>
      </c>
      <c r="AN17" s="6" t="s">
        <v>14</v>
      </c>
      <c r="AO17" s="6" t="s">
        <v>10</v>
      </c>
      <c r="AP17" s="6">
        <v>0.5</v>
      </c>
      <c r="AQ17" s="6">
        <v>9750</v>
      </c>
      <c r="AR17" s="6">
        <v>30</v>
      </c>
      <c r="AS17" s="8">
        <v>4875</v>
      </c>
    </row>
    <row r="18" spans="1:45" x14ac:dyDescent="0.4">
      <c r="A18" s="1" t="s">
        <v>0</v>
      </c>
      <c r="B18" s="2" t="s">
        <v>1</v>
      </c>
      <c r="C18" s="2">
        <v>1128299</v>
      </c>
      <c r="D18" s="26">
        <v>44581</v>
      </c>
      <c r="E18" s="3">
        <v>44611</v>
      </c>
      <c r="F18" s="2" t="s">
        <v>2</v>
      </c>
      <c r="G18" s="2" t="s">
        <v>3</v>
      </c>
      <c r="H18" s="2" t="s">
        <v>9</v>
      </c>
      <c r="I18" s="23">
        <v>0.55000000000000004</v>
      </c>
      <c r="J18" s="2">
        <v>5750</v>
      </c>
      <c r="K18" s="2">
        <v>30</v>
      </c>
      <c r="L18" s="19">
        <v>3162.5</v>
      </c>
      <c r="M18" t="str">
        <f t="shared" si="0"/>
        <v>Below Target</v>
      </c>
      <c r="N18" t="str">
        <f t="shared" si="1"/>
        <v>January</v>
      </c>
      <c r="AH18" s="5" t="s">
        <v>11</v>
      </c>
      <c r="AI18" s="6" t="s">
        <v>12</v>
      </c>
      <c r="AJ18" s="6">
        <v>1197831</v>
      </c>
      <c r="AK18" s="7">
        <v>44713</v>
      </c>
      <c r="AL18" s="7">
        <v>44743</v>
      </c>
      <c r="AM18" s="6" t="s">
        <v>13</v>
      </c>
      <c r="AN18" s="6" t="s">
        <v>14</v>
      </c>
      <c r="AO18" s="6" t="s">
        <v>10</v>
      </c>
      <c r="AP18" s="6">
        <v>0.5</v>
      </c>
      <c r="AQ18" s="6">
        <v>10000</v>
      </c>
      <c r="AR18" s="6">
        <v>30</v>
      </c>
      <c r="AS18" s="8">
        <v>5000</v>
      </c>
    </row>
    <row r="19" spans="1:45" x14ac:dyDescent="0.4">
      <c r="A19" s="1" t="s">
        <v>0</v>
      </c>
      <c r="B19" s="2" t="s">
        <v>1</v>
      </c>
      <c r="C19" s="2">
        <v>1128299</v>
      </c>
      <c r="D19" s="26">
        <v>44581</v>
      </c>
      <c r="E19" s="3">
        <v>44646</v>
      </c>
      <c r="F19" s="2" t="s">
        <v>2</v>
      </c>
      <c r="G19" s="2" t="s">
        <v>3</v>
      </c>
      <c r="H19" s="2" t="s">
        <v>6</v>
      </c>
      <c r="I19" s="23">
        <v>0.5</v>
      </c>
      <c r="J19" s="2">
        <v>7750</v>
      </c>
      <c r="K19" s="2">
        <v>65</v>
      </c>
      <c r="L19" s="19">
        <v>3875</v>
      </c>
      <c r="M19" t="str">
        <f t="shared" si="0"/>
        <v>Below Target</v>
      </c>
      <c r="N19" t="str">
        <f t="shared" si="1"/>
        <v>January</v>
      </c>
      <c r="AH19" s="5" t="s">
        <v>11</v>
      </c>
      <c r="AI19" s="6" t="s">
        <v>12</v>
      </c>
      <c r="AJ19" s="6">
        <v>1197831</v>
      </c>
      <c r="AK19" s="7">
        <v>44683</v>
      </c>
      <c r="AL19" s="7">
        <v>44713</v>
      </c>
      <c r="AM19" s="6" t="s">
        <v>13</v>
      </c>
      <c r="AN19" s="6" t="s">
        <v>14</v>
      </c>
      <c r="AO19" s="6" t="s">
        <v>5</v>
      </c>
      <c r="AP19" s="6">
        <v>0.4</v>
      </c>
      <c r="AQ19" s="6">
        <v>9250</v>
      </c>
      <c r="AR19" s="6">
        <v>30</v>
      </c>
      <c r="AS19" s="8">
        <v>3700</v>
      </c>
    </row>
    <row r="20" spans="1:45" x14ac:dyDescent="0.4">
      <c r="A20" s="1" t="s">
        <v>11</v>
      </c>
      <c r="B20" s="2" t="s">
        <v>12</v>
      </c>
      <c r="C20" s="2">
        <v>1197831</v>
      </c>
      <c r="D20" s="26">
        <v>44593</v>
      </c>
      <c r="E20" s="3">
        <v>44623</v>
      </c>
      <c r="F20" s="2" t="s">
        <v>13</v>
      </c>
      <c r="G20" s="2" t="s">
        <v>14</v>
      </c>
      <c r="H20" s="2" t="s">
        <v>4</v>
      </c>
      <c r="I20" s="23">
        <v>0.25</v>
      </c>
      <c r="J20" s="2">
        <v>8500</v>
      </c>
      <c r="K20" s="2">
        <v>30</v>
      </c>
      <c r="L20" s="19">
        <v>2125</v>
      </c>
      <c r="M20" t="str">
        <f t="shared" si="0"/>
        <v>Below Target</v>
      </c>
      <c r="N20" t="str">
        <f t="shared" si="1"/>
        <v>February</v>
      </c>
      <c r="O20">
        <f>INDEX(J2:J217, MATCH(O17, D2:D217, 0))</f>
        <v>9000</v>
      </c>
      <c r="AH20" s="5" t="s">
        <v>11</v>
      </c>
      <c r="AI20" s="6" t="s">
        <v>12</v>
      </c>
      <c r="AJ20" s="6">
        <v>1197831</v>
      </c>
      <c r="AK20" s="7">
        <v>44778</v>
      </c>
      <c r="AL20" s="7">
        <v>44808</v>
      </c>
      <c r="AM20" s="6" t="s">
        <v>13</v>
      </c>
      <c r="AN20" s="6" t="s">
        <v>14</v>
      </c>
      <c r="AO20" s="6" t="s">
        <v>5</v>
      </c>
      <c r="AP20" s="6">
        <v>0.45</v>
      </c>
      <c r="AQ20" s="6">
        <v>9250</v>
      </c>
      <c r="AR20" s="6">
        <v>30</v>
      </c>
      <c r="AS20" s="8">
        <v>4162.5</v>
      </c>
    </row>
    <row r="21" spans="1:45" x14ac:dyDescent="0.4">
      <c r="A21" s="5" t="s">
        <v>11</v>
      </c>
      <c r="B21" s="6" t="s">
        <v>12</v>
      </c>
      <c r="C21" s="6">
        <v>1197831</v>
      </c>
      <c r="D21" s="27">
        <v>44593</v>
      </c>
      <c r="E21" s="7">
        <v>44623</v>
      </c>
      <c r="F21" s="6" t="s">
        <v>13</v>
      </c>
      <c r="G21" s="6" t="s">
        <v>14</v>
      </c>
      <c r="H21" s="6" t="s">
        <v>10</v>
      </c>
      <c r="I21" s="23">
        <v>0.55000000000000004</v>
      </c>
      <c r="J21" s="6">
        <v>7000</v>
      </c>
      <c r="K21" s="6">
        <v>30</v>
      </c>
      <c r="L21" s="20">
        <v>2450</v>
      </c>
      <c r="M21" t="str">
        <f t="shared" si="0"/>
        <v>Below Target</v>
      </c>
      <c r="N21" t="str">
        <f t="shared" si="1"/>
        <v>February</v>
      </c>
      <c r="AH21" s="5" t="s">
        <v>11</v>
      </c>
      <c r="AI21" s="6" t="s">
        <v>12</v>
      </c>
      <c r="AJ21" s="6">
        <v>1197831</v>
      </c>
      <c r="AK21" s="7">
        <v>44713</v>
      </c>
      <c r="AL21" s="7">
        <v>44743</v>
      </c>
      <c r="AM21" s="6" t="s">
        <v>13</v>
      </c>
      <c r="AN21" s="6" t="s">
        <v>14</v>
      </c>
      <c r="AO21" s="6" t="s">
        <v>5</v>
      </c>
      <c r="AP21" s="6">
        <v>0.45</v>
      </c>
      <c r="AQ21" s="6">
        <v>9500</v>
      </c>
      <c r="AR21" s="6">
        <v>30</v>
      </c>
      <c r="AS21" s="8">
        <v>4275</v>
      </c>
    </row>
    <row r="22" spans="1:45" x14ac:dyDescent="0.4">
      <c r="A22" s="5" t="s">
        <v>11</v>
      </c>
      <c r="B22" s="6" t="s">
        <v>12</v>
      </c>
      <c r="C22" s="6">
        <v>1197831</v>
      </c>
      <c r="D22" s="27">
        <v>44593</v>
      </c>
      <c r="E22" s="7">
        <v>44631</v>
      </c>
      <c r="F22" s="6" t="s">
        <v>13</v>
      </c>
      <c r="G22" s="6" t="s">
        <v>14</v>
      </c>
      <c r="H22" s="6" t="s">
        <v>5</v>
      </c>
      <c r="I22" s="24">
        <v>0.35</v>
      </c>
      <c r="J22" s="6">
        <v>8500</v>
      </c>
      <c r="K22" s="6">
        <v>38</v>
      </c>
      <c r="L22" s="20">
        <v>2975</v>
      </c>
      <c r="M22" t="str">
        <f t="shared" si="0"/>
        <v>Below Target</v>
      </c>
      <c r="N22" t="str">
        <f t="shared" si="1"/>
        <v>February</v>
      </c>
      <c r="AH22" s="5" t="s">
        <v>11</v>
      </c>
      <c r="AI22" s="6" t="s">
        <v>12</v>
      </c>
      <c r="AJ22" s="6">
        <v>1197831</v>
      </c>
      <c r="AK22" s="7">
        <v>44745</v>
      </c>
      <c r="AL22" s="7">
        <v>44775</v>
      </c>
      <c r="AM22" s="6" t="s">
        <v>13</v>
      </c>
      <c r="AN22" s="6" t="s">
        <v>14</v>
      </c>
      <c r="AO22" s="6" t="s">
        <v>5</v>
      </c>
      <c r="AP22" s="6">
        <v>0.45</v>
      </c>
      <c r="AQ22" s="6">
        <v>9500</v>
      </c>
      <c r="AR22" s="6">
        <v>30</v>
      </c>
      <c r="AS22" s="8">
        <v>4275</v>
      </c>
    </row>
    <row r="23" spans="1:45" x14ac:dyDescent="0.4">
      <c r="A23" s="5" t="s">
        <v>11</v>
      </c>
      <c r="B23" s="6" t="s">
        <v>12</v>
      </c>
      <c r="C23" s="6">
        <v>1197831</v>
      </c>
      <c r="D23" s="27">
        <v>44593</v>
      </c>
      <c r="E23" s="7">
        <v>44623</v>
      </c>
      <c r="F23" s="6" t="s">
        <v>13</v>
      </c>
      <c r="G23" s="6" t="s">
        <v>14</v>
      </c>
      <c r="H23" s="6" t="s">
        <v>8</v>
      </c>
      <c r="I23" s="24">
        <v>0.35</v>
      </c>
      <c r="J23" s="6">
        <v>6250</v>
      </c>
      <c r="K23" s="6">
        <v>30</v>
      </c>
      <c r="L23" s="20">
        <v>2187.5</v>
      </c>
      <c r="M23" t="str">
        <f t="shared" si="0"/>
        <v>Below Target</v>
      </c>
      <c r="N23" t="str">
        <f t="shared" si="1"/>
        <v>February</v>
      </c>
      <c r="O23" cm="1">
        <f t="array" ref="O23">_xlfn._xlws.PY(1,0,J2:J10)</f>
        <v>7277.7777777777774</v>
      </c>
      <c r="P23" t="e" cm="1" vm="2">
        <f t="array" ref="P23">_xlfn._xlws.PY(2,1)</f>
        <v>#VALUE!</v>
      </c>
      <c r="AH23" s="5" t="s">
        <v>11</v>
      </c>
      <c r="AI23" s="6" t="s">
        <v>12</v>
      </c>
      <c r="AJ23" s="6">
        <v>1197831</v>
      </c>
      <c r="AK23" s="7">
        <v>44896</v>
      </c>
      <c r="AL23" s="7">
        <v>44926</v>
      </c>
      <c r="AM23" s="6" t="s">
        <v>13</v>
      </c>
      <c r="AN23" s="6" t="s">
        <v>14</v>
      </c>
      <c r="AO23" s="6" t="s">
        <v>5</v>
      </c>
      <c r="AP23" s="6">
        <v>0.45</v>
      </c>
      <c r="AQ23" s="6">
        <v>9500</v>
      </c>
      <c r="AR23" s="6">
        <v>30</v>
      </c>
      <c r="AS23" s="8">
        <v>4275</v>
      </c>
    </row>
    <row r="24" spans="1:45" x14ac:dyDescent="0.4">
      <c r="A24" s="1" t="s">
        <v>11</v>
      </c>
      <c r="B24" s="2" t="s">
        <v>12</v>
      </c>
      <c r="C24" s="2">
        <v>1197831</v>
      </c>
      <c r="D24" s="26">
        <v>44593</v>
      </c>
      <c r="E24" s="3">
        <v>44623</v>
      </c>
      <c r="F24" s="2" t="s">
        <v>13</v>
      </c>
      <c r="G24" s="2" t="s">
        <v>14</v>
      </c>
      <c r="H24" s="2" t="s">
        <v>9</v>
      </c>
      <c r="I24" s="23">
        <v>0.4</v>
      </c>
      <c r="J24" s="2">
        <v>5000</v>
      </c>
      <c r="K24" s="2">
        <v>30</v>
      </c>
      <c r="L24" s="19">
        <v>2000</v>
      </c>
      <c r="M24" t="str">
        <f t="shared" si="0"/>
        <v>Below Target</v>
      </c>
      <c r="N24" t="str">
        <f t="shared" si="1"/>
        <v>February</v>
      </c>
      <c r="AH24" s="5" t="s">
        <v>0</v>
      </c>
      <c r="AI24" s="6" t="s">
        <v>1</v>
      </c>
      <c r="AJ24" s="6">
        <v>1128299</v>
      </c>
      <c r="AK24" s="7">
        <v>44825</v>
      </c>
      <c r="AL24" s="7">
        <v>44855</v>
      </c>
      <c r="AM24" s="6" t="s">
        <v>2</v>
      </c>
      <c r="AN24" s="6" t="s">
        <v>3</v>
      </c>
      <c r="AO24" s="6" t="s">
        <v>5</v>
      </c>
      <c r="AP24" s="6">
        <v>0.6</v>
      </c>
      <c r="AQ24" s="6">
        <v>9250</v>
      </c>
      <c r="AR24" s="6">
        <v>30</v>
      </c>
      <c r="AS24" s="8">
        <v>5550</v>
      </c>
    </row>
    <row r="25" spans="1:45" x14ac:dyDescent="0.4">
      <c r="A25" s="1" t="s">
        <v>11</v>
      </c>
      <c r="B25" s="2" t="s">
        <v>12</v>
      </c>
      <c r="C25" s="2">
        <v>1197831</v>
      </c>
      <c r="D25" s="26">
        <v>44593</v>
      </c>
      <c r="E25" s="3">
        <v>44642</v>
      </c>
      <c r="F25" s="2" t="s">
        <v>13</v>
      </c>
      <c r="G25" s="2" t="s">
        <v>14</v>
      </c>
      <c r="H25" s="2" t="s">
        <v>6</v>
      </c>
      <c r="I25" s="23">
        <v>0.35</v>
      </c>
      <c r="J25" s="2">
        <v>6750</v>
      </c>
      <c r="K25" s="2">
        <v>49</v>
      </c>
      <c r="L25" s="19">
        <v>2362.5</v>
      </c>
      <c r="M25" t="str">
        <f t="shared" si="0"/>
        <v>Below Target</v>
      </c>
      <c r="N25" t="str">
        <f t="shared" si="1"/>
        <v>February</v>
      </c>
      <c r="AH25" s="5" t="s">
        <v>0</v>
      </c>
      <c r="AI25" s="6" t="s">
        <v>1</v>
      </c>
      <c r="AJ25" s="6">
        <v>1128299</v>
      </c>
      <c r="AK25" s="7">
        <v>44914</v>
      </c>
      <c r="AL25" s="7">
        <v>44944</v>
      </c>
      <c r="AM25" s="6" t="s">
        <v>2</v>
      </c>
      <c r="AN25" s="6" t="s">
        <v>3</v>
      </c>
      <c r="AO25" s="6" t="s">
        <v>5</v>
      </c>
      <c r="AP25" s="6">
        <v>0.6</v>
      </c>
      <c r="AQ25" s="6">
        <v>9750</v>
      </c>
      <c r="AR25" s="6">
        <v>30</v>
      </c>
      <c r="AS25" s="8">
        <v>5850</v>
      </c>
    </row>
    <row r="26" spans="1:45" x14ac:dyDescent="0.4">
      <c r="A26" s="1" t="s">
        <v>15</v>
      </c>
      <c r="B26" s="2" t="s">
        <v>16</v>
      </c>
      <c r="C26" s="2">
        <v>1189833</v>
      </c>
      <c r="D26" s="26">
        <v>44607</v>
      </c>
      <c r="E26" s="3">
        <v>44637</v>
      </c>
      <c r="F26" s="2" t="s">
        <v>2</v>
      </c>
      <c r="G26" s="2" t="s">
        <v>3</v>
      </c>
      <c r="H26" s="2" t="s">
        <v>4</v>
      </c>
      <c r="I26" s="23">
        <v>0.45</v>
      </c>
      <c r="J26" s="2">
        <v>7500</v>
      </c>
      <c r="K26" s="2">
        <v>30</v>
      </c>
      <c r="L26" s="19">
        <v>2625</v>
      </c>
      <c r="M26" t="str">
        <f t="shared" si="0"/>
        <v>Below Target</v>
      </c>
      <c r="N26" t="str">
        <f t="shared" si="1"/>
        <v>February</v>
      </c>
      <c r="AH26" s="5" t="s">
        <v>0</v>
      </c>
      <c r="AI26" s="6" t="s">
        <v>1</v>
      </c>
      <c r="AJ26" s="6">
        <v>1128299</v>
      </c>
      <c r="AK26" s="7">
        <v>44793</v>
      </c>
      <c r="AL26" s="7">
        <v>44823</v>
      </c>
      <c r="AM26" s="6" t="s">
        <v>2</v>
      </c>
      <c r="AN26" s="6" t="s">
        <v>3</v>
      </c>
      <c r="AO26" s="6" t="s">
        <v>5</v>
      </c>
      <c r="AP26" s="6">
        <v>0.7</v>
      </c>
      <c r="AQ26" s="6">
        <v>9250</v>
      </c>
      <c r="AR26" s="6">
        <v>30</v>
      </c>
      <c r="AS26" s="8">
        <v>6475</v>
      </c>
    </row>
    <row r="27" spans="1:45" x14ac:dyDescent="0.4">
      <c r="A27" s="5" t="s">
        <v>15</v>
      </c>
      <c r="B27" s="6" t="s">
        <v>16</v>
      </c>
      <c r="C27" s="6">
        <v>1189833</v>
      </c>
      <c r="D27" s="27">
        <v>44607</v>
      </c>
      <c r="E27" s="7">
        <v>44645</v>
      </c>
      <c r="F27" s="6" t="s">
        <v>2</v>
      </c>
      <c r="G27" s="6" t="s">
        <v>3</v>
      </c>
      <c r="H27" s="6" t="s">
        <v>10</v>
      </c>
      <c r="I27" s="24">
        <v>0.45</v>
      </c>
      <c r="J27" s="6">
        <v>6500</v>
      </c>
      <c r="K27" s="6">
        <v>38</v>
      </c>
      <c r="L27" s="20">
        <v>2925</v>
      </c>
      <c r="M27" t="str">
        <f t="shared" si="0"/>
        <v>Below Target</v>
      </c>
      <c r="N27" t="str">
        <f t="shared" si="1"/>
        <v>February</v>
      </c>
      <c r="AH27" s="1" t="s">
        <v>11</v>
      </c>
      <c r="AI27" s="2" t="s">
        <v>12</v>
      </c>
      <c r="AJ27" s="2">
        <v>1197831</v>
      </c>
      <c r="AK27" s="3">
        <v>44745</v>
      </c>
      <c r="AL27" s="3">
        <v>44775</v>
      </c>
      <c r="AM27" s="2" t="s">
        <v>13</v>
      </c>
      <c r="AN27" s="2" t="s">
        <v>14</v>
      </c>
      <c r="AO27" s="2" t="s">
        <v>6</v>
      </c>
      <c r="AP27" s="2">
        <v>0.4</v>
      </c>
      <c r="AQ27" s="2">
        <v>11000</v>
      </c>
      <c r="AR27" s="2">
        <v>30</v>
      </c>
      <c r="AS27" s="4">
        <v>4400</v>
      </c>
    </row>
    <row r="28" spans="1:45" x14ac:dyDescent="0.4">
      <c r="A28" s="5" t="s">
        <v>15</v>
      </c>
      <c r="B28" s="6" t="s">
        <v>16</v>
      </c>
      <c r="C28" s="6">
        <v>1189833</v>
      </c>
      <c r="D28" s="27">
        <v>44607</v>
      </c>
      <c r="E28" s="7">
        <v>44637</v>
      </c>
      <c r="F28" s="6" t="s">
        <v>2</v>
      </c>
      <c r="G28" s="6" t="s">
        <v>3</v>
      </c>
      <c r="H28" s="6" t="s">
        <v>5</v>
      </c>
      <c r="I28" s="24">
        <v>0.45</v>
      </c>
      <c r="J28" s="6">
        <v>6500</v>
      </c>
      <c r="K28" s="6">
        <v>30</v>
      </c>
      <c r="L28" s="20">
        <v>2925</v>
      </c>
      <c r="M28" t="str">
        <f t="shared" si="0"/>
        <v>Below Target</v>
      </c>
      <c r="N28" t="str">
        <f t="shared" si="1"/>
        <v>February</v>
      </c>
      <c r="AH28" s="1" t="s">
        <v>11</v>
      </c>
      <c r="AI28" s="2" t="s">
        <v>12</v>
      </c>
      <c r="AJ28" s="2">
        <v>1197831</v>
      </c>
      <c r="AK28" s="3">
        <v>44778</v>
      </c>
      <c r="AL28" s="3">
        <v>44808</v>
      </c>
      <c r="AM28" s="2" t="s">
        <v>13</v>
      </c>
      <c r="AN28" s="2" t="s">
        <v>14</v>
      </c>
      <c r="AO28" s="2" t="s">
        <v>6</v>
      </c>
      <c r="AP28" s="2">
        <v>0.4</v>
      </c>
      <c r="AQ28" s="2">
        <v>11000</v>
      </c>
      <c r="AR28" s="2">
        <v>30</v>
      </c>
      <c r="AS28" s="4">
        <v>4400</v>
      </c>
    </row>
    <row r="29" spans="1:45" x14ac:dyDescent="0.4">
      <c r="A29" s="5" t="s">
        <v>15</v>
      </c>
      <c r="B29" s="6" t="s">
        <v>16</v>
      </c>
      <c r="C29" s="6">
        <v>1189833</v>
      </c>
      <c r="D29" s="27">
        <v>44607</v>
      </c>
      <c r="E29" s="7">
        <v>44637</v>
      </c>
      <c r="F29" s="6" t="s">
        <v>2</v>
      </c>
      <c r="G29" s="6" t="s">
        <v>3</v>
      </c>
      <c r="H29" s="6" t="s">
        <v>8</v>
      </c>
      <c r="I29" s="24">
        <v>0.45</v>
      </c>
      <c r="J29" s="6">
        <v>5250</v>
      </c>
      <c r="K29" s="6">
        <v>30</v>
      </c>
      <c r="L29" s="20">
        <v>2362.5</v>
      </c>
      <c r="M29" t="str">
        <f t="shared" si="0"/>
        <v>Below Target</v>
      </c>
      <c r="N29" t="str">
        <f t="shared" si="1"/>
        <v>February</v>
      </c>
      <c r="AQ29">
        <f>SUM(AQ6:AQ28)</f>
        <v>222500</v>
      </c>
      <c r="AR29">
        <f>SUM(AR6:AR28)</f>
        <v>690</v>
      </c>
      <c r="AS29">
        <f>SUM(AS6:AS28)</f>
        <v>109675</v>
      </c>
    </row>
    <row r="30" spans="1:45" x14ac:dyDescent="0.4">
      <c r="A30" s="1" t="s">
        <v>15</v>
      </c>
      <c r="B30" s="2" t="s">
        <v>16</v>
      </c>
      <c r="C30" s="2">
        <v>1189833</v>
      </c>
      <c r="D30" s="26">
        <v>44607</v>
      </c>
      <c r="E30" s="3">
        <v>44642</v>
      </c>
      <c r="F30" s="2" t="s">
        <v>2</v>
      </c>
      <c r="G30" s="2" t="s">
        <v>3</v>
      </c>
      <c r="H30" s="2" t="s">
        <v>9</v>
      </c>
      <c r="I30" s="23">
        <v>0.5</v>
      </c>
      <c r="J30" s="2">
        <v>4500</v>
      </c>
      <c r="K30" s="2">
        <v>35</v>
      </c>
      <c r="L30" s="19">
        <v>2250</v>
      </c>
      <c r="M30" t="str">
        <f t="shared" si="0"/>
        <v>Below Target</v>
      </c>
      <c r="N30" t="str">
        <f t="shared" si="1"/>
        <v>February</v>
      </c>
    </row>
    <row r="31" spans="1:45" x14ac:dyDescent="0.4">
      <c r="A31" s="1" t="s">
        <v>15</v>
      </c>
      <c r="B31" s="2" t="s">
        <v>16</v>
      </c>
      <c r="C31" s="2">
        <v>1189833</v>
      </c>
      <c r="D31" s="26">
        <v>44607</v>
      </c>
      <c r="E31" s="3">
        <v>44637</v>
      </c>
      <c r="F31" s="2" t="s">
        <v>2</v>
      </c>
      <c r="G31" s="2" t="s">
        <v>3</v>
      </c>
      <c r="H31" s="2" t="s">
        <v>6</v>
      </c>
      <c r="I31" s="23">
        <v>0.45</v>
      </c>
      <c r="J31" s="2">
        <v>6750</v>
      </c>
      <c r="K31" s="2">
        <v>30</v>
      </c>
      <c r="L31" s="19">
        <v>3037.5</v>
      </c>
      <c r="M31" t="str">
        <f t="shared" si="0"/>
        <v>Below Target</v>
      </c>
      <c r="N31" t="str">
        <f t="shared" si="1"/>
        <v>February</v>
      </c>
    </row>
    <row r="32" spans="1:45" x14ac:dyDescent="0.4">
      <c r="A32" s="1" t="s">
        <v>0</v>
      </c>
      <c r="B32" s="2" t="s">
        <v>1</v>
      </c>
      <c r="C32" s="2">
        <v>1128299</v>
      </c>
      <c r="D32" s="26">
        <v>44612</v>
      </c>
      <c r="E32" s="3">
        <v>44642</v>
      </c>
      <c r="F32" s="2" t="s">
        <v>2</v>
      </c>
      <c r="G32" s="2" t="s">
        <v>3</v>
      </c>
      <c r="H32" s="2" t="s">
        <v>4</v>
      </c>
      <c r="I32" s="23">
        <v>0.4</v>
      </c>
      <c r="J32" s="2">
        <v>8250</v>
      </c>
      <c r="K32" s="2">
        <v>30</v>
      </c>
      <c r="L32" s="19">
        <v>3300</v>
      </c>
      <c r="M32" t="str">
        <f t="shared" si="0"/>
        <v>Below Target</v>
      </c>
      <c r="N32" t="str">
        <f t="shared" si="1"/>
        <v>February</v>
      </c>
    </row>
    <row r="33" spans="1:39" x14ac:dyDescent="0.4">
      <c r="A33" s="5" t="s">
        <v>0</v>
      </c>
      <c r="B33" s="6" t="s">
        <v>1</v>
      </c>
      <c r="C33" s="6">
        <v>1128299</v>
      </c>
      <c r="D33" s="27">
        <v>44612</v>
      </c>
      <c r="E33" s="7">
        <v>44642</v>
      </c>
      <c r="F33" s="6" t="s">
        <v>2</v>
      </c>
      <c r="G33" s="6" t="s">
        <v>3</v>
      </c>
      <c r="H33" s="6" t="s">
        <v>10</v>
      </c>
      <c r="I33" s="23">
        <v>0.6</v>
      </c>
      <c r="J33" s="6">
        <v>7000</v>
      </c>
      <c r="K33" s="6">
        <v>30</v>
      </c>
      <c r="L33" s="20">
        <v>3500</v>
      </c>
      <c r="M33" t="str">
        <f t="shared" si="0"/>
        <v>Below Target</v>
      </c>
      <c r="N33" t="str">
        <f t="shared" si="1"/>
        <v>February</v>
      </c>
    </row>
    <row r="34" spans="1:39" x14ac:dyDescent="0.4">
      <c r="A34" s="5" t="s">
        <v>0</v>
      </c>
      <c r="B34" s="6" t="s">
        <v>1</v>
      </c>
      <c r="C34" s="6">
        <v>1128299</v>
      </c>
      <c r="D34" s="27">
        <v>44612</v>
      </c>
      <c r="E34" s="7">
        <v>44642</v>
      </c>
      <c r="F34" s="6" t="s">
        <v>2</v>
      </c>
      <c r="G34" s="6" t="s">
        <v>3</v>
      </c>
      <c r="H34" s="6" t="s">
        <v>5</v>
      </c>
      <c r="I34" s="24">
        <v>0.5</v>
      </c>
      <c r="J34" s="6">
        <v>7250</v>
      </c>
      <c r="K34" s="6">
        <v>30</v>
      </c>
      <c r="L34" s="20">
        <v>3625</v>
      </c>
      <c r="M34" t="str">
        <f t="shared" si="0"/>
        <v>Below Target</v>
      </c>
      <c r="N34" t="str">
        <f t="shared" si="1"/>
        <v>February</v>
      </c>
    </row>
    <row r="35" spans="1:39" x14ac:dyDescent="0.4">
      <c r="A35" s="5" t="s">
        <v>0</v>
      </c>
      <c r="B35" s="6" t="s">
        <v>1</v>
      </c>
      <c r="C35" s="6">
        <v>1128299</v>
      </c>
      <c r="D35" s="27">
        <v>44612</v>
      </c>
      <c r="E35" s="7">
        <v>44642</v>
      </c>
      <c r="F35" s="6" t="s">
        <v>2</v>
      </c>
      <c r="G35" s="6" t="s">
        <v>3</v>
      </c>
      <c r="H35" s="6" t="s">
        <v>8</v>
      </c>
      <c r="I35" s="24">
        <v>0.5</v>
      </c>
      <c r="J35" s="6">
        <v>5750</v>
      </c>
      <c r="K35" s="6">
        <v>30</v>
      </c>
      <c r="L35" s="20">
        <v>2875</v>
      </c>
      <c r="M35" t="str">
        <f t="shared" si="0"/>
        <v>Below Target</v>
      </c>
      <c r="N35" t="str">
        <f t="shared" si="1"/>
        <v>February</v>
      </c>
    </row>
    <row r="36" spans="1:39" x14ac:dyDescent="0.4">
      <c r="A36" s="1" t="s">
        <v>0</v>
      </c>
      <c r="B36" s="2" t="s">
        <v>1</v>
      </c>
      <c r="C36" s="2">
        <v>1128299</v>
      </c>
      <c r="D36" s="26">
        <v>44612</v>
      </c>
      <c r="E36" s="3">
        <v>44645</v>
      </c>
      <c r="F36" s="2" t="s">
        <v>2</v>
      </c>
      <c r="G36" s="2" t="s">
        <v>3</v>
      </c>
      <c r="H36" s="2" t="s">
        <v>9</v>
      </c>
      <c r="I36" s="23">
        <v>0.55000000000000004</v>
      </c>
      <c r="J36" s="2">
        <v>5000</v>
      </c>
      <c r="K36" s="2">
        <v>33</v>
      </c>
      <c r="L36" s="19">
        <v>2750</v>
      </c>
      <c r="M36" t="str">
        <f t="shared" si="0"/>
        <v>Below Target</v>
      </c>
      <c r="N36" t="str">
        <f t="shared" si="1"/>
        <v>February</v>
      </c>
    </row>
    <row r="37" spans="1:39" x14ac:dyDescent="0.4">
      <c r="A37" s="1" t="s">
        <v>0</v>
      </c>
      <c r="B37" s="2" t="s">
        <v>1</v>
      </c>
      <c r="C37" s="2">
        <v>1128299</v>
      </c>
      <c r="D37" s="26">
        <v>44612</v>
      </c>
      <c r="E37" s="3">
        <v>44642</v>
      </c>
      <c r="F37" s="2" t="s">
        <v>2</v>
      </c>
      <c r="G37" s="2" t="s">
        <v>3</v>
      </c>
      <c r="H37" s="2" t="s">
        <v>6</v>
      </c>
      <c r="I37" s="23">
        <v>0.5</v>
      </c>
      <c r="J37" s="2">
        <v>7250</v>
      </c>
      <c r="K37" s="2">
        <v>30</v>
      </c>
      <c r="L37" s="19">
        <v>3625</v>
      </c>
      <c r="M37" t="str">
        <f t="shared" si="0"/>
        <v>Below Target</v>
      </c>
      <c r="N37" t="str">
        <f t="shared" si="1"/>
        <v>February</v>
      </c>
    </row>
    <row r="38" spans="1:39" x14ac:dyDescent="0.4">
      <c r="A38" s="1" t="s">
        <v>11</v>
      </c>
      <c r="B38" s="2" t="s">
        <v>12</v>
      </c>
      <c r="C38" s="2">
        <v>1197831</v>
      </c>
      <c r="D38" s="26">
        <v>44623</v>
      </c>
      <c r="E38" s="3">
        <v>44653</v>
      </c>
      <c r="F38" s="2" t="s">
        <v>13</v>
      </c>
      <c r="G38" s="2" t="s">
        <v>14</v>
      </c>
      <c r="H38" s="2" t="s">
        <v>4</v>
      </c>
      <c r="I38" s="23">
        <v>0.3</v>
      </c>
      <c r="J38" s="2">
        <v>8750</v>
      </c>
      <c r="K38" s="2">
        <v>30</v>
      </c>
      <c r="L38" s="19">
        <v>2625</v>
      </c>
      <c r="M38" t="str">
        <f t="shared" si="0"/>
        <v>Below Target</v>
      </c>
      <c r="N38" t="str">
        <f t="shared" si="1"/>
        <v>March</v>
      </c>
      <c r="Q38" t="str" cm="1">
        <f t="array" ref="Q38:Q47">_xlfn._xlws.PY(3,0,A2:A11)</f>
        <v>Target</v>
      </c>
      <c r="AM38" t="e" cm="1" vm="3">
        <f t="array" aca="1" ref="AM38" ca="1">D:D</f>
        <v>#VALUE!</v>
      </c>
    </row>
    <row r="39" spans="1:39" x14ac:dyDescent="0.4">
      <c r="A39" s="5" t="s">
        <v>11</v>
      </c>
      <c r="B39" s="6" t="s">
        <v>12</v>
      </c>
      <c r="C39" s="6">
        <v>1197831</v>
      </c>
      <c r="D39" s="27">
        <v>44623</v>
      </c>
      <c r="E39" s="7">
        <v>44653</v>
      </c>
      <c r="F39" s="6" t="s">
        <v>13</v>
      </c>
      <c r="G39" s="6" t="s">
        <v>14</v>
      </c>
      <c r="H39" s="6" t="s">
        <v>10</v>
      </c>
      <c r="I39" s="23">
        <v>0.55000000000000004</v>
      </c>
      <c r="J39" s="6">
        <v>6500</v>
      </c>
      <c r="K39" s="6">
        <v>30</v>
      </c>
      <c r="L39" s="20">
        <v>2600</v>
      </c>
      <c r="M39" t="str">
        <f t="shared" si="0"/>
        <v>Below Target</v>
      </c>
      <c r="N39" t="str">
        <f t="shared" si="1"/>
        <v>March</v>
      </c>
      <c r="Q39" t="str">
        <v>Target</v>
      </c>
    </row>
    <row r="40" spans="1:39" x14ac:dyDescent="0.4">
      <c r="A40" s="5" t="s">
        <v>11</v>
      </c>
      <c r="B40" s="6" t="s">
        <v>12</v>
      </c>
      <c r="C40" s="6">
        <v>1197831</v>
      </c>
      <c r="D40" s="27">
        <v>44623</v>
      </c>
      <c r="E40" s="7">
        <v>44653</v>
      </c>
      <c r="F40" s="6" t="s">
        <v>13</v>
      </c>
      <c r="G40" s="6" t="s">
        <v>14</v>
      </c>
      <c r="H40" s="6" t="s">
        <v>5</v>
      </c>
      <c r="I40" s="24">
        <v>0.4</v>
      </c>
      <c r="J40" s="6">
        <v>8750</v>
      </c>
      <c r="K40" s="6">
        <v>30</v>
      </c>
      <c r="L40" s="20">
        <v>3500</v>
      </c>
      <c r="M40" t="str">
        <f t="shared" si="0"/>
        <v>Below Target</v>
      </c>
      <c r="N40" t="str">
        <f t="shared" si="1"/>
        <v>March</v>
      </c>
      <c r="Q40" t="str">
        <v>Target</v>
      </c>
    </row>
    <row r="41" spans="1:39" x14ac:dyDescent="0.4">
      <c r="A41" s="5" t="s">
        <v>11</v>
      </c>
      <c r="B41" s="6" t="s">
        <v>12</v>
      </c>
      <c r="C41" s="6">
        <v>1197831</v>
      </c>
      <c r="D41" s="27">
        <v>44623</v>
      </c>
      <c r="E41" s="7">
        <v>44653</v>
      </c>
      <c r="F41" s="6" t="s">
        <v>13</v>
      </c>
      <c r="G41" s="6" t="s">
        <v>14</v>
      </c>
      <c r="H41" s="6" t="s">
        <v>8</v>
      </c>
      <c r="I41" s="24">
        <v>0.4</v>
      </c>
      <c r="J41" s="6">
        <v>6000</v>
      </c>
      <c r="K41" s="6">
        <v>30</v>
      </c>
      <c r="L41" s="20">
        <v>2400</v>
      </c>
      <c r="M41" t="str">
        <f t="shared" si="0"/>
        <v>Below Target</v>
      </c>
      <c r="N41" t="str">
        <f t="shared" si="1"/>
        <v>March</v>
      </c>
      <c r="Q41" t="str">
        <v>Target</v>
      </c>
    </row>
    <row r="42" spans="1:39" x14ac:dyDescent="0.4">
      <c r="A42" s="1" t="s">
        <v>11</v>
      </c>
      <c r="B42" s="2" t="s">
        <v>12</v>
      </c>
      <c r="C42" s="2">
        <v>1197831</v>
      </c>
      <c r="D42" s="26">
        <v>44623</v>
      </c>
      <c r="E42" s="3">
        <v>44653</v>
      </c>
      <c r="F42" s="2" t="s">
        <v>13</v>
      </c>
      <c r="G42" s="2" t="s">
        <v>14</v>
      </c>
      <c r="H42" s="2" t="s">
        <v>9</v>
      </c>
      <c r="I42" s="23">
        <v>0.45</v>
      </c>
      <c r="J42" s="2">
        <v>5000</v>
      </c>
      <c r="K42" s="2">
        <v>30</v>
      </c>
      <c r="L42" s="19">
        <v>2250</v>
      </c>
      <c r="M42" t="str">
        <f t="shared" si="0"/>
        <v>Below Target</v>
      </c>
      <c r="N42" t="str">
        <f t="shared" si="1"/>
        <v>March</v>
      </c>
      <c r="Q42" t="str">
        <v>Target</v>
      </c>
    </row>
    <row r="43" spans="1:39" x14ac:dyDescent="0.4">
      <c r="A43" s="1" t="s">
        <v>11</v>
      </c>
      <c r="B43" s="2" t="s">
        <v>12</v>
      </c>
      <c r="C43" s="2">
        <v>1197831</v>
      </c>
      <c r="D43" s="26">
        <v>44623</v>
      </c>
      <c r="E43" s="3">
        <v>44653</v>
      </c>
      <c r="F43" s="2" t="s">
        <v>13</v>
      </c>
      <c r="G43" s="2" t="s">
        <v>14</v>
      </c>
      <c r="H43" s="2" t="s">
        <v>6</v>
      </c>
      <c r="I43" s="23">
        <v>0.35</v>
      </c>
      <c r="J43" s="2">
        <v>7000</v>
      </c>
      <c r="K43" s="2">
        <v>30</v>
      </c>
      <c r="L43" s="19">
        <v>2450</v>
      </c>
      <c r="M43" t="str">
        <f t="shared" si="0"/>
        <v>Below Target</v>
      </c>
      <c r="N43" t="str">
        <f t="shared" si="1"/>
        <v>March</v>
      </c>
      <c r="Q43" t="str">
        <v>Target</v>
      </c>
    </row>
    <row r="44" spans="1:39" x14ac:dyDescent="0.4">
      <c r="A44" s="1" t="s">
        <v>15</v>
      </c>
      <c r="B44" s="2" t="s">
        <v>16</v>
      </c>
      <c r="C44" s="2">
        <v>1189833</v>
      </c>
      <c r="D44" s="26">
        <v>44634</v>
      </c>
      <c r="E44" s="3">
        <v>44664</v>
      </c>
      <c r="F44" s="2" t="s">
        <v>2</v>
      </c>
      <c r="G44" s="2" t="s">
        <v>3</v>
      </c>
      <c r="H44" s="2" t="s">
        <v>4</v>
      </c>
      <c r="I44" s="23">
        <v>0.5</v>
      </c>
      <c r="J44" s="2">
        <v>8000</v>
      </c>
      <c r="K44" s="2">
        <v>30</v>
      </c>
      <c r="L44" s="19">
        <v>2800</v>
      </c>
      <c r="M44" t="str">
        <f t="shared" si="0"/>
        <v>Below Target</v>
      </c>
      <c r="N44" t="str">
        <f t="shared" si="1"/>
        <v>March</v>
      </c>
      <c r="Q44" t="str">
        <v>Walgreens</v>
      </c>
    </row>
    <row r="45" spans="1:39" x14ac:dyDescent="0.4">
      <c r="A45" s="5" t="s">
        <v>15</v>
      </c>
      <c r="B45" s="6" t="s">
        <v>16</v>
      </c>
      <c r="C45" s="6">
        <v>1189833</v>
      </c>
      <c r="D45" s="27">
        <v>44634</v>
      </c>
      <c r="E45" s="7">
        <v>44664</v>
      </c>
      <c r="F45" s="6" t="s">
        <v>2</v>
      </c>
      <c r="G45" s="6" t="s">
        <v>3</v>
      </c>
      <c r="H45" s="6" t="s">
        <v>10</v>
      </c>
      <c r="I45" s="24">
        <v>0.45</v>
      </c>
      <c r="J45" s="6">
        <v>6250</v>
      </c>
      <c r="K45" s="6">
        <v>30</v>
      </c>
      <c r="L45" s="20">
        <v>2812.5</v>
      </c>
      <c r="M45" t="str">
        <f t="shared" si="0"/>
        <v>Below Target</v>
      </c>
      <c r="N45" t="str">
        <f t="shared" si="1"/>
        <v>March</v>
      </c>
      <c r="Q45" t="str">
        <v>Walgreens</v>
      </c>
    </row>
    <row r="46" spans="1:39" x14ac:dyDescent="0.4">
      <c r="A46" s="5" t="s">
        <v>15</v>
      </c>
      <c r="B46" s="6" t="s">
        <v>16</v>
      </c>
      <c r="C46" s="6">
        <v>1189833</v>
      </c>
      <c r="D46" s="27">
        <v>44634</v>
      </c>
      <c r="E46" s="7">
        <v>44664</v>
      </c>
      <c r="F46" s="6" t="s">
        <v>2</v>
      </c>
      <c r="G46" s="6" t="s">
        <v>3</v>
      </c>
      <c r="H46" s="6" t="s">
        <v>5</v>
      </c>
      <c r="I46" s="24">
        <v>0.45</v>
      </c>
      <c r="J46" s="6">
        <v>6500</v>
      </c>
      <c r="K46" s="6">
        <v>30</v>
      </c>
      <c r="L46" s="20">
        <v>2925</v>
      </c>
      <c r="M46" t="str">
        <f t="shared" si="0"/>
        <v>Below Target</v>
      </c>
      <c r="N46" t="str">
        <f t="shared" si="1"/>
        <v>March</v>
      </c>
      <c r="Q46" t="str">
        <v>Walgreens</v>
      </c>
    </row>
    <row r="47" spans="1:39" x14ac:dyDescent="0.4">
      <c r="A47" s="5" t="s">
        <v>15</v>
      </c>
      <c r="B47" s="6" t="s">
        <v>16</v>
      </c>
      <c r="C47" s="6">
        <v>1189833</v>
      </c>
      <c r="D47" s="27">
        <v>44634</v>
      </c>
      <c r="E47" s="7">
        <v>44664</v>
      </c>
      <c r="F47" s="6" t="s">
        <v>2</v>
      </c>
      <c r="G47" s="6" t="s">
        <v>3</v>
      </c>
      <c r="H47" s="6" t="s">
        <v>8</v>
      </c>
      <c r="I47" s="24">
        <v>0.45</v>
      </c>
      <c r="J47" s="6">
        <v>5500</v>
      </c>
      <c r="K47" s="6">
        <v>30</v>
      </c>
      <c r="L47" s="20">
        <v>2475</v>
      </c>
      <c r="M47" t="str">
        <f t="shared" si="0"/>
        <v>Below Target</v>
      </c>
      <c r="N47" t="str">
        <f t="shared" si="1"/>
        <v>March</v>
      </c>
      <c r="Q47" t="str">
        <v>Walgreens</v>
      </c>
    </row>
    <row r="48" spans="1:39" x14ac:dyDescent="0.4">
      <c r="A48" s="1" t="s">
        <v>15</v>
      </c>
      <c r="B48" s="2" t="s">
        <v>16</v>
      </c>
      <c r="C48" s="2">
        <v>1189833</v>
      </c>
      <c r="D48" s="26">
        <v>44634</v>
      </c>
      <c r="E48" s="3">
        <v>44664</v>
      </c>
      <c r="F48" s="2" t="s">
        <v>2</v>
      </c>
      <c r="G48" s="2" t="s">
        <v>3</v>
      </c>
      <c r="H48" s="2" t="s">
        <v>9</v>
      </c>
      <c r="I48" s="23">
        <v>0.5</v>
      </c>
      <c r="J48" s="2">
        <v>4250</v>
      </c>
      <c r="K48" s="2">
        <v>30</v>
      </c>
      <c r="L48" s="19">
        <v>2125</v>
      </c>
      <c r="M48" t="str">
        <f t="shared" si="0"/>
        <v>Below Target</v>
      </c>
      <c r="N48" t="str">
        <f t="shared" si="1"/>
        <v>March</v>
      </c>
    </row>
    <row r="49" spans="1:17" x14ac:dyDescent="0.4">
      <c r="A49" s="1" t="s">
        <v>15</v>
      </c>
      <c r="B49" s="2" t="s">
        <v>16</v>
      </c>
      <c r="C49" s="2">
        <v>1189833</v>
      </c>
      <c r="D49" s="26">
        <v>44634</v>
      </c>
      <c r="E49" s="3">
        <v>44664</v>
      </c>
      <c r="F49" s="2" t="s">
        <v>2</v>
      </c>
      <c r="G49" s="2" t="s">
        <v>3</v>
      </c>
      <c r="H49" s="2" t="s">
        <v>6</v>
      </c>
      <c r="I49" s="23">
        <v>0.45</v>
      </c>
      <c r="J49" s="2">
        <v>6500</v>
      </c>
      <c r="K49" s="2">
        <v>30</v>
      </c>
      <c r="L49" s="19">
        <v>2925</v>
      </c>
      <c r="M49" t="str">
        <f t="shared" si="0"/>
        <v>Below Target</v>
      </c>
      <c r="N49" t="str">
        <f t="shared" si="1"/>
        <v>March</v>
      </c>
    </row>
    <row r="50" spans="1:17" x14ac:dyDescent="0.4">
      <c r="A50" s="1" t="s">
        <v>0</v>
      </c>
      <c r="B50" s="2" t="s">
        <v>1</v>
      </c>
      <c r="C50" s="2">
        <v>1128299</v>
      </c>
      <c r="D50" s="26">
        <v>44639</v>
      </c>
      <c r="E50" s="3">
        <v>44669</v>
      </c>
      <c r="F50" s="2" t="s">
        <v>2</v>
      </c>
      <c r="G50" s="2" t="s">
        <v>3</v>
      </c>
      <c r="H50" s="2" t="s">
        <v>4</v>
      </c>
      <c r="I50" s="23">
        <v>0.4</v>
      </c>
      <c r="J50" s="2">
        <v>8500</v>
      </c>
      <c r="K50" s="2">
        <v>30</v>
      </c>
      <c r="L50" s="19">
        <v>4250</v>
      </c>
      <c r="M50" t="str">
        <f t="shared" si="0"/>
        <v>Below Target</v>
      </c>
      <c r="N50" t="str">
        <f t="shared" si="1"/>
        <v>March</v>
      </c>
    </row>
    <row r="51" spans="1:17" x14ac:dyDescent="0.4">
      <c r="A51" s="5" t="s">
        <v>0</v>
      </c>
      <c r="B51" s="6" t="s">
        <v>1</v>
      </c>
      <c r="C51" s="6">
        <v>1128299</v>
      </c>
      <c r="D51" s="27">
        <v>44639</v>
      </c>
      <c r="E51" s="7">
        <v>44669</v>
      </c>
      <c r="F51" s="6" t="s">
        <v>2</v>
      </c>
      <c r="G51" s="6" t="s">
        <v>3</v>
      </c>
      <c r="H51" s="6" t="s">
        <v>10</v>
      </c>
      <c r="I51" s="23">
        <v>0.65</v>
      </c>
      <c r="J51" s="6">
        <v>7000</v>
      </c>
      <c r="K51" s="6">
        <v>30</v>
      </c>
      <c r="L51" s="20">
        <v>4200</v>
      </c>
      <c r="M51" t="str">
        <f t="shared" si="0"/>
        <v>Below Target</v>
      </c>
      <c r="N51" t="str">
        <f t="shared" si="1"/>
        <v>March</v>
      </c>
    </row>
    <row r="52" spans="1:17" x14ac:dyDescent="0.4">
      <c r="A52" s="5" t="s">
        <v>0</v>
      </c>
      <c r="B52" s="6" t="s">
        <v>1</v>
      </c>
      <c r="C52" s="6">
        <v>1128299</v>
      </c>
      <c r="D52" s="27">
        <v>44639</v>
      </c>
      <c r="E52" s="7">
        <v>44669</v>
      </c>
      <c r="F52" s="6" t="s">
        <v>2</v>
      </c>
      <c r="G52" s="6" t="s">
        <v>3</v>
      </c>
      <c r="H52" s="6" t="s">
        <v>5</v>
      </c>
      <c r="I52" s="24">
        <v>0.6</v>
      </c>
      <c r="J52" s="6">
        <v>7000</v>
      </c>
      <c r="K52" s="6">
        <v>30</v>
      </c>
      <c r="L52" s="20">
        <v>4200</v>
      </c>
      <c r="M52" t="str">
        <f t="shared" si="0"/>
        <v>Below Target</v>
      </c>
      <c r="N52" t="str">
        <f t="shared" si="1"/>
        <v>March</v>
      </c>
    </row>
    <row r="53" spans="1:17" x14ac:dyDescent="0.4">
      <c r="A53" s="5" t="s">
        <v>0</v>
      </c>
      <c r="B53" s="6" t="s">
        <v>1</v>
      </c>
      <c r="C53" s="6">
        <v>1128299</v>
      </c>
      <c r="D53" s="27">
        <v>44639</v>
      </c>
      <c r="E53" s="7">
        <v>44669</v>
      </c>
      <c r="F53" s="6" t="s">
        <v>2</v>
      </c>
      <c r="G53" s="6" t="s">
        <v>3</v>
      </c>
      <c r="H53" s="6" t="s">
        <v>8</v>
      </c>
      <c r="I53" s="24">
        <v>0.6</v>
      </c>
      <c r="J53" s="6">
        <v>6000</v>
      </c>
      <c r="K53" s="6">
        <v>30</v>
      </c>
      <c r="L53" s="20">
        <v>3600</v>
      </c>
      <c r="M53" t="str">
        <f t="shared" si="0"/>
        <v>Below Target</v>
      </c>
      <c r="N53" t="str">
        <f t="shared" si="1"/>
        <v>March</v>
      </c>
    </row>
    <row r="54" spans="1:17" x14ac:dyDescent="0.4">
      <c r="A54" s="1" t="s">
        <v>0</v>
      </c>
      <c r="B54" s="2" t="s">
        <v>1</v>
      </c>
      <c r="C54" s="2">
        <v>1128299</v>
      </c>
      <c r="D54" s="26">
        <v>44639</v>
      </c>
      <c r="E54" s="3">
        <v>44669</v>
      </c>
      <c r="F54" s="2" t="s">
        <v>2</v>
      </c>
      <c r="G54" s="2" t="s">
        <v>3</v>
      </c>
      <c r="H54" s="2" t="s">
        <v>9</v>
      </c>
      <c r="I54" s="23">
        <v>0.65</v>
      </c>
      <c r="J54" s="2">
        <v>5000</v>
      </c>
      <c r="K54" s="2">
        <v>30</v>
      </c>
      <c r="L54" s="19">
        <v>3250</v>
      </c>
      <c r="M54" t="str">
        <f t="shared" si="0"/>
        <v>Below Target</v>
      </c>
      <c r="N54" t="str">
        <f t="shared" si="1"/>
        <v>March</v>
      </c>
    </row>
    <row r="55" spans="1:17" x14ac:dyDescent="0.4">
      <c r="A55" s="1" t="s">
        <v>0</v>
      </c>
      <c r="B55" s="2" t="s">
        <v>1</v>
      </c>
      <c r="C55" s="2">
        <v>1128299</v>
      </c>
      <c r="D55" s="26">
        <v>44639</v>
      </c>
      <c r="E55" s="3">
        <v>44669</v>
      </c>
      <c r="F55" s="2" t="s">
        <v>2</v>
      </c>
      <c r="G55" s="2" t="s">
        <v>3</v>
      </c>
      <c r="H55" s="2" t="s">
        <v>6</v>
      </c>
      <c r="I55" s="23">
        <v>0.6</v>
      </c>
      <c r="J55" s="2">
        <v>7000</v>
      </c>
      <c r="K55" s="2">
        <v>30</v>
      </c>
      <c r="L55" s="19">
        <v>4200</v>
      </c>
      <c r="M55" t="str">
        <f t="shared" si="0"/>
        <v>Below Target</v>
      </c>
      <c r="N55" t="str">
        <f t="shared" si="1"/>
        <v>March</v>
      </c>
    </row>
    <row r="56" spans="1:17" x14ac:dyDescent="0.4">
      <c r="A56" s="1" t="s">
        <v>11</v>
      </c>
      <c r="B56" s="2" t="s">
        <v>12</v>
      </c>
      <c r="C56" s="2">
        <v>1197831</v>
      </c>
      <c r="D56" s="26">
        <v>44653</v>
      </c>
      <c r="E56" s="3">
        <v>44683</v>
      </c>
      <c r="F56" s="2" t="s">
        <v>13</v>
      </c>
      <c r="G56" s="2" t="s">
        <v>14</v>
      </c>
      <c r="H56" s="2" t="s">
        <v>4</v>
      </c>
      <c r="I56" s="23">
        <v>0.3</v>
      </c>
      <c r="J56" s="2">
        <v>9000</v>
      </c>
      <c r="K56" s="2">
        <v>30</v>
      </c>
      <c r="L56" s="19">
        <v>2700</v>
      </c>
      <c r="M56" t="str">
        <f t="shared" si="0"/>
        <v>Below Target</v>
      </c>
      <c r="N56" t="str">
        <f t="shared" si="1"/>
        <v>April</v>
      </c>
      <c r="Q56" t="e" cm="1" vm="4">
        <f t="array" ref="Q56">_xlfn._xlws.PY(4,1,A1:L217)</f>
        <v>#VALUE!</v>
      </c>
    </row>
    <row r="57" spans="1:17" x14ac:dyDescent="0.4">
      <c r="A57" s="5" t="s">
        <v>11</v>
      </c>
      <c r="B57" s="6" t="s">
        <v>12</v>
      </c>
      <c r="C57" s="6">
        <v>1197831</v>
      </c>
      <c r="D57" s="27">
        <v>44653</v>
      </c>
      <c r="E57" s="7">
        <v>44683</v>
      </c>
      <c r="F57" s="6" t="s">
        <v>13</v>
      </c>
      <c r="G57" s="6" t="s">
        <v>14</v>
      </c>
      <c r="H57" s="6" t="s">
        <v>10</v>
      </c>
      <c r="I57" s="23">
        <v>0.55000000000000004</v>
      </c>
      <c r="J57" s="6">
        <v>8000</v>
      </c>
      <c r="K57" s="6">
        <v>30</v>
      </c>
      <c r="L57" s="20">
        <v>3200</v>
      </c>
      <c r="M57" t="str">
        <f t="shared" si="0"/>
        <v>Below Target</v>
      </c>
      <c r="N57" t="str">
        <f t="shared" si="1"/>
        <v>April</v>
      </c>
    </row>
    <row r="58" spans="1:17" x14ac:dyDescent="0.4">
      <c r="A58" s="5" t="s">
        <v>11</v>
      </c>
      <c r="B58" s="6" t="s">
        <v>12</v>
      </c>
      <c r="C58" s="6">
        <v>1197831</v>
      </c>
      <c r="D58" s="27">
        <v>44653</v>
      </c>
      <c r="E58" s="7">
        <v>44683</v>
      </c>
      <c r="F58" s="6" t="s">
        <v>13</v>
      </c>
      <c r="G58" s="6" t="s">
        <v>14</v>
      </c>
      <c r="H58" s="6" t="s">
        <v>5</v>
      </c>
      <c r="I58" s="24">
        <v>0.4</v>
      </c>
      <c r="J58" s="6">
        <v>9000</v>
      </c>
      <c r="K58" s="6">
        <v>30</v>
      </c>
      <c r="L58" s="20">
        <v>3600</v>
      </c>
      <c r="M58" t="str">
        <f t="shared" si="0"/>
        <v>Below Target</v>
      </c>
      <c r="N58" t="str">
        <f t="shared" si="1"/>
        <v>April</v>
      </c>
    </row>
    <row r="59" spans="1:17" x14ac:dyDescent="0.4">
      <c r="A59" s="5" t="s">
        <v>11</v>
      </c>
      <c r="B59" s="6" t="s">
        <v>12</v>
      </c>
      <c r="C59" s="6">
        <v>1197831</v>
      </c>
      <c r="D59" s="27">
        <v>44653</v>
      </c>
      <c r="E59" s="7">
        <v>44683</v>
      </c>
      <c r="F59" s="6" t="s">
        <v>13</v>
      </c>
      <c r="G59" s="6" t="s">
        <v>14</v>
      </c>
      <c r="H59" s="6" t="s">
        <v>8</v>
      </c>
      <c r="I59" s="24">
        <v>0.4</v>
      </c>
      <c r="J59" s="6">
        <v>6250</v>
      </c>
      <c r="K59" s="6">
        <v>30</v>
      </c>
      <c r="L59" s="20">
        <v>2500</v>
      </c>
      <c r="M59" t="str">
        <f t="shared" si="0"/>
        <v>Below Target</v>
      </c>
      <c r="N59" t="str">
        <f t="shared" si="1"/>
        <v>April</v>
      </c>
    </row>
    <row r="60" spans="1:17" x14ac:dyDescent="0.4">
      <c r="A60" s="1" t="s">
        <v>11</v>
      </c>
      <c r="B60" s="2" t="s">
        <v>12</v>
      </c>
      <c r="C60" s="2">
        <v>1197831</v>
      </c>
      <c r="D60" s="26">
        <v>44653</v>
      </c>
      <c r="E60" s="3">
        <v>44683</v>
      </c>
      <c r="F60" s="2" t="s">
        <v>13</v>
      </c>
      <c r="G60" s="2" t="s">
        <v>14</v>
      </c>
      <c r="H60" s="2" t="s">
        <v>9</v>
      </c>
      <c r="I60" s="23">
        <v>0.45</v>
      </c>
      <c r="J60" s="2">
        <v>5250</v>
      </c>
      <c r="K60" s="2">
        <v>30</v>
      </c>
      <c r="L60" s="19">
        <v>2362.5</v>
      </c>
      <c r="M60" t="str">
        <f t="shared" si="0"/>
        <v>Below Target</v>
      </c>
      <c r="N60" t="str">
        <f t="shared" si="1"/>
        <v>April</v>
      </c>
    </row>
    <row r="61" spans="1:17" x14ac:dyDescent="0.4">
      <c r="A61" s="1" t="s">
        <v>11</v>
      </c>
      <c r="B61" s="2" t="s">
        <v>12</v>
      </c>
      <c r="C61" s="2">
        <v>1197831</v>
      </c>
      <c r="D61" s="26">
        <v>44653</v>
      </c>
      <c r="E61" s="3">
        <v>44683</v>
      </c>
      <c r="F61" s="2" t="s">
        <v>13</v>
      </c>
      <c r="G61" s="2" t="s">
        <v>14</v>
      </c>
      <c r="H61" s="2" t="s">
        <v>6</v>
      </c>
      <c r="I61" s="23">
        <v>0.35</v>
      </c>
      <c r="J61" s="2">
        <v>7250</v>
      </c>
      <c r="K61" s="2">
        <v>30</v>
      </c>
      <c r="L61" s="19">
        <v>2537.5</v>
      </c>
      <c r="M61" t="str">
        <f t="shared" si="0"/>
        <v>Below Target</v>
      </c>
      <c r="N61" t="str">
        <f t="shared" si="1"/>
        <v>April</v>
      </c>
    </row>
    <row r="62" spans="1:17" x14ac:dyDescent="0.4">
      <c r="A62" s="1" t="s">
        <v>15</v>
      </c>
      <c r="B62" s="2" t="s">
        <v>16</v>
      </c>
      <c r="C62" s="2">
        <v>1189833</v>
      </c>
      <c r="D62" s="26">
        <v>44666</v>
      </c>
      <c r="E62" s="3">
        <v>44696</v>
      </c>
      <c r="F62" s="2" t="s">
        <v>2</v>
      </c>
      <c r="G62" s="2" t="s">
        <v>3</v>
      </c>
      <c r="H62" s="2" t="s">
        <v>4</v>
      </c>
      <c r="I62" s="23">
        <v>0.5</v>
      </c>
      <c r="J62" s="2">
        <v>8000</v>
      </c>
      <c r="K62" s="2">
        <v>30</v>
      </c>
      <c r="L62" s="19">
        <v>3600</v>
      </c>
      <c r="M62" t="str">
        <f t="shared" si="0"/>
        <v>Below Target</v>
      </c>
      <c r="N62" t="str">
        <f t="shared" si="1"/>
        <v>April</v>
      </c>
    </row>
    <row r="63" spans="1:17" x14ac:dyDescent="0.4">
      <c r="A63" s="5" t="s">
        <v>15</v>
      </c>
      <c r="B63" s="6" t="s">
        <v>16</v>
      </c>
      <c r="C63" s="6">
        <v>1189833</v>
      </c>
      <c r="D63" s="27">
        <v>44666</v>
      </c>
      <c r="E63" s="7">
        <v>44696</v>
      </c>
      <c r="F63" s="6" t="s">
        <v>2</v>
      </c>
      <c r="G63" s="6" t="s">
        <v>3</v>
      </c>
      <c r="H63" s="6" t="s">
        <v>10</v>
      </c>
      <c r="I63" s="24">
        <v>0.65</v>
      </c>
      <c r="J63" s="6">
        <v>6000</v>
      </c>
      <c r="K63" s="6">
        <v>30</v>
      </c>
      <c r="L63" s="20">
        <v>3900</v>
      </c>
      <c r="M63" t="str">
        <f t="shared" si="0"/>
        <v>Below Target</v>
      </c>
      <c r="N63" t="str">
        <f t="shared" si="1"/>
        <v>April</v>
      </c>
    </row>
    <row r="64" spans="1:17" x14ac:dyDescent="0.4">
      <c r="A64" s="5" t="s">
        <v>15</v>
      </c>
      <c r="B64" s="6" t="s">
        <v>16</v>
      </c>
      <c r="C64" s="6">
        <v>1189833</v>
      </c>
      <c r="D64" s="27">
        <v>44666</v>
      </c>
      <c r="E64" s="7">
        <v>44696</v>
      </c>
      <c r="F64" s="6" t="s">
        <v>2</v>
      </c>
      <c r="G64" s="6" t="s">
        <v>3</v>
      </c>
      <c r="H64" s="6" t="s">
        <v>5</v>
      </c>
      <c r="I64" s="24">
        <v>0.5</v>
      </c>
      <c r="J64" s="6">
        <v>6000</v>
      </c>
      <c r="K64" s="6">
        <v>30</v>
      </c>
      <c r="L64" s="20">
        <v>3000</v>
      </c>
      <c r="M64" t="str">
        <f t="shared" si="0"/>
        <v>Below Target</v>
      </c>
      <c r="N64" t="str">
        <f t="shared" si="1"/>
        <v>April</v>
      </c>
    </row>
    <row r="65" spans="1:16" x14ac:dyDescent="0.4">
      <c r="A65" s="5" t="s">
        <v>15</v>
      </c>
      <c r="B65" s="6" t="s">
        <v>16</v>
      </c>
      <c r="C65" s="6">
        <v>1189833</v>
      </c>
      <c r="D65" s="27">
        <v>44666</v>
      </c>
      <c r="E65" s="7">
        <v>44696</v>
      </c>
      <c r="F65" s="6" t="s">
        <v>2</v>
      </c>
      <c r="G65" s="6" t="s">
        <v>3</v>
      </c>
      <c r="H65" s="6" t="s">
        <v>8</v>
      </c>
      <c r="I65" s="24">
        <v>0.45</v>
      </c>
      <c r="J65" s="6">
        <v>5250</v>
      </c>
      <c r="K65" s="6">
        <v>30</v>
      </c>
      <c r="L65" s="20">
        <v>2362.5</v>
      </c>
      <c r="M65" t="str">
        <f t="shared" si="0"/>
        <v>Below Target</v>
      </c>
      <c r="N65" t="str">
        <f t="shared" si="1"/>
        <v>April</v>
      </c>
    </row>
    <row r="66" spans="1:16" x14ac:dyDescent="0.4">
      <c r="A66" s="1" t="s">
        <v>15</v>
      </c>
      <c r="B66" s="2" t="s">
        <v>16</v>
      </c>
      <c r="C66" s="2">
        <v>1189833</v>
      </c>
      <c r="D66" s="26">
        <v>44666</v>
      </c>
      <c r="E66" s="3">
        <v>44696</v>
      </c>
      <c r="F66" s="2" t="s">
        <v>2</v>
      </c>
      <c r="G66" s="2" t="s">
        <v>3</v>
      </c>
      <c r="H66" s="2" t="s">
        <v>9</v>
      </c>
      <c r="I66" s="23">
        <v>0.5</v>
      </c>
      <c r="J66" s="2">
        <v>4250</v>
      </c>
      <c r="K66" s="2">
        <v>30</v>
      </c>
      <c r="L66" s="19">
        <v>2125</v>
      </c>
      <c r="M66" t="str">
        <f t="shared" ref="M66:M129" si="3">IF(J66&gt;9000, "Above Target", "Below Target")</f>
        <v>Below Target</v>
      </c>
      <c r="N66" t="str">
        <f t="shared" ref="N66:N129" si="4">TEXT(D66, "MMMM")</f>
        <v>April</v>
      </c>
    </row>
    <row r="67" spans="1:16" x14ac:dyDescent="0.4">
      <c r="A67" s="1" t="s">
        <v>15</v>
      </c>
      <c r="B67" s="2" t="s">
        <v>16</v>
      </c>
      <c r="C67" s="2">
        <v>1189833</v>
      </c>
      <c r="D67" s="26">
        <v>44666</v>
      </c>
      <c r="E67" s="3">
        <v>44696</v>
      </c>
      <c r="F67" s="2" t="s">
        <v>2</v>
      </c>
      <c r="G67" s="2" t="s">
        <v>3</v>
      </c>
      <c r="H67" s="2" t="s">
        <v>6</v>
      </c>
      <c r="I67" s="23">
        <v>0.5</v>
      </c>
      <c r="J67" s="2">
        <v>6250</v>
      </c>
      <c r="K67" s="2">
        <v>30</v>
      </c>
      <c r="L67" s="19">
        <v>3125</v>
      </c>
      <c r="M67" t="str">
        <f t="shared" si="3"/>
        <v>Below Target</v>
      </c>
      <c r="N67" t="str">
        <f t="shared" si="4"/>
        <v>April</v>
      </c>
    </row>
    <row r="68" spans="1:16" x14ac:dyDescent="0.4">
      <c r="A68" s="1" t="s">
        <v>0</v>
      </c>
      <c r="B68" s="2" t="s">
        <v>1</v>
      </c>
      <c r="C68" s="2">
        <v>1128299</v>
      </c>
      <c r="D68" s="26">
        <v>44671</v>
      </c>
      <c r="E68" s="3">
        <v>44701</v>
      </c>
      <c r="F68" s="2" t="s">
        <v>2</v>
      </c>
      <c r="G68" s="2" t="s">
        <v>3</v>
      </c>
      <c r="H68" s="2" t="s">
        <v>4</v>
      </c>
      <c r="I68" s="23">
        <v>0.45</v>
      </c>
      <c r="J68" s="2">
        <v>8750</v>
      </c>
      <c r="K68" s="2">
        <v>30</v>
      </c>
      <c r="L68" s="19">
        <v>5250</v>
      </c>
      <c r="M68" t="str">
        <f t="shared" si="3"/>
        <v>Below Target</v>
      </c>
      <c r="N68" t="str">
        <f t="shared" si="4"/>
        <v>April</v>
      </c>
    </row>
    <row r="69" spans="1:16" x14ac:dyDescent="0.4">
      <c r="A69" s="5" t="s">
        <v>0</v>
      </c>
      <c r="B69" s="6" t="s">
        <v>1</v>
      </c>
      <c r="C69" s="6">
        <v>1128299</v>
      </c>
      <c r="D69" s="27">
        <v>44671</v>
      </c>
      <c r="E69" s="7">
        <v>44701</v>
      </c>
      <c r="F69" s="6" t="s">
        <v>2</v>
      </c>
      <c r="G69" s="6" t="s">
        <v>3</v>
      </c>
      <c r="H69" s="6" t="s">
        <v>10</v>
      </c>
      <c r="I69" s="24">
        <v>0.8</v>
      </c>
      <c r="J69" s="6">
        <v>7000</v>
      </c>
      <c r="K69" s="6">
        <v>30</v>
      </c>
      <c r="L69" s="20">
        <v>5600</v>
      </c>
      <c r="M69" t="str">
        <f t="shared" si="3"/>
        <v>Below Target</v>
      </c>
      <c r="N69" t="str">
        <f t="shared" si="4"/>
        <v>April</v>
      </c>
    </row>
    <row r="70" spans="1:16" x14ac:dyDescent="0.4">
      <c r="A70" s="5" t="s">
        <v>0</v>
      </c>
      <c r="B70" s="6" t="s">
        <v>1</v>
      </c>
      <c r="C70" s="6">
        <v>1128299</v>
      </c>
      <c r="D70" s="27">
        <v>44671</v>
      </c>
      <c r="E70" s="7">
        <v>44701</v>
      </c>
      <c r="F70" s="6" t="s">
        <v>2</v>
      </c>
      <c r="G70" s="6" t="s">
        <v>3</v>
      </c>
      <c r="H70" s="6" t="s">
        <v>5</v>
      </c>
      <c r="I70" s="24">
        <v>0.65</v>
      </c>
      <c r="J70" s="6">
        <v>6750</v>
      </c>
      <c r="K70" s="6">
        <v>30</v>
      </c>
      <c r="L70" s="20">
        <v>4387.5</v>
      </c>
      <c r="M70" t="str">
        <f t="shared" si="3"/>
        <v>Below Target</v>
      </c>
      <c r="N70" t="str">
        <f t="shared" si="4"/>
        <v>April</v>
      </c>
    </row>
    <row r="71" spans="1:16" x14ac:dyDescent="0.4">
      <c r="A71" s="5" t="s">
        <v>0</v>
      </c>
      <c r="B71" s="6" t="s">
        <v>1</v>
      </c>
      <c r="C71" s="6">
        <v>1128299</v>
      </c>
      <c r="D71" s="27">
        <v>44671</v>
      </c>
      <c r="E71" s="7">
        <v>44701</v>
      </c>
      <c r="F71" s="6" t="s">
        <v>2</v>
      </c>
      <c r="G71" s="6" t="s">
        <v>3</v>
      </c>
      <c r="H71" s="6" t="s">
        <v>8</v>
      </c>
      <c r="I71" s="24">
        <v>0.6</v>
      </c>
      <c r="J71" s="6">
        <v>6250</v>
      </c>
      <c r="K71" s="6">
        <v>30</v>
      </c>
      <c r="L71" s="20">
        <v>3750</v>
      </c>
      <c r="M71" t="str">
        <f t="shared" si="3"/>
        <v>Below Target</v>
      </c>
      <c r="N71" t="str">
        <f t="shared" si="4"/>
        <v>April</v>
      </c>
    </row>
    <row r="72" spans="1:16" x14ac:dyDescent="0.4">
      <c r="A72" s="1" t="s">
        <v>0</v>
      </c>
      <c r="B72" s="2" t="s">
        <v>1</v>
      </c>
      <c r="C72" s="2">
        <v>1128299</v>
      </c>
      <c r="D72" s="26">
        <v>44671</v>
      </c>
      <c r="E72" s="3">
        <v>44701</v>
      </c>
      <c r="F72" s="2" t="s">
        <v>2</v>
      </c>
      <c r="G72" s="2" t="s">
        <v>3</v>
      </c>
      <c r="H72" s="2" t="s">
        <v>9</v>
      </c>
      <c r="I72" s="23">
        <v>0.65</v>
      </c>
      <c r="J72" s="2">
        <v>5250</v>
      </c>
      <c r="K72" s="2">
        <v>30</v>
      </c>
      <c r="L72" s="19">
        <v>3412.5</v>
      </c>
      <c r="M72" t="str">
        <f t="shared" si="3"/>
        <v>Below Target</v>
      </c>
      <c r="N72" t="str">
        <f t="shared" si="4"/>
        <v>April</v>
      </c>
    </row>
    <row r="73" spans="1:16" x14ac:dyDescent="0.4">
      <c r="A73" s="1" t="s">
        <v>0</v>
      </c>
      <c r="B73" s="2" t="s">
        <v>1</v>
      </c>
      <c r="C73" s="2">
        <v>1128299</v>
      </c>
      <c r="D73" s="26">
        <v>44671</v>
      </c>
      <c r="E73" s="3">
        <v>44701</v>
      </c>
      <c r="F73" s="2" t="s">
        <v>2</v>
      </c>
      <c r="G73" s="2" t="s">
        <v>3</v>
      </c>
      <c r="H73" s="2" t="s">
        <v>6</v>
      </c>
      <c r="I73" s="23">
        <v>0.65</v>
      </c>
      <c r="J73" s="2">
        <v>7250</v>
      </c>
      <c r="K73" s="2">
        <v>30</v>
      </c>
      <c r="L73" s="19">
        <v>4712.5</v>
      </c>
      <c r="M73" t="str">
        <f t="shared" si="3"/>
        <v>Below Target</v>
      </c>
      <c r="N73" t="str">
        <f t="shared" si="4"/>
        <v>April</v>
      </c>
    </row>
    <row r="74" spans="1:16" x14ac:dyDescent="0.4">
      <c r="A74" s="1" t="s">
        <v>11</v>
      </c>
      <c r="B74" s="2" t="s">
        <v>12</v>
      </c>
      <c r="C74" s="2">
        <v>1197831</v>
      </c>
      <c r="D74" s="26">
        <v>44683</v>
      </c>
      <c r="E74" s="3">
        <v>44713</v>
      </c>
      <c r="F74" s="2" t="s">
        <v>13</v>
      </c>
      <c r="G74" s="2" t="s">
        <v>14</v>
      </c>
      <c r="H74" s="2" t="s">
        <v>4</v>
      </c>
      <c r="I74" s="23">
        <v>0.3</v>
      </c>
      <c r="J74" s="2">
        <v>9250</v>
      </c>
      <c r="K74" s="2">
        <v>30</v>
      </c>
      <c r="L74" s="19">
        <v>2775</v>
      </c>
      <c r="M74" t="str">
        <f t="shared" si="3"/>
        <v>Above Target</v>
      </c>
      <c r="N74" t="str">
        <f t="shared" si="4"/>
        <v>May</v>
      </c>
    </row>
    <row r="75" spans="1:16" x14ac:dyDescent="0.4">
      <c r="A75" s="5" t="s">
        <v>11</v>
      </c>
      <c r="B75" s="6" t="s">
        <v>12</v>
      </c>
      <c r="C75" s="6">
        <v>1197831</v>
      </c>
      <c r="D75" s="27">
        <v>44683</v>
      </c>
      <c r="E75" s="7">
        <v>44713</v>
      </c>
      <c r="F75" s="6" t="s">
        <v>13</v>
      </c>
      <c r="G75" s="6" t="s">
        <v>14</v>
      </c>
      <c r="H75" s="6" t="s">
        <v>10</v>
      </c>
      <c r="I75" s="23">
        <v>0.55000000000000004</v>
      </c>
      <c r="J75" s="6">
        <v>9500</v>
      </c>
      <c r="K75" s="6">
        <v>30</v>
      </c>
      <c r="L75" s="20">
        <v>3800</v>
      </c>
      <c r="M75" t="str">
        <f t="shared" si="3"/>
        <v>Above Target</v>
      </c>
      <c r="N75" t="str">
        <f t="shared" si="4"/>
        <v>May</v>
      </c>
    </row>
    <row r="76" spans="1:16" x14ac:dyDescent="0.4">
      <c r="A76" s="5" t="s">
        <v>11</v>
      </c>
      <c r="B76" s="6" t="s">
        <v>12</v>
      </c>
      <c r="C76" s="6">
        <v>1197831</v>
      </c>
      <c r="D76" s="27">
        <v>44683</v>
      </c>
      <c r="E76" s="7">
        <v>44713</v>
      </c>
      <c r="F76" s="6" t="s">
        <v>13</v>
      </c>
      <c r="G76" s="6" t="s">
        <v>14</v>
      </c>
      <c r="H76" s="6" t="s">
        <v>5</v>
      </c>
      <c r="I76" s="24">
        <v>0.4</v>
      </c>
      <c r="J76" s="6">
        <v>9250</v>
      </c>
      <c r="K76" s="6">
        <v>30</v>
      </c>
      <c r="L76" s="20">
        <v>3700</v>
      </c>
      <c r="M76" t="str">
        <f t="shared" si="3"/>
        <v>Above Target</v>
      </c>
      <c r="N76" t="str">
        <f t="shared" si="4"/>
        <v>May</v>
      </c>
    </row>
    <row r="77" spans="1:16" x14ac:dyDescent="0.4">
      <c r="A77" s="5" t="s">
        <v>11</v>
      </c>
      <c r="B77" s="6" t="s">
        <v>12</v>
      </c>
      <c r="C77" s="6">
        <v>1197831</v>
      </c>
      <c r="D77" s="27">
        <v>44683</v>
      </c>
      <c r="E77" s="7">
        <v>44713</v>
      </c>
      <c r="F77" s="6" t="s">
        <v>13</v>
      </c>
      <c r="G77" s="6" t="s">
        <v>14</v>
      </c>
      <c r="H77" s="6" t="s">
        <v>8</v>
      </c>
      <c r="I77" s="24">
        <v>0.4</v>
      </c>
      <c r="J77" s="6">
        <v>7000</v>
      </c>
      <c r="K77" s="6">
        <v>30</v>
      </c>
      <c r="L77" s="20">
        <v>2800</v>
      </c>
      <c r="M77" t="str">
        <f t="shared" si="3"/>
        <v>Below Target</v>
      </c>
      <c r="N77" t="str">
        <f t="shared" si="4"/>
        <v>May</v>
      </c>
    </row>
    <row r="78" spans="1:16" x14ac:dyDescent="0.4">
      <c r="A78" s="1" t="s">
        <v>11</v>
      </c>
      <c r="B78" s="2" t="s">
        <v>12</v>
      </c>
      <c r="C78" s="2">
        <v>1197831</v>
      </c>
      <c r="D78" s="26">
        <v>44683</v>
      </c>
      <c r="E78" s="3">
        <v>44713</v>
      </c>
      <c r="F78" s="2" t="s">
        <v>13</v>
      </c>
      <c r="G78" s="2" t="s">
        <v>14</v>
      </c>
      <c r="H78" s="2" t="s">
        <v>9</v>
      </c>
      <c r="I78" s="23">
        <v>0.45</v>
      </c>
      <c r="J78" s="2">
        <v>6000</v>
      </c>
      <c r="K78" s="2">
        <v>30</v>
      </c>
      <c r="L78" s="19">
        <v>2700</v>
      </c>
      <c r="M78" t="str">
        <f t="shared" si="3"/>
        <v>Below Target</v>
      </c>
      <c r="N78" t="str">
        <f t="shared" si="4"/>
        <v>May</v>
      </c>
      <c r="P78">
        <f>P72</f>
        <v>0</v>
      </c>
    </row>
    <row r="79" spans="1:16" x14ac:dyDescent="0.4">
      <c r="A79" s="1" t="s">
        <v>11</v>
      </c>
      <c r="B79" s="2" t="s">
        <v>12</v>
      </c>
      <c r="C79" s="2">
        <v>1197831</v>
      </c>
      <c r="D79" s="26">
        <v>44683</v>
      </c>
      <c r="E79" s="3">
        <v>44713</v>
      </c>
      <c r="F79" s="2" t="s">
        <v>13</v>
      </c>
      <c r="G79" s="2" t="s">
        <v>14</v>
      </c>
      <c r="H79" s="2" t="s">
        <v>6</v>
      </c>
      <c r="I79" s="23">
        <v>0.35</v>
      </c>
      <c r="J79" s="2">
        <v>7750</v>
      </c>
      <c r="K79" s="2">
        <v>30</v>
      </c>
      <c r="L79" s="19">
        <v>2712.5</v>
      </c>
      <c r="M79" t="str">
        <f t="shared" si="3"/>
        <v>Below Target</v>
      </c>
      <c r="N79" t="str">
        <f t="shared" si="4"/>
        <v>May</v>
      </c>
    </row>
    <row r="80" spans="1:16" x14ac:dyDescent="0.4">
      <c r="A80" s="1" t="s">
        <v>15</v>
      </c>
      <c r="B80" s="2" t="s">
        <v>16</v>
      </c>
      <c r="C80" s="2">
        <v>1189833</v>
      </c>
      <c r="D80" s="26">
        <v>44697</v>
      </c>
      <c r="E80" s="3">
        <v>44727</v>
      </c>
      <c r="F80" s="2" t="s">
        <v>2</v>
      </c>
      <c r="G80" s="2" t="s">
        <v>3</v>
      </c>
      <c r="H80" s="2" t="s">
        <v>4</v>
      </c>
      <c r="I80" s="23">
        <v>0.5</v>
      </c>
      <c r="J80" s="2">
        <v>8000</v>
      </c>
      <c r="K80" s="2">
        <v>30</v>
      </c>
      <c r="L80" s="19">
        <v>3600</v>
      </c>
      <c r="M80" t="str">
        <f t="shared" si="3"/>
        <v>Below Target</v>
      </c>
      <c r="N80" t="str">
        <f t="shared" si="4"/>
        <v>May</v>
      </c>
    </row>
    <row r="81" spans="1:14" x14ac:dyDescent="0.4">
      <c r="A81" s="5" t="s">
        <v>15</v>
      </c>
      <c r="B81" s="6" t="s">
        <v>16</v>
      </c>
      <c r="C81" s="6">
        <v>1189833</v>
      </c>
      <c r="D81" s="27">
        <v>44697</v>
      </c>
      <c r="E81" s="7">
        <v>44727</v>
      </c>
      <c r="F81" s="6" t="s">
        <v>2</v>
      </c>
      <c r="G81" s="6" t="s">
        <v>3</v>
      </c>
      <c r="H81" s="6" t="s">
        <v>10</v>
      </c>
      <c r="I81" s="24">
        <v>0.65</v>
      </c>
      <c r="J81" s="6">
        <v>6250</v>
      </c>
      <c r="K81" s="6">
        <v>30</v>
      </c>
      <c r="L81" s="20">
        <v>4062.5</v>
      </c>
      <c r="M81" t="str">
        <f t="shared" si="3"/>
        <v>Below Target</v>
      </c>
      <c r="N81" t="str">
        <f t="shared" si="4"/>
        <v>May</v>
      </c>
    </row>
    <row r="82" spans="1:14" x14ac:dyDescent="0.4">
      <c r="A82" s="5" t="s">
        <v>15</v>
      </c>
      <c r="B82" s="6" t="s">
        <v>16</v>
      </c>
      <c r="C82" s="6">
        <v>1189833</v>
      </c>
      <c r="D82" s="27">
        <v>44697</v>
      </c>
      <c r="E82" s="7">
        <v>44727</v>
      </c>
      <c r="F82" s="6" t="s">
        <v>2</v>
      </c>
      <c r="G82" s="6" t="s">
        <v>3</v>
      </c>
      <c r="H82" s="6" t="s">
        <v>5</v>
      </c>
      <c r="I82" s="24">
        <v>0.5</v>
      </c>
      <c r="J82" s="6">
        <v>6500</v>
      </c>
      <c r="K82" s="6">
        <v>30</v>
      </c>
      <c r="L82" s="20">
        <v>3250</v>
      </c>
      <c r="M82" t="str">
        <f t="shared" si="3"/>
        <v>Below Target</v>
      </c>
      <c r="N82" t="str">
        <f t="shared" si="4"/>
        <v>May</v>
      </c>
    </row>
    <row r="83" spans="1:14" x14ac:dyDescent="0.4">
      <c r="A83" s="5" t="s">
        <v>15</v>
      </c>
      <c r="B83" s="6" t="s">
        <v>16</v>
      </c>
      <c r="C83" s="6">
        <v>1189833</v>
      </c>
      <c r="D83" s="27">
        <v>44697</v>
      </c>
      <c r="E83" s="7">
        <v>44727</v>
      </c>
      <c r="F83" s="6" t="s">
        <v>2</v>
      </c>
      <c r="G83" s="6" t="s">
        <v>3</v>
      </c>
      <c r="H83" s="6" t="s">
        <v>8</v>
      </c>
      <c r="I83" s="24">
        <v>0.45</v>
      </c>
      <c r="J83" s="6">
        <v>5500</v>
      </c>
      <c r="K83" s="6">
        <v>30</v>
      </c>
      <c r="L83" s="20">
        <v>2475</v>
      </c>
      <c r="M83" t="str">
        <f t="shared" si="3"/>
        <v>Below Target</v>
      </c>
      <c r="N83" t="str">
        <f t="shared" si="4"/>
        <v>May</v>
      </c>
    </row>
    <row r="84" spans="1:14" x14ac:dyDescent="0.4">
      <c r="A84" s="1" t="s">
        <v>15</v>
      </c>
      <c r="B84" s="2" t="s">
        <v>16</v>
      </c>
      <c r="C84" s="2">
        <v>1189833</v>
      </c>
      <c r="D84" s="26">
        <v>44697</v>
      </c>
      <c r="E84" s="3">
        <v>44727</v>
      </c>
      <c r="F84" s="2" t="s">
        <v>2</v>
      </c>
      <c r="G84" s="2" t="s">
        <v>3</v>
      </c>
      <c r="H84" s="2" t="s">
        <v>9</v>
      </c>
      <c r="I84" s="23">
        <v>0.5</v>
      </c>
      <c r="J84" s="2">
        <v>4500</v>
      </c>
      <c r="K84" s="2">
        <v>30</v>
      </c>
      <c r="L84" s="19">
        <v>2250</v>
      </c>
      <c r="M84" t="str">
        <f t="shared" si="3"/>
        <v>Below Target</v>
      </c>
      <c r="N84" t="str">
        <f t="shared" si="4"/>
        <v>May</v>
      </c>
    </row>
    <row r="85" spans="1:14" x14ac:dyDescent="0.4">
      <c r="A85" s="1" t="s">
        <v>15</v>
      </c>
      <c r="B85" s="2" t="s">
        <v>16</v>
      </c>
      <c r="C85" s="2">
        <v>1189833</v>
      </c>
      <c r="D85" s="26">
        <v>44697</v>
      </c>
      <c r="E85" s="3">
        <v>44727</v>
      </c>
      <c r="F85" s="2" t="s">
        <v>2</v>
      </c>
      <c r="G85" s="2" t="s">
        <v>3</v>
      </c>
      <c r="H85" s="2" t="s">
        <v>6</v>
      </c>
      <c r="I85" s="23">
        <v>0.5</v>
      </c>
      <c r="J85" s="2">
        <v>6500</v>
      </c>
      <c r="K85" s="2">
        <v>30</v>
      </c>
      <c r="L85" s="19">
        <v>3250</v>
      </c>
      <c r="M85" t="str">
        <f t="shared" si="3"/>
        <v>Below Target</v>
      </c>
      <c r="N85" t="str">
        <f t="shared" si="4"/>
        <v>May</v>
      </c>
    </row>
    <row r="86" spans="1:14" x14ac:dyDescent="0.4">
      <c r="A86" s="1" t="s">
        <v>0</v>
      </c>
      <c r="B86" s="2" t="s">
        <v>1</v>
      </c>
      <c r="C86" s="2">
        <v>1128299</v>
      </c>
      <c r="D86" s="26">
        <v>44702</v>
      </c>
      <c r="E86" s="3">
        <v>44732</v>
      </c>
      <c r="F86" s="2" t="s">
        <v>2</v>
      </c>
      <c r="G86" s="2" t="s">
        <v>3</v>
      </c>
      <c r="H86" s="2" t="s">
        <v>4</v>
      </c>
      <c r="I86" s="23">
        <v>0.45</v>
      </c>
      <c r="J86" s="2">
        <v>9000</v>
      </c>
      <c r="K86" s="2">
        <v>30</v>
      </c>
      <c r="L86" s="19">
        <v>5400</v>
      </c>
      <c r="M86" t="str">
        <f t="shared" si="3"/>
        <v>Below Target</v>
      </c>
      <c r="N86" t="str">
        <f t="shared" si="4"/>
        <v>May</v>
      </c>
    </row>
    <row r="87" spans="1:14" x14ac:dyDescent="0.4">
      <c r="A87" s="5" t="s">
        <v>0</v>
      </c>
      <c r="B87" s="6" t="s">
        <v>1</v>
      </c>
      <c r="C87" s="6">
        <v>1128299</v>
      </c>
      <c r="D87" s="27">
        <v>44702</v>
      </c>
      <c r="E87" s="7">
        <v>44732</v>
      </c>
      <c r="F87" s="6" t="s">
        <v>2</v>
      </c>
      <c r="G87" s="6" t="s">
        <v>3</v>
      </c>
      <c r="H87" s="6" t="s">
        <v>10</v>
      </c>
      <c r="I87" s="24">
        <v>0.8</v>
      </c>
      <c r="J87" s="6">
        <v>7250</v>
      </c>
      <c r="K87" s="6">
        <v>30</v>
      </c>
      <c r="L87" s="20">
        <v>5800</v>
      </c>
      <c r="M87" t="str">
        <f t="shared" si="3"/>
        <v>Below Target</v>
      </c>
      <c r="N87" t="str">
        <f t="shared" si="4"/>
        <v>May</v>
      </c>
    </row>
    <row r="88" spans="1:14" x14ac:dyDescent="0.4">
      <c r="A88" s="5" t="s">
        <v>0</v>
      </c>
      <c r="B88" s="6" t="s">
        <v>1</v>
      </c>
      <c r="C88" s="6">
        <v>1128299</v>
      </c>
      <c r="D88" s="27">
        <v>44702</v>
      </c>
      <c r="E88" s="7">
        <v>44732</v>
      </c>
      <c r="F88" s="6" t="s">
        <v>2</v>
      </c>
      <c r="G88" s="6" t="s">
        <v>3</v>
      </c>
      <c r="H88" s="6" t="s">
        <v>5</v>
      </c>
      <c r="I88" s="24">
        <v>0.65</v>
      </c>
      <c r="J88" s="6">
        <v>7500</v>
      </c>
      <c r="K88" s="6">
        <v>30</v>
      </c>
      <c r="L88" s="20">
        <v>4875</v>
      </c>
      <c r="M88" t="str">
        <f t="shared" si="3"/>
        <v>Below Target</v>
      </c>
      <c r="N88" t="str">
        <f t="shared" si="4"/>
        <v>May</v>
      </c>
    </row>
    <row r="89" spans="1:14" x14ac:dyDescent="0.4">
      <c r="A89" s="5" t="s">
        <v>0</v>
      </c>
      <c r="B89" s="6" t="s">
        <v>1</v>
      </c>
      <c r="C89" s="6">
        <v>1128299</v>
      </c>
      <c r="D89" s="27">
        <v>44702</v>
      </c>
      <c r="E89" s="7">
        <v>44732</v>
      </c>
      <c r="F89" s="6" t="s">
        <v>2</v>
      </c>
      <c r="G89" s="6" t="s">
        <v>3</v>
      </c>
      <c r="H89" s="6" t="s">
        <v>8</v>
      </c>
      <c r="I89" s="24">
        <v>0.6</v>
      </c>
      <c r="J89" s="6">
        <v>6500</v>
      </c>
      <c r="K89" s="6">
        <v>30</v>
      </c>
      <c r="L89" s="20">
        <v>3900</v>
      </c>
      <c r="M89" t="str">
        <f t="shared" si="3"/>
        <v>Below Target</v>
      </c>
      <c r="N89" t="str">
        <f t="shared" si="4"/>
        <v>May</v>
      </c>
    </row>
    <row r="90" spans="1:14" x14ac:dyDescent="0.4">
      <c r="A90" s="1" t="s">
        <v>0</v>
      </c>
      <c r="B90" s="2" t="s">
        <v>1</v>
      </c>
      <c r="C90" s="2">
        <v>1128299</v>
      </c>
      <c r="D90" s="26">
        <v>44702</v>
      </c>
      <c r="E90" s="3">
        <v>44732</v>
      </c>
      <c r="F90" s="2" t="s">
        <v>2</v>
      </c>
      <c r="G90" s="2" t="s">
        <v>3</v>
      </c>
      <c r="H90" s="2" t="s">
        <v>9</v>
      </c>
      <c r="I90" s="23">
        <v>0.65</v>
      </c>
      <c r="J90" s="2">
        <v>5500</v>
      </c>
      <c r="K90" s="2">
        <v>30</v>
      </c>
      <c r="L90" s="19">
        <v>3575</v>
      </c>
      <c r="M90" t="str">
        <f t="shared" si="3"/>
        <v>Below Target</v>
      </c>
      <c r="N90" t="str">
        <f t="shared" si="4"/>
        <v>May</v>
      </c>
    </row>
    <row r="91" spans="1:14" x14ac:dyDescent="0.4">
      <c r="A91" s="1" t="s">
        <v>0</v>
      </c>
      <c r="B91" s="2" t="s">
        <v>1</v>
      </c>
      <c r="C91" s="2">
        <v>1128299</v>
      </c>
      <c r="D91" s="26">
        <v>44702</v>
      </c>
      <c r="E91" s="3">
        <v>44732</v>
      </c>
      <c r="F91" s="2" t="s">
        <v>2</v>
      </c>
      <c r="G91" s="2" t="s">
        <v>3</v>
      </c>
      <c r="H91" s="2" t="s">
        <v>6</v>
      </c>
      <c r="I91" s="23">
        <v>0.65</v>
      </c>
      <c r="J91" s="2">
        <v>7500</v>
      </c>
      <c r="K91" s="2">
        <v>30</v>
      </c>
      <c r="L91" s="19">
        <v>4875</v>
      </c>
      <c r="M91" t="str">
        <f t="shared" si="3"/>
        <v>Below Target</v>
      </c>
      <c r="N91" t="str">
        <f t="shared" si="4"/>
        <v>May</v>
      </c>
    </row>
    <row r="92" spans="1:14" x14ac:dyDescent="0.4">
      <c r="A92" s="1" t="s">
        <v>11</v>
      </c>
      <c r="B92" s="2" t="s">
        <v>12</v>
      </c>
      <c r="C92" s="2">
        <v>1197831</v>
      </c>
      <c r="D92" s="26">
        <v>44713</v>
      </c>
      <c r="E92" s="3">
        <v>44743</v>
      </c>
      <c r="F92" s="2" t="s">
        <v>13</v>
      </c>
      <c r="G92" s="2" t="s">
        <v>14</v>
      </c>
      <c r="H92" s="2" t="s">
        <v>4</v>
      </c>
      <c r="I92" s="23">
        <v>0.35</v>
      </c>
      <c r="J92" s="2">
        <v>9500</v>
      </c>
      <c r="K92" s="2">
        <v>30</v>
      </c>
      <c r="L92" s="19">
        <v>3800</v>
      </c>
      <c r="M92" t="str">
        <f t="shared" si="3"/>
        <v>Above Target</v>
      </c>
      <c r="N92" t="str">
        <f t="shared" si="4"/>
        <v>June</v>
      </c>
    </row>
    <row r="93" spans="1:14" x14ac:dyDescent="0.4">
      <c r="A93" s="5" t="s">
        <v>11</v>
      </c>
      <c r="B93" s="6" t="s">
        <v>12</v>
      </c>
      <c r="C93" s="6">
        <v>1197831</v>
      </c>
      <c r="D93" s="27">
        <v>44713</v>
      </c>
      <c r="E93" s="7">
        <v>44743</v>
      </c>
      <c r="F93" s="6" t="s">
        <v>13</v>
      </c>
      <c r="G93" s="6" t="s">
        <v>14</v>
      </c>
      <c r="H93" s="6" t="s">
        <v>10</v>
      </c>
      <c r="I93" s="23">
        <v>0.6</v>
      </c>
      <c r="J93" s="6">
        <v>10000</v>
      </c>
      <c r="K93" s="6">
        <v>30</v>
      </c>
      <c r="L93" s="20">
        <v>5000</v>
      </c>
      <c r="M93" t="str">
        <f t="shared" si="3"/>
        <v>Above Target</v>
      </c>
      <c r="N93" t="str">
        <f t="shared" si="4"/>
        <v>June</v>
      </c>
    </row>
    <row r="94" spans="1:14" x14ac:dyDescent="0.4">
      <c r="A94" s="5" t="s">
        <v>11</v>
      </c>
      <c r="B94" s="6" t="s">
        <v>12</v>
      </c>
      <c r="C94" s="6">
        <v>1197831</v>
      </c>
      <c r="D94" s="27">
        <v>44713</v>
      </c>
      <c r="E94" s="7">
        <v>44743</v>
      </c>
      <c r="F94" s="6" t="s">
        <v>13</v>
      </c>
      <c r="G94" s="6" t="s">
        <v>14</v>
      </c>
      <c r="H94" s="6" t="s">
        <v>5</v>
      </c>
      <c r="I94" s="24">
        <v>0.45</v>
      </c>
      <c r="J94" s="6">
        <v>9500</v>
      </c>
      <c r="K94" s="6">
        <v>30</v>
      </c>
      <c r="L94" s="20">
        <v>4275</v>
      </c>
      <c r="M94" t="str">
        <f t="shared" si="3"/>
        <v>Above Target</v>
      </c>
      <c r="N94" t="str">
        <f t="shared" si="4"/>
        <v>June</v>
      </c>
    </row>
    <row r="95" spans="1:14" x14ac:dyDescent="0.4">
      <c r="A95" s="5" t="s">
        <v>11</v>
      </c>
      <c r="B95" s="6" t="s">
        <v>12</v>
      </c>
      <c r="C95" s="6">
        <v>1197831</v>
      </c>
      <c r="D95" s="27">
        <v>44713</v>
      </c>
      <c r="E95" s="7">
        <v>44743</v>
      </c>
      <c r="F95" s="6" t="s">
        <v>13</v>
      </c>
      <c r="G95" s="6" t="s">
        <v>14</v>
      </c>
      <c r="H95" s="6" t="s">
        <v>8</v>
      </c>
      <c r="I95" s="24">
        <v>0.4</v>
      </c>
      <c r="J95" s="6">
        <v>7500</v>
      </c>
      <c r="K95" s="6">
        <v>30</v>
      </c>
      <c r="L95" s="20">
        <v>3000</v>
      </c>
      <c r="M95" t="str">
        <f t="shared" si="3"/>
        <v>Below Target</v>
      </c>
      <c r="N95" t="str">
        <f t="shared" si="4"/>
        <v>June</v>
      </c>
    </row>
    <row r="96" spans="1:14" x14ac:dyDescent="0.4">
      <c r="A96" s="1" t="s">
        <v>11</v>
      </c>
      <c r="B96" s="2" t="s">
        <v>12</v>
      </c>
      <c r="C96" s="2">
        <v>1197831</v>
      </c>
      <c r="D96" s="26">
        <v>44713</v>
      </c>
      <c r="E96" s="3">
        <v>44743</v>
      </c>
      <c r="F96" s="2" t="s">
        <v>13</v>
      </c>
      <c r="G96" s="2" t="s">
        <v>14</v>
      </c>
      <c r="H96" s="2" t="s">
        <v>9</v>
      </c>
      <c r="I96" s="23">
        <v>0.45</v>
      </c>
      <c r="J96" s="2">
        <v>6500</v>
      </c>
      <c r="K96" s="2">
        <v>30</v>
      </c>
      <c r="L96" s="19">
        <v>2925</v>
      </c>
      <c r="M96" t="str">
        <f t="shared" si="3"/>
        <v>Below Target</v>
      </c>
      <c r="N96" t="str">
        <f t="shared" si="4"/>
        <v>June</v>
      </c>
    </row>
    <row r="97" spans="1:14" x14ac:dyDescent="0.4">
      <c r="A97" s="1" t="s">
        <v>11</v>
      </c>
      <c r="B97" s="2" t="s">
        <v>12</v>
      </c>
      <c r="C97" s="2">
        <v>1197831</v>
      </c>
      <c r="D97" s="26">
        <v>44713</v>
      </c>
      <c r="E97" s="3">
        <v>44743</v>
      </c>
      <c r="F97" s="2" t="s">
        <v>13</v>
      </c>
      <c r="G97" s="2" t="s">
        <v>14</v>
      </c>
      <c r="H97" s="2" t="s">
        <v>6</v>
      </c>
      <c r="I97" s="23">
        <v>0.4</v>
      </c>
      <c r="J97" s="2">
        <v>8000</v>
      </c>
      <c r="K97" s="2">
        <v>30</v>
      </c>
      <c r="L97" s="19">
        <v>3200</v>
      </c>
      <c r="M97" t="str">
        <f t="shared" si="3"/>
        <v>Below Target</v>
      </c>
      <c r="N97" t="str">
        <f t="shared" si="4"/>
        <v>June</v>
      </c>
    </row>
    <row r="98" spans="1:14" x14ac:dyDescent="0.4">
      <c r="A98" s="1" t="s">
        <v>15</v>
      </c>
      <c r="B98" s="2" t="s">
        <v>16</v>
      </c>
      <c r="C98" s="2">
        <v>1189833</v>
      </c>
      <c r="D98" s="26">
        <v>44727</v>
      </c>
      <c r="E98" s="3">
        <v>44757</v>
      </c>
      <c r="F98" s="2" t="s">
        <v>2</v>
      </c>
      <c r="G98" s="2" t="s">
        <v>3</v>
      </c>
      <c r="H98" s="2" t="s">
        <v>4</v>
      </c>
      <c r="I98" s="23">
        <v>0.5</v>
      </c>
      <c r="J98" s="2">
        <v>9000</v>
      </c>
      <c r="K98" s="2">
        <v>30</v>
      </c>
      <c r="L98" s="19">
        <v>4050</v>
      </c>
      <c r="M98" t="str">
        <f t="shared" si="3"/>
        <v>Below Target</v>
      </c>
      <c r="N98" t="str">
        <f t="shared" si="4"/>
        <v>June</v>
      </c>
    </row>
    <row r="99" spans="1:14" x14ac:dyDescent="0.4">
      <c r="A99" s="5" t="s">
        <v>15</v>
      </c>
      <c r="B99" s="6" t="s">
        <v>16</v>
      </c>
      <c r="C99" s="6">
        <v>1189833</v>
      </c>
      <c r="D99" s="27">
        <v>44727</v>
      </c>
      <c r="E99" s="7">
        <v>44757</v>
      </c>
      <c r="F99" s="6" t="s">
        <v>2</v>
      </c>
      <c r="G99" s="6" t="s">
        <v>3</v>
      </c>
      <c r="H99" s="6" t="s">
        <v>10</v>
      </c>
      <c r="I99" s="24">
        <v>0.65</v>
      </c>
      <c r="J99" s="6">
        <v>8000</v>
      </c>
      <c r="K99" s="6">
        <v>30</v>
      </c>
      <c r="L99" s="20">
        <v>5200</v>
      </c>
      <c r="M99" t="str">
        <f t="shared" si="3"/>
        <v>Below Target</v>
      </c>
      <c r="N99" t="str">
        <f t="shared" si="4"/>
        <v>June</v>
      </c>
    </row>
    <row r="100" spans="1:14" x14ac:dyDescent="0.4">
      <c r="A100" s="5" t="s">
        <v>15</v>
      </c>
      <c r="B100" s="6" t="s">
        <v>16</v>
      </c>
      <c r="C100" s="6">
        <v>1189833</v>
      </c>
      <c r="D100" s="27">
        <v>44727</v>
      </c>
      <c r="E100" s="7">
        <v>44757</v>
      </c>
      <c r="F100" s="6" t="s">
        <v>2</v>
      </c>
      <c r="G100" s="6" t="s">
        <v>3</v>
      </c>
      <c r="H100" s="6" t="s">
        <v>5</v>
      </c>
      <c r="I100" s="24">
        <v>0.5</v>
      </c>
      <c r="J100" s="6">
        <v>7500</v>
      </c>
      <c r="K100" s="6">
        <v>30</v>
      </c>
      <c r="L100" s="20">
        <v>3750</v>
      </c>
      <c r="M100" t="str">
        <f t="shared" si="3"/>
        <v>Below Target</v>
      </c>
      <c r="N100" t="str">
        <f t="shared" si="4"/>
        <v>June</v>
      </c>
    </row>
    <row r="101" spans="1:14" x14ac:dyDescent="0.4">
      <c r="A101" s="5" t="s">
        <v>15</v>
      </c>
      <c r="B101" s="6" t="s">
        <v>16</v>
      </c>
      <c r="C101" s="6">
        <v>1189833</v>
      </c>
      <c r="D101" s="27">
        <v>44727</v>
      </c>
      <c r="E101" s="7">
        <v>44757</v>
      </c>
      <c r="F101" s="6" t="s">
        <v>2</v>
      </c>
      <c r="G101" s="6" t="s">
        <v>3</v>
      </c>
      <c r="H101" s="6" t="s">
        <v>8</v>
      </c>
      <c r="I101" s="24">
        <v>0.45</v>
      </c>
      <c r="J101" s="6">
        <v>6250</v>
      </c>
      <c r="K101" s="6">
        <v>30</v>
      </c>
      <c r="L101" s="20">
        <v>2812.5</v>
      </c>
      <c r="M101" t="str">
        <f t="shared" si="3"/>
        <v>Below Target</v>
      </c>
      <c r="N101" t="str">
        <f t="shared" si="4"/>
        <v>June</v>
      </c>
    </row>
    <row r="102" spans="1:14" x14ac:dyDescent="0.4">
      <c r="A102" s="1" t="s">
        <v>15</v>
      </c>
      <c r="B102" s="2" t="s">
        <v>16</v>
      </c>
      <c r="C102" s="2">
        <v>1189833</v>
      </c>
      <c r="D102" s="26">
        <v>44727</v>
      </c>
      <c r="E102" s="3">
        <v>44757</v>
      </c>
      <c r="F102" s="2" t="s">
        <v>2</v>
      </c>
      <c r="G102" s="2" t="s">
        <v>3</v>
      </c>
      <c r="H102" s="2" t="s">
        <v>9</v>
      </c>
      <c r="I102" s="23">
        <v>0.5</v>
      </c>
      <c r="J102" s="2">
        <v>5000</v>
      </c>
      <c r="K102" s="2">
        <v>30</v>
      </c>
      <c r="L102" s="19">
        <v>2500</v>
      </c>
      <c r="M102" t="str">
        <f t="shared" si="3"/>
        <v>Below Target</v>
      </c>
      <c r="N102" t="str">
        <f t="shared" si="4"/>
        <v>June</v>
      </c>
    </row>
    <row r="103" spans="1:14" x14ac:dyDescent="0.4">
      <c r="A103" s="1" t="s">
        <v>15</v>
      </c>
      <c r="B103" s="2" t="s">
        <v>16</v>
      </c>
      <c r="C103" s="2">
        <v>1189833</v>
      </c>
      <c r="D103" s="26">
        <v>44727</v>
      </c>
      <c r="E103" s="3">
        <v>44757</v>
      </c>
      <c r="F103" s="2" t="s">
        <v>2</v>
      </c>
      <c r="G103" s="2" t="s">
        <v>3</v>
      </c>
      <c r="H103" s="2" t="s">
        <v>6</v>
      </c>
      <c r="I103" s="23">
        <v>0.5</v>
      </c>
      <c r="J103" s="2">
        <v>7500</v>
      </c>
      <c r="K103" s="2">
        <v>30</v>
      </c>
      <c r="L103" s="19">
        <v>3750</v>
      </c>
      <c r="M103" t="str">
        <f t="shared" si="3"/>
        <v>Below Target</v>
      </c>
      <c r="N103" t="str">
        <f t="shared" si="4"/>
        <v>June</v>
      </c>
    </row>
    <row r="104" spans="1:14" x14ac:dyDescent="0.4">
      <c r="A104" s="1" t="s">
        <v>0</v>
      </c>
      <c r="B104" s="2" t="s">
        <v>1</v>
      </c>
      <c r="C104" s="2">
        <v>1128299</v>
      </c>
      <c r="D104" s="26">
        <v>44732</v>
      </c>
      <c r="E104" s="3">
        <v>44762</v>
      </c>
      <c r="F104" s="2" t="s">
        <v>2</v>
      </c>
      <c r="G104" s="2" t="s">
        <v>3</v>
      </c>
      <c r="H104" s="2" t="s">
        <v>4</v>
      </c>
      <c r="I104" s="23">
        <v>0.45</v>
      </c>
      <c r="J104" s="2">
        <v>9750</v>
      </c>
      <c r="K104" s="2">
        <v>30</v>
      </c>
      <c r="L104" s="19">
        <v>5850</v>
      </c>
      <c r="M104" t="str">
        <f t="shared" si="3"/>
        <v>Above Target</v>
      </c>
      <c r="N104" t="str">
        <f t="shared" si="4"/>
        <v>June</v>
      </c>
    </row>
    <row r="105" spans="1:14" x14ac:dyDescent="0.4">
      <c r="A105" s="5" t="s">
        <v>0</v>
      </c>
      <c r="B105" s="6" t="s">
        <v>1</v>
      </c>
      <c r="C105" s="6">
        <v>1128299</v>
      </c>
      <c r="D105" s="27">
        <v>44732</v>
      </c>
      <c r="E105" s="7">
        <v>44762</v>
      </c>
      <c r="F105" s="6" t="s">
        <v>2</v>
      </c>
      <c r="G105" s="6" t="s">
        <v>3</v>
      </c>
      <c r="H105" s="6" t="s">
        <v>10</v>
      </c>
      <c r="I105" s="24">
        <v>0.8</v>
      </c>
      <c r="J105" s="6">
        <v>8750</v>
      </c>
      <c r="K105" s="6">
        <v>30</v>
      </c>
      <c r="L105" s="20">
        <v>7000</v>
      </c>
      <c r="M105" t="str">
        <f t="shared" si="3"/>
        <v>Below Target</v>
      </c>
      <c r="N105" t="str">
        <f t="shared" si="4"/>
        <v>June</v>
      </c>
    </row>
    <row r="106" spans="1:14" x14ac:dyDescent="0.4">
      <c r="A106" s="5" t="s">
        <v>0</v>
      </c>
      <c r="B106" s="6" t="s">
        <v>1</v>
      </c>
      <c r="C106" s="6">
        <v>1128299</v>
      </c>
      <c r="D106" s="27">
        <v>44732</v>
      </c>
      <c r="E106" s="7">
        <v>44762</v>
      </c>
      <c r="F106" s="6" t="s">
        <v>2</v>
      </c>
      <c r="G106" s="6" t="s">
        <v>3</v>
      </c>
      <c r="H106" s="6" t="s">
        <v>5</v>
      </c>
      <c r="I106" s="24">
        <v>0.65</v>
      </c>
      <c r="J106" s="6">
        <v>8250</v>
      </c>
      <c r="K106" s="6">
        <v>30</v>
      </c>
      <c r="L106" s="20">
        <v>5362.5</v>
      </c>
      <c r="M106" t="str">
        <f t="shared" si="3"/>
        <v>Below Target</v>
      </c>
      <c r="N106" t="str">
        <f t="shared" si="4"/>
        <v>June</v>
      </c>
    </row>
    <row r="107" spans="1:14" x14ac:dyDescent="0.4">
      <c r="A107" s="5" t="s">
        <v>0</v>
      </c>
      <c r="B107" s="6" t="s">
        <v>1</v>
      </c>
      <c r="C107" s="6">
        <v>1128299</v>
      </c>
      <c r="D107" s="27">
        <v>44732</v>
      </c>
      <c r="E107" s="7">
        <v>44762</v>
      </c>
      <c r="F107" s="6" t="s">
        <v>2</v>
      </c>
      <c r="G107" s="6" t="s">
        <v>3</v>
      </c>
      <c r="H107" s="6" t="s">
        <v>8</v>
      </c>
      <c r="I107" s="24">
        <v>0.6</v>
      </c>
      <c r="J107" s="6">
        <v>7000</v>
      </c>
      <c r="K107" s="6">
        <v>30</v>
      </c>
      <c r="L107" s="20">
        <v>4200</v>
      </c>
      <c r="M107" t="str">
        <f t="shared" si="3"/>
        <v>Below Target</v>
      </c>
      <c r="N107" t="str">
        <f t="shared" si="4"/>
        <v>June</v>
      </c>
    </row>
    <row r="108" spans="1:14" x14ac:dyDescent="0.4">
      <c r="A108" s="1" t="s">
        <v>0</v>
      </c>
      <c r="B108" s="2" t="s">
        <v>1</v>
      </c>
      <c r="C108" s="2">
        <v>1128299</v>
      </c>
      <c r="D108" s="26">
        <v>44732</v>
      </c>
      <c r="E108" s="3">
        <v>44762</v>
      </c>
      <c r="F108" s="2" t="s">
        <v>2</v>
      </c>
      <c r="G108" s="2" t="s">
        <v>3</v>
      </c>
      <c r="H108" s="2" t="s">
        <v>9</v>
      </c>
      <c r="I108" s="23">
        <v>0.65</v>
      </c>
      <c r="J108" s="2">
        <v>5750</v>
      </c>
      <c r="K108" s="2">
        <v>30</v>
      </c>
      <c r="L108" s="19">
        <v>3737.5</v>
      </c>
      <c r="M108" t="str">
        <f t="shared" si="3"/>
        <v>Below Target</v>
      </c>
      <c r="N108" t="str">
        <f t="shared" si="4"/>
        <v>June</v>
      </c>
    </row>
    <row r="109" spans="1:14" x14ac:dyDescent="0.4">
      <c r="A109" s="1" t="s">
        <v>0</v>
      </c>
      <c r="B109" s="2" t="s">
        <v>1</v>
      </c>
      <c r="C109" s="2">
        <v>1128299</v>
      </c>
      <c r="D109" s="26">
        <v>44732</v>
      </c>
      <c r="E109" s="3">
        <v>44762</v>
      </c>
      <c r="F109" s="2" t="s">
        <v>2</v>
      </c>
      <c r="G109" s="2" t="s">
        <v>3</v>
      </c>
      <c r="H109" s="2" t="s">
        <v>6</v>
      </c>
      <c r="I109" s="23">
        <v>0.65</v>
      </c>
      <c r="J109" s="2">
        <v>8250</v>
      </c>
      <c r="K109" s="2">
        <v>30</v>
      </c>
      <c r="L109" s="19">
        <v>5362.5</v>
      </c>
      <c r="M109" t="str">
        <f t="shared" si="3"/>
        <v>Below Target</v>
      </c>
      <c r="N109" t="str">
        <f t="shared" si="4"/>
        <v>June</v>
      </c>
    </row>
    <row r="110" spans="1:14" x14ac:dyDescent="0.4">
      <c r="A110" s="1" t="s">
        <v>11</v>
      </c>
      <c r="B110" s="2" t="s">
        <v>12</v>
      </c>
      <c r="C110" s="2">
        <v>1197831</v>
      </c>
      <c r="D110" s="26">
        <v>44745</v>
      </c>
      <c r="E110" s="3">
        <v>44775</v>
      </c>
      <c r="F110" s="2" t="s">
        <v>13</v>
      </c>
      <c r="G110" s="2" t="s">
        <v>14</v>
      </c>
      <c r="H110" s="2" t="s">
        <v>4</v>
      </c>
      <c r="I110" s="24">
        <v>0.35</v>
      </c>
      <c r="J110" s="2">
        <v>9500</v>
      </c>
      <c r="K110" s="2">
        <v>30</v>
      </c>
      <c r="L110" s="19">
        <v>3800</v>
      </c>
      <c r="M110" t="str">
        <f t="shared" si="3"/>
        <v>Above Target</v>
      </c>
      <c r="N110" t="str">
        <f t="shared" si="4"/>
        <v>July</v>
      </c>
    </row>
    <row r="111" spans="1:14" x14ac:dyDescent="0.4">
      <c r="A111" s="5" t="s">
        <v>11</v>
      </c>
      <c r="B111" s="6" t="s">
        <v>12</v>
      </c>
      <c r="C111" s="6">
        <v>1197831</v>
      </c>
      <c r="D111" s="27">
        <v>44745</v>
      </c>
      <c r="E111" s="7">
        <v>44775</v>
      </c>
      <c r="F111" s="6" t="s">
        <v>13</v>
      </c>
      <c r="G111" s="6" t="s">
        <v>14</v>
      </c>
      <c r="H111" s="6" t="s">
        <v>10</v>
      </c>
      <c r="I111" s="23">
        <v>0.6</v>
      </c>
      <c r="J111" s="6">
        <v>9750</v>
      </c>
      <c r="K111" s="6">
        <v>30</v>
      </c>
      <c r="L111" s="20">
        <v>4875</v>
      </c>
      <c r="M111" t="str">
        <f t="shared" si="3"/>
        <v>Above Target</v>
      </c>
      <c r="N111" t="str">
        <f t="shared" si="4"/>
        <v>July</v>
      </c>
    </row>
    <row r="112" spans="1:14" x14ac:dyDescent="0.4">
      <c r="A112" s="5" t="s">
        <v>11</v>
      </c>
      <c r="B112" s="6" t="s">
        <v>12</v>
      </c>
      <c r="C112" s="6">
        <v>1197831</v>
      </c>
      <c r="D112" s="27">
        <v>44745</v>
      </c>
      <c r="E112" s="7">
        <v>44775</v>
      </c>
      <c r="F112" s="6" t="s">
        <v>13</v>
      </c>
      <c r="G112" s="6" t="s">
        <v>14</v>
      </c>
      <c r="H112" s="6" t="s">
        <v>5</v>
      </c>
      <c r="I112" s="24">
        <v>0.45</v>
      </c>
      <c r="J112" s="6">
        <v>9500</v>
      </c>
      <c r="K112" s="6">
        <v>30</v>
      </c>
      <c r="L112" s="20">
        <v>4275</v>
      </c>
      <c r="M112" t="str">
        <f t="shared" si="3"/>
        <v>Above Target</v>
      </c>
      <c r="N112" t="str">
        <f t="shared" si="4"/>
        <v>July</v>
      </c>
    </row>
    <row r="113" spans="1:14" x14ac:dyDescent="0.4">
      <c r="A113" s="5" t="s">
        <v>11</v>
      </c>
      <c r="B113" s="6" t="s">
        <v>12</v>
      </c>
      <c r="C113" s="6">
        <v>1197831</v>
      </c>
      <c r="D113" s="27">
        <v>44745</v>
      </c>
      <c r="E113" s="7">
        <v>44775</v>
      </c>
      <c r="F113" s="6" t="s">
        <v>13</v>
      </c>
      <c r="G113" s="6" t="s">
        <v>14</v>
      </c>
      <c r="H113" s="6" t="s">
        <v>8</v>
      </c>
      <c r="I113" s="24">
        <v>0.4</v>
      </c>
      <c r="J113" s="6">
        <v>7000</v>
      </c>
      <c r="K113" s="6">
        <v>30</v>
      </c>
      <c r="L113" s="20">
        <v>2800</v>
      </c>
      <c r="M113" t="str">
        <f t="shared" si="3"/>
        <v>Below Target</v>
      </c>
      <c r="N113" t="str">
        <f t="shared" si="4"/>
        <v>July</v>
      </c>
    </row>
    <row r="114" spans="1:14" x14ac:dyDescent="0.4">
      <c r="A114" s="1" t="s">
        <v>11</v>
      </c>
      <c r="B114" s="2" t="s">
        <v>12</v>
      </c>
      <c r="C114" s="2">
        <v>1197831</v>
      </c>
      <c r="D114" s="26">
        <v>44745</v>
      </c>
      <c r="E114" s="3">
        <v>44775</v>
      </c>
      <c r="F114" s="2" t="s">
        <v>13</v>
      </c>
      <c r="G114" s="2" t="s">
        <v>14</v>
      </c>
      <c r="H114" s="2" t="s">
        <v>9</v>
      </c>
      <c r="I114" s="23">
        <v>0.45</v>
      </c>
      <c r="J114" s="2">
        <v>7000</v>
      </c>
      <c r="K114" s="2">
        <v>30</v>
      </c>
      <c r="L114" s="19">
        <v>3150</v>
      </c>
      <c r="M114" t="str">
        <f t="shared" si="3"/>
        <v>Below Target</v>
      </c>
      <c r="N114" t="str">
        <f t="shared" si="4"/>
        <v>July</v>
      </c>
    </row>
    <row r="115" spans="1:14" x14ac:dyDescent="0.4">
      <c r="A115" s="1" t="s">
        <v>11</v>
      </c>
      <c r="B115" s="2" t="s">
        <v>12</v>
      </c>
      <c r="C115" s="2">
        <v>1197831</v>
      </c>
      <c r="D115" s="26">
        <v>44745</v>
      </c>
      <c r="E115" s="3">
        <v>44775</v>
      </c>
      <c r="F115" s="2" t="s">
        <v>13</v>
      </c>
      <c r="G115" s="2" t="s">
        <v>14</v>
      </c>
      <c r="H115" s="2" t="s">
        <v>6</v>
      </c>
      <c r="I115" s="23">
        <v>0.4</v>
      </c>
      <c r="J115" s="2">
        <v>11000</v>
      </c>
      <c r="K115" s="2">
        <v>30</v>
      </c>
      <c r="L115" s="19">
        <v>4400</v>
      </c>
      <c r="M115" t="str">
        <f t="shared" si="3"/>
        <v>Above Target</v>
      </c>
      <c r="N115" t="str">
        <f t="shared" si="4"/>
        <v>July</v>
      </c>
    </row>
    <row r="116" spans="1:14" x14ac:dyDescent="0.4">
      <c r="A116" s="1" t="s">
        <v>15</v>
      </c>
      <c r="B116" s="2" t="s">
        <v>16</v>
      </c>
      <c r="C116" s="2">
        <v>1189833</v>
      </c>
      <c r="D116" s="26">
        <v>44756</v>
      </c>
      <c r="E116" s="3">
        <v>44786</v>
      </c>
      <c r="F116" s="2" t="s">
        <v>2</v>
      </c>
      <c r="G116" s="2" t="s">
        <v>3</v>
      </c>
      <c r="H116" s="2" t="s">
        <v>4</v>
      </c>
      <c r="I116" s="24">
        <v>0.5</v>
      </c>
      <c r="J116" s="2">
        <v>9500</v>
      </c>
      <c r="K116" s="2">
        <v>30</v>
      </c>
      <c r="L116" s="19">
        <v>4275</v>
      </c>
      <c r="M116" t="str">
        <f t="shared" si="3"/>
        <v>Above Target</v>
      </c>
      <c r="N116" t="str">
        <f t="shared" si="4"/>
        <v>July</v>
      </c>
    </row>
    <row r="117" spans="1:14" x14ac:dyDescent="0.4">
      <c r="A117" s="5" t="s">
        <v>15</v>
      </c>
      <c r="B117" s="6" t="s">
        <v>16</v>
      </c>
      <c r="C117" s="6">
        <v>1189833</v>
      </c>
      <c r="D117" s="27">
        <v>44756</v>
      </c>
      <c r="E117" s="7">
        <v>44786</v>
      </c>
      <c r="F117" s="6" t="s">
        <v>2</v>
      </c>
      <c r="G117" s="6" t="s">
        <v>3</v>
      </c>
      <c r="H117" s="6" t="s">
        <v>10</v>
      </c>
      <c r="I117" s="24">
        <v>0.65</v>
      </c>
      <c r="J117" s="6">
        <v>7000</v>
      </c>
      <c r="K117" s="6">
        <v>30</v>
      </c>
      <c r="L117" s="20">
        <v>4550</v>
      </c>
      <c r="M117" t="str">
        <f t="shared" si="3"/>
        <v>Below Target</v>
      </c>
      <c r="N117" t="str">
        <f t="shared" si="4"/>
        <v>July</v>
      </c>
    </row>
    <row r="118" spans="1:14" x14ac:dyDescent="0.4">
      <c r="A118" s="5" t="s">
        <v>15</v>
      </c>
      <c r="B118" s="6" t="s">
        <v>16</v>
      </c>
      <c r="C118" s="6">
        <v>1189833</v>
      </c>
      <c r="D118" s="27">
        <v>44756</v>
      </c>
      <c r="E118" s="7">
        <v>44786</v>
      </c>
      <c r="F118" s="6" t="s">
        <v>2</v>
      </c>
      <c r="G118" s="6" t="s">
        <v>3</v>
      </c>
      <c r="H118" s="6" t="s">
        <v>5</v>
      </c>
      <c r="I118" s="24">
        <v>0.5</v>
      </c>
      <c r="J118" s="6">
        <v>8000</v>
      </c>
      <c r="K118" s="6">
        <v>30</v>
      </c>
      <c r="L118" s="20">
        <v>4000</v>
      </c>
      <c r="M118" t="str">
        <f t="shared" si="3"/>
        <v>Below Target</v>
      </c>
      <c r="N118" t="str">
        <f t="shared" si="4"/>
        <v>July</v>
      </c>
    </row>
    <row r="119" spans="1:14" x14ac:dyDescent="0.4">
      <c r="A119" s="5" t="s">
        <v>15</v>
      </c>
      <c r="B119" s="6" t="s">
        <v>16</v>
      </c>
      <c r="C119" s="6">
        <v>1189833</v>
      </c>
      <c r="D119" s="27">
        <v>44756</v>
      </c>
      <c r="E119" s="7">
        <v>44786</v>
      </c>
      <c r="F119" s="6" t="s">
        <v>2</v>
      </c>
      <c r="G119" s="6" t="s">
        <v>3</v>
      </c>
      <c r="H119" s="6" t="s">
        <v>8</v>
      </c>
      <c r="I119" s="24">
        <v>0.45</v>
      </c>
      <c r="J119" s="6">
        <v>6500</v>
      </c>
      <c r="K119" s="6">
        <v>30</v>
      </c>
      <c r="L119" s="20">
        <v>2925</v>
      </c>
      <c r="M119" t="str">
        <f t="shared" si="3"/>
        <v>Below Target</v>
      </c>
      <c r="N119" t="str">
        <f t="shared" si="4"/>
        <v>July</v>
      </c>
    </row>
    <row r="120" spans="1:14" x14ac:dyDescent="0.4">
      <c r="A120" s="1" t="s">
        <v>15</v>
      </c>
      <c r="B120" s="2" t="s">
        <v>16</v>
      </c>
      <c r="C120" s="2">
        <v>1189833</v>
      </c>
      <c r="D120" s="26">
        <v>44756</v>
      </c>
      <c r="E120" s="3">
        <v>44786</v>
      </c>
      <c r="F120" s="2" t="s">
        <v>2</v>
      </c>
      <c r="G120" s="2" t="s">
        <v>3</v>
      </c>
      <c r="H120" s="2" t="s">
        <v>9</v>
      </c>
      <c r="I120" s="23">
        <v>0.5</v>
      </c>
      <c r="J120" s="2">
        <v>7000</v>
      </c>
      <c r="K120" s="2">
        <v>30</v>
      </c>
      <c r="L120" s="19">
        <v>3500</v>
      </c>
      <c r="M120" t="str">
        <f t="shared" si="3"/>
        <v>Below Target</v>
      </c>
      <c r="N120" t="str">
        <f t="shared" si="4"/>
        <v>July</v>
      </c>
    </row>
    <row r="121" spans="1:14" x14ac:dyDescent="0.4">
      <c r="A121" s="1" t="s">
        <v>15</v>
      </c>
      <c r="B121" s="2" t="s">
        <v>16</v>
      </c>
      <c r="C121" s="2">
        <v>1189833</v>
      </c>
      <c r="D121" s="26">
        <v>44756</v>
      </c>
      <c r="E121" s="3">
        <v>44786</v>
      </c>
      <c r="F121" s="2" t="s">
        <v>2</v>
      </c>
      <c r="G121" s="2" t="s">
        <v>3</v>
      </c>
      <c r="H121" s="2" t="s">
        <v>6</v>
      </c>
      <c r="I121" s="23">
        <v>0.5</v>
      </c>
      <c r="J121" s="2">
        <v>7500</v>
      </c>
      <c r="K121" s="2">
        <v>30</v>
      </c>
      <c r="L121" s="19">
        <v>3750</v>
      </c>
      <c r="M121" t="str">
        <f t="shared" si="3"/>
        <v>Below Target</v>
      </c>
      <c r="N121" t="str">
        <f t="shared" si="4"/>
        <v>July</v>
      </c>
    </row>
    <row r="122" spans="1:14" x14ac:dyDescent="0.4">
      <c r="A122" s="1" t="s">
        <v>0</v>
      </c>
      <c r="B122" s="2" t="s">
        <v>1</v>
      </c>
      <c r="C122" s="2">
        <v>1128299</v>
      </c>
      <c r="D122" s="26">
        <v>44761</v>
      </c>
      <c r="E122" s="3">
        <v>44791</v>
      </c>
      <c r="F122" s="2" t="s">
        <v>2</v>
      </c>
      <c r="G122" s="2" t="s">
        <v>3</v>
      </c>
      <c r="H122" s="2" t="s">
        <v>4</v>
      </c>
      <c r="I122" s="23">
        <v>0.45</v>
      </c>
      <c r="J122" s="2">
        <v>10250</v>
      </c>
      <c r="K122" s="2">
        <v>30</v>
      </c>
      <c r="L122" s="19">
        <v>6150</v>
      </c>
      <c r="M122" t="str">
        <f t="shared" si="3"/>
        <v>Above Target</v>
      </c>
      <c r="N122" t="str">
        <f t="shared" si="4"/>
        <v>July</v>
      </c>
    </row>
    <row r="123" spans="1:14" x14ac:dyDescent="0.4">
      <c r="A123" s="5" t="s">
        <v>0</v>
      </c>
      <c r="B123" s="6" t="s">
        <v>1</v>
      </c>
      <c r="C123" s="6">
        <v>1128299</v>
      </c>
      <c r="D123" s="27">
        <v>44761</v>
      </c>
      <c r="E123" s="7">
        <v>44791</v>
      </c>
      <c r="F123" s="6" t="s">
        <v>2</v>
      </c>
      <c r="G123" s="6" t="s">
        <v>3</v>
      </c>
      <c r="H123" s="6" t="s">
        <v>10</v>
      </c>
      <c r="I123" s="24">
        <v>0.8</v>
      </c>
      <c r="J123" s="6">
        <v>7750</v>
      </c>
      <c r="K123" s="6">
        <v>30</v>
      </c>
      <c r="L123" s="20">
        <v>6200</v>
      </c>
      <c r="M123" t="str">
        <f t="shared" si="3"/>
        <v>Below Target</v>
      </c>
      <c r="N123" t="str">
        <f t="shared" si="4"/>
        <v>July</v>
      </c>
    </row>
    <row r="124" spans="1:14" x14ac:dyDescent="0.4">
      <c r="A124" s="5" t="s">
        <v>0</v>
      </c>
      <c r="B124" s="6" t="s">
        <v>1</v>
      </c>
      <c r="C124" s="6">
        <v>1128299</v>
      </c>
      <c r="D124" s="27">
        <v>44761</v>
      </c>
      <c r="E124" s="7">
        <v>44791</v>
      </c>
      <c r="F124" s="6" t="s">
        <v>2</v>
      </c>
      <c r="G124" s="6" t="s">
        <v>3</v>
      </c>
      <c r="H124" s="6" t="s">
        <v>5</v>
      </c>
      <c r="I124" s="24">
        <v>0.65</v>
      </c>
      <c r="J124" s="6">
        <v>8750</v>
      </c>
      <c r="K124" s="6">
        <v>30</v>
      </c>
      <c r="L124" s="20">
        <v>5687.5</v>
      </c>
      <c r="M124" t="str">
        <f t="shared" si="3"/>
        <v>Below Target</v>
      </c>
      <c r="N124" t="str">
        <f t="shared" si="4"/>
        <v>July</v>
      </c>
    </row>
    <row r="125" spans="1:14" x14ac:dyDescent="0.4">
      <c r="A125" s="5" t="s">
        <v>0</v>
      </c>
      <c r="B125" s="6" t="s">
        <v>1</v>
      </c>
      <c r="C125" s="6">
        <v>1128299</v>
      </c>
      <c r="D125" s="27">
        <v>44761</v>
      </c>
      <c r="E125" s="7">
        <v>44791</v>
      </c>
      <c r="F125" s="6" t="s">
        <v>2</v>
      </c>
      <c r="G125" s="6" t="s">
        <v>3</v>
      </c>
      <c r="H125" s="6" t="s">
        <v>8</v>
      </c>
      <c r="I125" s="24">
        <v>0.6</v>
      </c>
      <c r="J125" s="6">
        <v>7250</v>
      </c>
      <c r="K125" s="6">
        <v>30</v>
      </c>
      <c r="L125" s="20">
        <v>4350</v>
      </c>
      <c r="M125" t="str">
        <f t="shared" si="3"/>
        <v>Below Target</v>
      </c>
      <c r="N125" t="str">
        <f t="shared" si="4"/>
        <v>July</v>
      </c>
    </row>
    <row r="126" spans="1:14" x14ac:dyDescent="0.4">
      <c r="A126" s="1" t="s">
        <v>0</v>
      </c>
      <c r="B126" s="2" t="s">
        <v>1</v>
      </c>
      <c r="C126" s="2">
        <v>1128299</v>
      </c>
      <c r="D126" s="26">
        <v>44761</v>
      </c>
      <c r="E126" s="3">
        <v>44791</v>
      </c>
      <c r="F126" s="2" t="s">
        <v>2</v>
      </c>
      <c r="G126" s="2" t="s">
        <v>3</v>
      </c>
      <c r="H126" s="2" t="s">
        <v>9</v>
      </c>
      <c r="I126" s="23">
        <v>0.65</v>
      </c>
      <c r="J126" s="2">
        <v>7750</v>
      </c>
      <c r="K126" s="2">
        <v>30</v>
      </c>
      <c r="L126" s="19">
        <v>5037.5</v>
      </c>
      <c r="M126" t="str">
        <f t="shared" si="3"/>
        <v>Below Target</v>
      </c>
      <c r="N126" t="str">
        <f t="shared" si="4"/>
        <v>July</v>
      </c>
    </row>
    <row r="127" spans="1:14" x14ac:dyDescent="0.4">
      <c r="A127" s="1" t="s">
        <v>0</v>
      </c>
      <c r="B127" s="2" t="s">
        <v>1</v>
      </c>
      <c r="C127" s="2">
        <v>1128299</v>
      </c>
      <c r="D127" s="26">
        <v>44761</v>
      </c>
      <c r="E127" s="3">
        <v>44791</v>
      </c>
      <c r="F127" s="2" t="s">
        <v>2</v>
      </c>
      <c r="G127" s="2" t="s">
        <v>3</v>
      </c>
      <c r="H127" s="2" t="s">
        <v>6</v>
      </c>
      <c r="I127" s="23">
        <v>0.65</v>
      </c>
      <c r="J127" s="2">
        <v>8250</v>
      </c>
      <c r="K127" s="2">
        <v>30</v>
      </c>
      <c r="L127" s="19">
        <v>5362.5</v>
      </c>
      <c r="M127" t="str">
        <f t="shared" si="3"/>
        <v>Below Target</v>
      </c>
      <c r="N127" t="str">
        <f t="shared" si="4"/>
        <v>July</v>
      </c>
    </row>
    <row r="128" spans="1:14" x14ac:dyDescent="0.4">
      <c r="A128" s="1" t="s">
        <v>11</v>
      </c>
      <c r="B128" s="2" t="s">
        <v>12</v>
      </c>
      <c r="C128" s="2">
        <v>1197831</v>
      </c>
      <c r="D128" s="26">
        <v>44778</v>
      </c>
      <c r="E128" s="3">
        <v>44808</v>
      </c>
      <c r="F128" s="2" t="s">
        <v>13</v>
      </c>
      <c r="G128" s="2" t="s">
        <v>14</v>
      </c>
      <c r="H128" s="2" t="s">
        <v>4</v>
      </c>
      <c r="I128" s="23">
        <v>0.35</v>
      </c>
      <c r="J128" s="2">
        <v>9250</v>
      </c>
      <c r="K128" s="2">
        <v>30</v>
      </c>
      <c r="L128" s="19">
        <v>3700</v>
      </c>
      <c r="M128" t="str">
        <f t="shared" si="3"/>
        <v>Above Target</v>
      </c>
      <c r="N128" t="str">
        <f t="shared" si="4"/>
        <v>August</v>
      </c>
    </row>
    <row r="129" spans="1:14" x14ac:dyDescent="0.4">
      <c r="A129" s="5" t="s">
        <v>11</v>
      </c>
      <c r="B129" s="6" t="s">
        <v>12</v>
      </c>
      <c r="C129" s="6">
        <v>1197831</v>
      </c>
      <c r="D129" s="27">
        <v>44778</v>
      </c>
      <c r="E129" s="7">
        <v>44808</v>
      </c>
      <c r="F129" s="6" t="s">
        <v>13</v>
      </c>
      <c r="G129" s="6" t="s">
        <v>14</v>
      </c>
      <c r="H129" s="6" t="s">
        <v>10</v>
      </c>
      <c r="I129" s="24">
        <v>0.55000000000000004</v>
      </c>
      <c r="J129" s="6">
        <v>9000</v>
      </c>
      <c r="K129" s="6">
        <v>30</v>
      </c>
      <c r="L129" s="20">
        <v>4500</v>
      </c>
      <c r="M129" t="str">
        <f t="shared" si="3"/>
        <v>Below Target</v>
      </c>
      <c r="N129" t="str">
        <f t="shared" si="4"/>
        <v>August</v>
      </c>
    </row>
    <row r="130" spans="1:14" x14ac:dyDescent="0.4">
      <c r="A130" s="5" t="s">
        <v>11</v>
      </c>
      <c r="B130" s="6" t="s">
        <v>12</v>
      </c>
      <c r="C130" s="6">
        <v>1197831</v>
      </c>
      <c r="D130" s="27">
        <v>44778</v>
      </c>
      <c r="E130" s="7">
        <v>44808</v>
      </c>
      <c r="F130" s="6" t="s">
        <v>13</v>
      </c>
      <c r="G130" s="6" t="s">
        <v>14</v>
      </c>
      <c r="H130" s="6" t="s">
        <v>5</v>
      </c>
      <c r="I130" s="24">
        <v>0.45</v>
      </c>
      <c r="J130" s="6">
        <v>9250</v>
      </c>
      <c r="K130" s="6">
        <v>30</v>
      </c>
      <c r="L130" s="20">
        <v>4162.5</v>
      </c>
      <c r="M130" t="str">
        <f t="shared" ref="M130:M193" si="5">IF(J130&gt;9000, "Above Target", "Below Target")</f>
        <v>Above Target</v>
      </c>
      <c r="N130" t="str">
        <f t="shared" ref="N130:N193" si="6">TEXT(D130, "MMMM")</f>
        <v>August</v>
      </c>
    </row>
    <row r="131" spans="1:14" x14ac:dyDescent="0.4">
      <c r="A131" s="5" t="s">
        <v>11</v>
      </c>
      <c r="B131" s="6" t="s">
        <v>12</v>
      </c>
      <c r="C131" s="6">
        <v>1197831</v>
      </c>
      <c r="D131" s="27">
        <v>44778</v>
      </c>
      <c r="E131" s="7">
        <v>44808</v>
      </c>
      <c r="F131" s="6" t="s">
        <v>13</v>
      </c>
      <c r="G131" s="6" t="s">
        <v>14</v>
      </c>
      <c r="H131" s="6" t="s">
        <v>8</v>
      </c>
      <c r="I131" s="24">
        <v>0.4</v>
      </c>
      <c r="J131" s="6">
        <v>6500</v>
      </c>
      <c r="K131" s="6">
        <v>30</v>
      </c>
      <c r="L131" s="20">
        <v>2600</v>
      </c>
      <c r="M131" t="str">
        <f t="shared" si="5"/>
        <v>Below Target</v>
      </c>
      <c r="N131" t="str">
        <f t="shared" si="6"/>
        <v>August</v>
      </c>
    </row>
    <row r="132" spans="1:14" x14ac:dyDescent="0.4">
      <c r="A132" s="1" t="s">
        <v>11</v>
      </c>
      <c r="B132" s="2" t="s">
        <v>12</v>
      </c>
      <c r="C132" s="2">
        <v>1197831</v>
      </c>
      <c r="D132" s="26">
        <v>44778</v>
      </c>
      <c r="E132" s="3">
        <v>44808</v>
      </c>
      <c r="F132" s="2" t="s">
        <v>13</v>
      </c>
      <c r="G132" s="2" t="s">
        <v>14</v>
      </c>
      <c r="H132" s="2" t="s">
        <v>9</v>
      </c>
      <c r="I132" s="23">
        <v>0.45</v>
      </c>
      <c r="J132" s="2">
        <v>6500</v>
      </c>
      <c r="K132" s="2">
        <v>30</v>
      </c>
      <c r="L132" s="19">
        <v>2925</v>
      </c>
      <c r="M132" t="str">
        <f t="shared" si="5"/>
        <v>Below Target</v>
      </c>
      <c r="N132" t="str">
        <f t="shared" si="6"/>
        <v>August</v>
      </c>
    </row>
    <row r="133" spans="1:14" x14ac:dyDescent="0.4">
      <c r="A133" s="1" t="s">
        <v>11</v>
      </c>
      <c r="B133" s="2" t="s">
        <v>12</v>
      </c>
      <c r="C133" s="2">
        <v>1197831</v>
      </c>
      <c r="D133" s="26">
        <v>44778</v>
      </c>
      <c r="E133" s="3">
        <v>44808</v>
      </c>
      <c r="F133" s="2" t="s">
        <v>13</v>
      </c>
      <c r="G133" s="2" t="s">
        <v>14</v>
      </c>
      <c r="H133" s="2" t="s">
        <v>6</v>
      </c>
      <c r="I133" s="23">
        <v>0.4</v>
      </c>
      <c r="J133" s="2">
        <v>11000</v>
      </c>
      <c r="K133" s="2">
        <v>30</v>
      </c>
      <c r="L133" s="19">
        <v>4400</v>
      </c>
      <c r="M133" t="str">
        <f t="shared" si="5"/>
        <v>Above Target</v>
      </c>
      <c r="N133" t="str">
        <f t="shared" si="6"/>
        <v>August</v>
      </c>
    </row>
    <row r="134" spans="1:14" x14ac:dyDescent="0.4">
      <c r="A134" s="1" t="s">
        <v>15</v>
      </c>
      <c r="B134" s="2" t="s">
        <v>16</v>
      </c>
      <c r="C134" s="2">
        <v>1189833</v>
      </c>
      <c r="D134" s="26">
        <v>44788</v>
      </c>
      <c r="E134" s="3">
        <v>44818</v>
      </c>
      <c r="F134" s="2" t="s">
        <v>2</v>
      </c>
      <c r="G134" s="2" t="s">
        <v>3</v>
      </c>
      <c r="H134" s="2" t="s">
        <v>4</v>
      </c>
      <c r="I134" s="24">
        <v>0.5</v>
      </c>
      <c r="J134" s="2">
        <v>9000</v>
      </c>
      <c r="K134" s="2">
        <v>30</v>
      </c>
      <c r="L134" s="19">
        <v>4500</v>
      </c>
      <c r="M134" t="str">
        <f t="shared" si="5"/>
        <v>Below Target</v>
      </c>
      <c r="N134" t="str">
        <f t="shared" si="6"/>
        <v>August</v>
      </c>
    </row>
    <row r="135" spans="1:14" x14ac:dyDescent="0.4">
      <c r="A135" s="5" t="s">
        <v>15</v>
      </c>
      <c r="B135" s="6" t="s">
        <v>16</v>
      </c>
      <c r="C135" s="6">
        <v>1189833</v>
      </c>
      <c r="D135" s="27">
        <v>44788</v>
      </c>
      <c r="E135" s="7">
        <v>44818</v>
      </c>
      <c r="F135" s="6" t="s">
        <v>2</v>
      </c>
      <c r="G135" s="6" t="s">
        <v>3</v>
      </c>
      <c r="H135" s="6" t="s">
        <v>10</v>
      </c>
      <c r="I135" s="24">
        <v>0.65</v>
      </c>
      <c r="J135" s="6">
        <v>6500</v>
      </c>
      <c r="K135" s="6">
        <v>30</v>
      </c>
      <c r="L135" s="20">
        <v>4225</v>
      </c>
      <c r="M135" t="str">
        <f t="shared" si="5"/>
        <v>Below Target</v>
      </c>
      <c r="N135" t="str">
        <f t="shared" si="6"/>
        <v>August</v>
      </c>
    </row>
    <row r="136" spans="1:14" x14ac:dyDescent="0.4">
      <c r="A136" s="5" t="s">
        <v>15</v>
      </c>
      <c r="B136" s="6" t="s">
        <v>16</v>
      </c>
      <c r="C136" s="6">
        <v>1189833</v>
      </c>
      <c r="D136" s="27">
        <v>44788</v>
      </c>
      <c r="E136" s="7">
        <v>44818</v>
      </c>
      <c r="F136" s="6" t="s">
        <v>2</v>
      </c>
      <c r="G136" s="6" t="s">
        <v>3</v>
      </c>
      <c r="H136" s="6" t="s">
        <v>5</v>
      </c>
      <c r="I136" s="24">
        <v>0.55000000000000004</v>
      </c>
      <c r="J136" s="6">
        <v>8500</v>
      </c>
      <c r="K136" s="6">
        <v>30</v>
      </c>
      <c r="L136" s="20">
        <v>4675</v>
      </c>
      <c r="M136" t="str">
        <f t="shared" si="5"/>
        <v>Below Target</v>
      </c>
      <c r="N136" t="str">
        <f t="shared" si="6"/>
        <v>August</v>
      </c>
    </row>
    <row r="137" spans="1:14" x14ac:dyDescent="0.4">
      <c r="A137" s="5" t="s">
        <v>15</v>
      </c>
      <c r="B137" s="6" t="s">
        <v>16</v>
      </c>
      <c r="C137" s="6">
        <v>1189833</v>
      </c>
      <c r="D137" s="27">
        <v>44788</v>
      </c>
      <c r="E137" s="7">
        <v>44818</v>
      </c>
      <c r="F137" s="6" t="s">
        <v>2</v>
      </c>
      <c r="G137" s="6" t="s">
        <v>3</v>
      </c>
      <c r="H137" s="6" t="s">
        <v>8</v>
      </c>
      <c r="I137" s="24">
        <v>0.5</v>
      </c>
      <c r="J137" s="6">
        <v>6750</v>
      </c>
      <c r="K137" s="6">
        <v>30</v>
      </c>
      <c r="L137" s="20">
        <v>3375</v>
      </c>
      <c r="M137" t="str">
        <f t="shared" si="5"/>
        <v>Below Target</v>
      </c>
      <c r="N137" t="str">
        <f t="shared" si="6"/>
        <v>August</v>
      </c>
    </row>
    <row r="138" spans="1:14" x14ac:dyDescent="0.4">
      <c r="A138" s="1" t="s">
        <v>15</v>
      </c>
      <c r="B138" s="2" t="s">
        <v>16</v>
      </c>
      <c r="C138" s="2">
        <v>1189833</v>
      </c>
      <c r="D138" s="26">
        <v>44788</v>
      </c>
      <c r="E138" s="3">
        <v>44818</v>
      </c>
      <c r="F138" s="2" t="s">
        <v>2</v>
      </c>
      <c r="G138" s="2" t="s">
        <v>3</v>
      </c>
      <c r="H138" s="2" t="s">
        <v>9</v>
      </c>
      <c r="I138" s="23">
        <v>0.6</v>
      </c>
      <c r="J138" s="2">
        <v>6750</v>
      </c>
      <c r="K138" s="2">
        <v>30</v>
      </c>
      <c r="L138" s="19">
        <v>4050</v>
      </c>
      <c r="M138" t="str">
        <f t="shared" si="5"/>
        <v>Below Target</v>
      </c>
      <c r="N138" t="str">
        <f t="shared" si="6"/>
        <v>August</v>
      </c>
    </row>
    <row r="139" spans="1:14" x14ac:dyDescent="0.4">
      <c r="A139" s="1" t="s">
        <v>15</v>
      </c>
      <c r="B139" s="2" t="s">
        <v>16</v>
      </c>
      <c r="C139" s="2">
        <v>1189833</v>
      </c>
      <c r="D139" s="26">
        <v>44788</v>
      </c>
      <c r="E139" s="3">
        <v>44818</v>
      </c>
      <c r="F139" s="2" t="s">
        <v>2</v>
      </c>
      <c r="G139" s="2" t="s">
        <v>3</v>
      </c>
      <c r="H139" s="2" t="s">
        <v>6</v>
      </c>
      <c r="I139" s="23">
        <v>0.5</v>
      </c>
      <c r="J139" s="2">
        <v>7250</v>
      </c>
      <c r="K139" s="2">
        <v>30</v>
      </c>
      <c r="L139" s="19">
        <v>3625</v>
      </c>
      <c r="M139" t="str">
        <f t="shared" si="5"/>
        <v>Below Target</v>
      </c>
      <c r="N139" t="str">
        <f t="shared" si="6"/>
        <v>August</v>
      </c>
    </row>
    <row r="140" spans="1:14" x14ac:dyDescent="0.4">
      <c r="A140" s="1" t="s">
        <v>0</v>
      </c>
      <c r="B140" s="2" t="s">
        <v>1</v>
      </c>
      <c r="C140" s="2">
        <v>1128299</v>
      </c>
      <c r="D140" s="26">
        <v>44793</v>
      </c>
      <c r="E140" s="3">
        <v>44823</v>
      </c>
      <c r="F140" s="2" t="s">
        <v>2</v>
      </c>
      <c r="G140" s="2" t="s">
        <v>3</v>
      </c>
      <c r="H140" s="2" t="s">
        <v>4</v>
      </c>
      <c r="I140" s="23">
        <v>0.45</v>
      </c>
      <c r="J140" s="2">
        <v>9750</v>
      </c>
      <c r="K140" s="2">
        <v>30</v>
      </c>
      <c r="L140" s="19">
        <v>6337.5</v>
      </c>
      <c r="M140" t="str">
        <f t="shared" si="5"/>
        <v>Above Target</v>
      </c>
      <c r="N140" t="str">
        <f t="shared" si="6"/>
        <v>August</v>
      </c>
    </row>
    <row r="141" spans="1:14" x14ac:dyDescent="0.4">
      <c r="A141" s="5" t="s">
        <v>0</v>
      </c>
      <c r="B141" s="6" t="s">
        <v>1</v>
      </c>
      <c r="C141" s="6">
        <v>1128299</v>
      </c>
      <c r="D141" s="27">
        <v>44793</v>
      </c>
      <c r="E141" s="7">
        <v>44823</v>
      </c>
      <c r="F141" s="6" t="s">
        <v>2</v>
      </c>
      <c r="G141" s="6" t="s">
        <v>3</v>
      </c>
      <c r="H141" s="6" t="s">
        <v>10</v>
      </c>
      <c r="I141" s="24">
        <v>0.8</v>
      </c>
      <c r="J141" s="6">
        <v>7250</v>
      </c>
      <c r="K141" s="6">
        <v>30</v>
      </c>
      <c r="L141" s="20">
        <v>5800</v>
      </c>
      <c r="M141" t="str">
        <f t="shared" si="5"/>
        <v>Below Target</v>
      </c>
      <c r="N141" t="str">
        <f t="shared" si="6"/>
        <v>August</v>
      </c>
    </row>
    <row r="142" spans="1:14" x14ac:dyDescent="0.4">
      <c r="A142" s="5" t="s">
        <v>0</v>
      </c>
      <c r="B142" s="6" t="s">
        <v>1</v>
      </c>
      <c r="C142" s="6">
        <v>1128299</v>
      </c>
      <c r="D142" s="27">
        <v>44793</v>
      </c>
      <c r="E142" s="7">
        <v>44823</v>
      </c>
      <c r="F142" s="6" t="s">
        <v>2</v>
      </c>
      <c r="G142" s="6" t="s">
        <v>3</v>
      </c>
      <c r="H142" s="6" t="s">
        <v>5</v>
      </c>
      <c r="I142" s="24">
        <v>0.7</v>
      </c>
      <c r="J142" s="6">
        <v>9250</v>
      </c>
      <c r="K142" s="6">
        <v>30</v>
      </c>
      <c r="L142" s="20">
        <v>6475</v>
      </c>
      <c r="M142" t="str">
        <f t="shared" si="5"/>
        <v>Above Target</v>
      </c>
      <c r="N142" t="str">
        <f t="shared" si="6"/>
        <v>August</v>
      </c>
    </row>
    <row r="143" spans="1:14" x14ac:dyDescent="0.4">
      <c r="A143" s="5" t="s">
        <v>0</v>
      </c>
      <c r="B143" s="6" t="s">
        <v>1</v>
      </c>
      <c r="C143" s="6">
        <v>1128299</v>
      </c>
      <c r="D143" s="27">
        <v>44793</v>
      </c>
      <c r="E143" s="7">
        <v>44823</v>
      </c>
      <c r="F143" s="6" t="s">
        <v>2</v>
      </c>
      <c r="G143" s="6" t="s">
        <v>3</v>
      </c>
      <c r="H143" s="6" t="s">
        <v>8</v>
      </c>
      <c r="I143" s="24">
        <v>0.65</v>
      </c>
      <c r="J143" s="6">
        <v>7500</v>
      </c>
      <c r="K143" s="6">
        <v>30</v>
      </c>
      <c r="L143" s="20">
        <v>4875</v>
      </c>
      <c r="M143" t="str">
        <f t="shared" si="5"/>
        <v>Below Target</v>
      </c>
      <c r="N143" t="str">
        <f t="shared" si="6"/>
        <v>August</v>
      </c>
    </row>
    <row r="144" spans="1:14" x14ac:dyDescent="0.4">
      <c r="A144" s="1" t="s">
        <v>0</v>
      </c>
      <c r="B144" s="2" t="s">
        <v>1</v>
      </c>
      <c r="C144" s="2">
        <v>1128299</v>
      </c>
      <c r="D144" s="26">
        <v>44793</v>
      </c>
      <c r="E144" s="3">
        <v>44823</v>
      </c>
      <c r="F144" s="2" t="s">
        <v>2</v>
      </c>
      <c r="G144" s="2" t="s">
        <v>3</v>
      </c>
      <c r="H144" s="2" t="s">
        <v>9</v>
      </c>
      <c r="I144" s="23">
        <v>0.75</v>
      </c>
      <c r="J144" s="2">
        <v>7500</v>
      </c>
      <c r="K144" s="2">
        <v>30</v>
      </c>
      <c r="L144" s="19">
        <v>5625</v>
      </c>
      <c r="M144" t="str">
        <f t="shared" si="5"/>
        <v>Below Target</v>
      </c>
      <c r="N144" t="str">
        <f t="shared" si="6"/>
        <v>August</v>
      </c>
    </row>
    <row r="145" spans="1:14" x14ac:dyDescent="0.4">
      <c r="A145" s="1" t="s">
        <v>0</v>
      </c>
      <c r="B145" s="2" t="s">
        <v>1</v>
      </c>
      <c r="C145" s="2">
        <v>1128299</v>
      </c>
      <c r="D145" s="26">
        <v>44793</v>
      </c>
      <c r="E145" s="3">
        <v>44823</v>
      </c>
      <c r="F145" s="2" t="s">
        <v>2</v>
      </c>
      <c r="G145" s="2" t="s">
        <v>3</v>
      </c>
      <c r="H145" s="2" t="s">
        <v>6</v>
      </c>
      <c r="I145" s="23">
        <v>0.65</v>
      </c>
      <c r="J145" s="2">
        <v>8000</v>
      </c>
      <c r="K145" s="2">
        <v>30</v>
      </c>
      <c r="L145" s="19">
        <v>5200</v>
      </c>
      <c r="M145" t="str">
        <f t="shared" si="5"/>
        <v>Below Target</v>
      </c>
      <c r="N145" t="str">
        <f t="shared" si="6"/>
        <v>August</v>
      </c>
    </row>
    <row r="146" spans="1:14" x14ac:dyDescent="0.4">
      <c r="A146" s="1" t="s">
        <v>11</v>
      </c>
      <c r="B146" s="2" t="s">
        <v>12</v>
      </c>
      <c r="C146" s="2">
        <v>1197831</v>
      </c>
      <c r="D146" s="26">
        <v>44806</v>
      </c>
      <c r="E146" s="3">
        <v>44836</v>
      </c>
      <c r="F146" s="2" t="s">
        <v>13</v>
      </c>
      <c r="G146" s="2" t="s">
        <v>14</v>
      </c>
      <c r="H146" s="2" t="s">
        <v>4</v>
      </c>
      <c r="I146" s="24">
        <v>0.35</v>
      </c>
      <c r="J146" s="2">
        <v>8500</v>
      </c>
      <c r="K146" s="2">
        <v>30</v>
      </c>
      <c r="L146" s="19">
        <v>3825</v>
      </c>
      <c r="M146" t="str">
        <f t="shared" si="5"/>
        <v>Below Target</v>
      </c>
      <c r="N146" t="str">
        <f t="shared" si="6"/>
        <v>September</v>
      </c>
    </row>
    <row r="147" spans="1:14" x14ac:dyDescent="0.4">
      <c r="A147" s="5" t="s">
        <v>11</v>
      </c>
      <c r="B147" s="6" t="s">
        <v>12</v>
      </c>
      <c r="C147" s="6">
        <v>1197831</v>
      </c>
      <c r="D147" s="27">
        <v>44806</v>
      </c>
      <c r="E147" s="7">
        <v>44836</v>
      </c>
      <c r="F147" s="6" t="s">
        <v>13</v>
      </c>
      <c r="G147" s="6" t="s">
        <v>14</v>
      </c>
      <c r="H147" s="6" t="s">
        <v>10</v>
      </c>
      <c r="I147" s="24">
        <v>0.55000000000000004</v>
      </c>
      <c r="J147" s="6">
        <v>8500</v>
      </c>
      <c r="K147" s="6">
        <v>30</v>
      </c>
      <c r="L147" s="20">
        <v>4675</v>
      </c>
      <c r="M147" t="str">
        <f t="shared" si="5"/>
        <v>Below Target</v>
      </c>
      <c r="N147" t="str">
        <f t="shared" si="6"/>
        <v>September</v>
      </c>
    </row>
    <row r="148" spans="1:14" x14ac:dyDescent="0.4">
      <c r="A148" s="5" t="s">
        <v>11</v>
      </c>
      <c r="B148" s="6" t="s">
        <v>12</v>
      </c>
      <c r="C148" s="6">
        <v>1197831</v>
      </c>
      <c r="D148" s="27">
        <v>44806</v>
      </c>
      <c r="E148" s="7">
        <v>44836</v>
      </c>
      <c r="F148" s="6" t="s">
        <v>13</v>
      </c>
      <c r="G148" s="6" t="s">
        <v>14</v>
      </c>
      <c r="H148" s="6" t="s">
        <v>5</v>
      </c>
      <c r="I148" s="24">
        <v>0.45</v>
      </c>
      <c r="J148" s="6">
        <v>8500</v>
      </c>
      <c r="K148" s="6">
        <v>30</v>
      </c>
      <c r="L148" s="20">
        <v>3825</v>
      </c>
      <c r="M148" t="str">
        <f t="shared" si="5"/>
        <v>Below Target</v>
      </c>
      <c r="N148" t="str">
        <f t="shared" si="6"/>
        <v>September</v>
      </c>
    </row>
    <row r="149" spans="1:14" x14ac:dyDescent="0.4">
      <c r="A149" s="5" t="s">
        <v>11</v>
      </c>
      <c r="B149" s="6" t="s">
        <v>12</v>
      </c>
      <c r="C149" s="6">
        <v>1197831</v>
      </c>
      <c r="D149" s="27">
        <v>44806</v>
      </c>
      <c r="E149" s="7">
        <v>44836</v>
      </c>
      <c r="F149" s="6" t="s">
        <v>13</v>
      </c>
      <c r="G149" s="6" t="s">
        <v>14</v>
      </c>
      <c r="H149" s="6" t="s">
        <v>8</v>
      </c>
      <c r="I149" s="24">
        <v>0.5</v>
      </c>
      <c r="J149" s="6">
        <v>6250</v>
      </c>
      <c r="K149" s="6">
        <v>30</v>
      </c>
      <c r="L149" s="20">
        <v>3125</v>
      </c>
      <c r="M149" t="str">
        <f t="shared" si="5"/>
        <v>Below Target</v>
      </c>
      <c r="N149" t="str">
        <f t="shared" si="6"/>
        <v>September</v>
      </c>
    </row>
    <row r="150" spans="1:14" x14ac:dyDescent="0.4">
      <c r="A150" s="1" t="s">
        <v>11</v>
      </c>
      <c r="B150" s="2" t="s">
        <v>12</v>
      </c>
      <c r="C150" s="2">
        <v>1197831</v>
      </c>
      <c r="D150" s="26">
        <v>44806</v>
      </c>
      <c r="E150" s="3">
        <v>44836</v>
      </c>
      <c r="F150" s="2" t="s">
        <v>13</v>
      </c>
      <c r="G150" s="2" t="s">
        <v>14</v>
      </c>
      <c r="H150" s="2" t="s">
        <v>9</v>
      </c>
      <c r="I150" s="23">
        <v>0.45</v>
      </c>
      <c r="J150" s="2">
        <v>6250</v>
      </c>
      <c r="K150" s="2">
        <v>30</v>
      </c>
      <c r="L150" s="19">
        <v>2812.5</v>
      </c>
      <c r="M150" t="str">
        <f t="shared" si="5"/>
        <v>Below Target</v>
      </c>
      <c r="N150" t="str">
        <f t="shared" si="6"/>
        <v>September</v>
      </c>
    </row>
    <row r="151" spans="1:14" x14ac:dyDescent="0.4">
      <c r="A151" s="1" t="s">
        <v>11</v>
      </c>
      <c r="B151" s="2" t="s">
        <v>12</v>
      </c>
      <c r="C151" s="2">
        <v>1197831</v>
      </c>
      <c r="D151" s="26">
        <v>44806</v>
      </c>
      <c r="E151" s="3">
        <v>44836</v>
      </c>
      <c r="F151" s="2" t="s">
        <v>13</v>
      </c>
      <c r="G151" s="2" t="s">
        <v>14</v>
      </c>
      <c r="H151" s="2" t="s">
        <v>6</v>
      </c>
      <c r="I151" s="23">
        <v>0.5</v>
      </c>
      <c r="J151" s="2">
        <v>9000</v>
      </c>
      <c r="K151" s="2">
        <v>30</v>
      </c>
      <c r="L151" s="19">
        <v>4500</v>
      </c>
      <c r="M151" t="str">
        <f t="shared" si="5"/>
        <v>Below Target</v>
      </c>
      <c r="N151" t="str">
        <f t="shared" si="6"/>
        <v>September</v>
      </c>
    </row>
    <row r="152" spans="1:14" x14ac:dyDescent="0.4">
      <c r="A152" s="1" t="s">
        <v>15</v>
      </c>
      <c r="B152" s="2" t="s">
        <v>16</v>
      </c>
      <c r="C152" s="2">
        <v>1189833</v>
      </c>
      <c r="D152" s="26">
        <v>44820</v>
      </c>
      <c r="E152" s="3">
        <v>44850</v>
      </c>
      <c r="F152" s="2" t="s">
        <v>2</v>
      </c>
      <c r="G152" s="2" t="s">
        <v>3</v>
      </c>
      <c r="H152" s="2" t="s">
        <v>4</v>
      </c>
      <c r="I152" s="24">
        <v>0.5</v>
      </c>
      <c r="J152" s="2">
        <v>8500</v>
      </c>
      <c r="K152" s="2">
        <v>30</v>
      </c>
      <c r="L152" s="19">
        <v>4250</v>
      </c>
      <c r="M152" t="str">
        <f t="shared" si="5"/>
        <v>Below Target</v>
      </c>
      <c r="N152" t="str">
        <f t="shared" si="6"/>
        <v>September</v>
      </c>
    </row>
    <row r="153" spans="1:14" x14ac:dyDescent="0.4">
      <c r="A153" s="5" t="s">
        <v>15</v>
      </c>
      <c r="B153" s="6" t="s">
        <v>16</v>
      </c>
      <c r="C153" s="6">
        <v>1189833</v>
      </c>
      <c r="D153" s="27">
        <v>44820</v>
      </c>
      <c r="E153" s="7">
        <v>44850</v>
      </c>
      <c r="F153" s="6" t="s">
        <v>2</v>
      </c>
      <c r="G153" s="6" t="s">
        <v>3</v>
      </c>
      <c r="H153" s="6" t="s">
        <v>10</v>
      </c>
      <c r="I153" s="24">
        <v>0.65</v>
      </c>
      <c r="J153" s="6">
        <v>7000</v>
      </c>
      <c r="K153" s="6">
        <v>30</v>
      </c>
      <c r="L153" s="20">
        <v>4550</v>
      </c>
      <c r="M153" t="str">
        <f t="shared" si="5"/>
        <v>Below Target</v>
      </c>
      <c r="N153" t="str">
        <f t="shared" si="6"/>
        <v>September</v>
      </c>
    </row>
    <row r="154" spans="1:14" x14ac:dyDescent="0.4">
      <c r="A154" s="5" t="s">
        <v>15</v>
      </c>
      <c r="B154" s="6" t="s">
        <v>16</v>
      </c>
      <c r="C154" s="6">
        <v>1189833</v>
      </c>
      <c r="D154" s="27">
        <v>44820</v>
      </c>
      <c r="E154" s="7">
        <v>44850</v>
      </c>
      <c r="F154" s="6" t="s">
        <v>2</v>
      </c>
      <c r="G154" s="6" t="s">
        <v>3</v>
      </c>
      <c r="H154" s="6" t="s">
        <v>5</v>
      </c>
      <c r="I154" s="24">
        <v>0.55000000000000004</v>
      </c>
      <c r="J154" s="6">
        <v>8500</v>
      </c>
      <c r="K154" s="6">
        <v>30</v>
      </c>
      <c r="L154" s="20">
        <v>4675</v>
      </c>
      <c r="M154" t="str">
        <f t="shared" si="5"/>
        <v>Below Target</v>
      </c>
      <c r="N154" t="str">
        <f t="shared" si="6"/>
        <v>September</v>
      </c>
    </row>
    <row r="155" spans="1:14" x14ac:dyDescent="0.4">
      <c r="A155" s="5" t="s">
        <v>15</v>
      </c>
      <c r="B155" s="6" t="s">
        <v>16</v>
      </c>
      <c r="C155" s="6">
        <v>1189833</v>
      </c>
      <c r="D155" s="27">
        <v>44820</v>
      </c>
      <c r="E155" s="7">
        <v>44850</v>
      </c>
      <c r="F155" s="6" t="s">
        <v>2</v>
      </c>
      <c r="G155" s="6" t="s">
        <v>3</v>
      </c>
      <c r="H155" s="6" t="s">
        <v>8</v>
      </c>
      <c r="I155" s="24">
        <v>0.5</v>
      </c>
      <c r="J155" s="6">
        <v>6500</v>
      </c>
      <c r="K155" s="6">
        <v>30</v>
      </c>
      <c r="L155" s="20">
        <v>3250</v>
      </c>
      <c r="M155" t="str">
        <f t="shared" si="5"/>
        <v>Below Target</v>
      </c>
      <c r="N155" t="str">
        <f t="shared" si="6"/>
        <v>September</v>
      </c>
    </row>
    <row r="156" spans="1:14" x14ac:dyDescent="0.4">
      <c r="A156" s="1" t="s">
        <v>15</v>
      </c>
      <c r="B156" s="2" t="s">
        <v>16</v>
      </c>
      <c r="C156" s="2">
        <v>1189833</v>
      </c>
      <c r="D156" s="26">
        <v>44820</v>
      </c>
      <c r="E156" s="3">
        <v>44850</v>
      </c>
      <c r="F156" s="2" t="s">
        <v>2</v>
      </c>
      <c r="G156" s="2" t="s">
        <v>3</v>
      </c>
      <c r="H156" s="2" t="s">
        <v>9</v>
      </c>
      <c r="I156" s="23">
        <v>0.6</v>
      </c>
      <c r="J156" s="2">
        <v>6500</v>
      </c>
      <c r="K156" s="2">
        <v>30</v>
      </c>
      <c r="L156" s="19">
        <v>3900</v>
      </c>
      <c r="M156" t="str">
        <f t="shared" si="5"/>
        <v>Below Target</v>
      </c>
      <c r="N156" t="str">
        <f t="shared" si="6"/>
        <v>September</v>
      </c>
    </row>
    <row r="157" spans="1:14" x14ac:dyDescent="0.4">
      <c r="A157" s="1" t="s">
        <v>15</v>
      </c>
      <c r="B157" s="2" t="s">
        <v>16</v>
      </c>
      <c r="C157" s="2">
        <v>1189833</v>
      </c>
      <c r="D157" s="26">
        <v>44820</v>
      </c>
      <c r="E157" s="3">
        <v>44850</v>
      </c>
      <c r="F157" s="2" t="s">
        <v>2</v>
      </c>
      <c r="G157" s="2" t="s">
        <v>3</v>
      </c>
      <c r="H157" s="2" t="s">
        <v>6</v>
      </c>
      <c r="I157" s="23">
        <v>0.5</v>
      </c>
      <c r="J157" s="2">
        <v>7000</v>
      </c>
      <c r="K157" s="2">
        <v>30</v>
      </c>
      <c r="L157" s="19">
        <v>3500</v>
      </c>
      <c r="M157" t="str">
        <f t="shared" si="5"/>
        <v>Below Target</v>
      </c>
      <c r="N157" t="str">
        <f t="shared" si="6"/>
        <v>September</v>
      </c>
    </row>
    <row r="158" spans="1:14" x14ac:dyDescent="0.4">
      <c r="A158" s="1" t="s">
        <v>0</v>
      </c>
      <c r="B158" s="2" t="s">
        <v>1</v>
      </c>
      <c r="C158" s="2">
        <v>1128299</v>
      </c>
      <c r="D158" s="26">
        <v>44825</v>
      </c>
      <c r="E158" s="3">
        <v>44855</v>
      </c>
      <c r="F158" s="2" t="s">
        <v>2</v>
      </c>
      <c r="G158" s="2" t="s">
        <v>3</v>
      </c>
      <c r="H158" s="2" t="s">
        <v>4</v>
      </c>
      <c r="I158" s="24">
        <v>0.4</v>
      </c>
      <c r="J158" s="2">
        <v>9250</v>
      </c>
      <c r="K158" s="2">
        <v>30</v>
      </c>
      <c r="L158" s="19">
        <v>5087.5</v>
      </c>
      <c r="M158" t="str">
        <f t="shared" si="5"/>
        <v>Above Target</v>
      </c>
      <c r="N158" t="str">
        <f t="shared" si="6"/>
        <v>September</v>
      </c>
    </row>
    <row r="159" spans="1:14" x14ac:dyDescent="0.4">
      <c r="A159" s="5" t="s">
        <v>0</v>
      </c>
      <c r="B159" s="6" t="s">
        <v>1</v>
      </c>
      <c r="C159" s="6">
        <v>1128299</v>
      </c>
      <c r="D159" s="27">
        <v>44825</v>
      </c>
      <c r="E159" s="7">
        <v>44855</v>
      </c>
      <c r="F159" s="6" t="s">
        <v>2</v>
      </c>
      <c r="G159" s="6" t="s">
        <v>3</v>
      </c>
      <c r="H159" s="6" t="s">
        <v>10</v>
      </c>
      <c r="I159" s="24">
        <v>0.7</v>
      </c>
      <c r="J159" s="6">
        <v>7750</v>
      </c>
      <c r="K159" s="6">
        <v>30</v>
      </c>
      <c r="L159" s="20">
        <v>5425</v>
      </c>
      <c r="M159" t="str">
        <f t="shared" si="5"/>
        <v>Below Target</v>
      </c>
      <c r="N159" t="str">
        <f t="shared" si="6"/>
        <v>September</v>
      </c>
    </row>
    <row r="160" spans="1:14" x14ac:dyDescent="0.4">
      <c r="A160" s="5" t="s">
        <v>0</v>
      </c>
      <c r="B160" s="6" t="s">
        <v>1</v>
      </c>
      <c r="C160" s="6">
        <v>1128299</v>
      </c>
      <c r="D160" s="27">
        <v>44825</v>
      </c>
      <c r="E160" s="7">
        <v>44855</v>
      </c>
      <c r="F160" s="6" t="s">
        <v>2</v>
      </c>
      <c r="G160" s="6" t="s">
        <v>3</v>
      </c>
      <c r="H160" s="6" t="s">
        <v>5</v>
      </c>
      <c r="I160" s="24">
        <v>0.6</v>
      </c>
      <c r="J160" s="6">
        <v>9250</v>
      </c>
      <c r="K160" s="6">
        <v>30</v>
      </c>
      <c r="L160" s="20">
        <v>5550</v>
      </c>
      <c r="M160" t="str">
        <f t="shared" si="5"/>
        <v>Above Target</v>
      </c>
      <c r="N160" t="str">
        <f t="shared" si="6"/>
        <v>September</v>
      </c>
    </row>
    <row r="161" spans="1:14" x14ac:dyDescent="0.4">
      <c r="A161" s="5" t="s">
        <v>0</v>
      </c>
      <c r="B161" s="6" t="s">
        <v>1</v>
      </c>
      <c r="C161" s="6">
        <v>1128299</v>
      </c>
      <c r="D161" s="27">
        <v>44825</v>
      </c>
      <c r="E161" s="7">
        <v>44855</v>
      </c>
      <c r="F161" s="6" t="s">
        <v>2</v>
      </c>
      <c r="G161" s="6" t="s">
        <v>3</v>
      </c>
      <c r="H161" s="6" t="s">
        <v>8</v>
      </c>
      <c r="I161" s="24">
        <v>0.55000000000000004</v>
      </c>
      <c r="J161" s="6">
        <v>7250</v>
      </c>
      <c r="K161" s="6">
        <v>30</v>
      </c>
      <c r="L161" s="20">
        <v>3987.5</v>
      </c>
      <c r="M161" t="str">
        <f t="shared" si="5"/>
        <v>Below Target</v>
      </c>
      <c r="N161" t="str">
        <f t="shared" si="6"/>
        <v>September</v>
      </c>
    </row>
    <row r="162" spans="1:14" x14ac:dyDescent="0.4">
      <c r="A162" s="1" t="s">
        <v>0</v>
      </c>
      <c r="B162" s="2" t="s">
        <v>1</v>
      </c>
      <c r="C162" s="2">
        <v>1128299</v>
      </c>
      <c r="D162" s="26">
        <v>44825</v>
      </c>
      <c r="E162" s="3">
        <v>44855</v>
      </c>
      <c r="F162" s="2" t="s">
        <v>2</v>
      </c>
      <c r="G162" s="2" t="s">
        <v>3</v>
      </c>
      <c r="H162" s="2" t="s">
        <v>9</v>
      </c>
      <c r="I162" s="23">
        <v>0.65</v>
      </c>
      <c r="J162" s="2">
        <v>7250</v>
      </c>
      <c r="K162" s="2">
        <v>30</v>
      </c>
      <c r="L162" s="19">
        <v>4712.5</v>
      </c>
      <c r="M162" t="str">
        <f t="shared" si="5"/>
        <v>Below Target</v>
      </c>
      <c r="N162" t="str">
        <f t="shared" si="6"/>
        <v>September</v>
      </c>
    </row>
    <row r="163" spans="1:14" x14ac:dyDescent="0.4">
      <c r="A163" s="1" t="s">
        <v>0</v>
      </c>
      <c r="B163" s="2" t="s">
        <v>1</v>
      </c>
      <c r="C163" s="2">
        <v>1128299</v>
      </c>
      <c r="D163" s="26">
        <v>44825</v>
      </c>
      <c r="E163" s="3">
        <v>44855</v>
      </c>
      <c r="F163" s="2" t="s">
        <v>2</v>
      </c>
      <c r="G163" s="2" t="s">
        <v>3</v>
      </c>
      <c r="H163" s="2" t="s">
        <v>6</v>
      </c>
      <c r="I163" s="23">
        <v>0.55000000000000004</v>
      </c>
      <c r="J163" s="2">
        <v>7750</v>
      </c>
      <c r="K163" s="2">
        <v>30</v>
      </c>
      <c r="L163" s="19">
        <v>4262.5</v>
      </c>
      <c r="M163" t="str">
        <f t="shared" si="5"/>
        <v>Below Target</v>
      </c>
      <c r="N163" t="str">
        <f t="shared" si="6"/>
        <v>September</v>
      </c>
    </row>
    <row r="164" spans="1:14" x14ac:dyDescent="0.4">
      <c r="A164" s="1" t="s">
        <v>11</v>
      </c>
      <c r="B164" s="2" t="s">
        <v>12</v>
      </c>
      <c r="C164" s="2">
        <v>1197831</v>
      </c>
      <c r="D164" s="26">
        <v>44835</v>
      </c>
      <c r="E164" s="3">
        <v>44865</v>
      </c>
      <c r="F164" s="2" t="s">
        <v>13</v>
      </c>
      <c r="G164" s="2" t="s">
        <v>14</v>
      </c>
      <c r="H164" s="2" t="s">
        <v>4</v>
      </c>
      <c r="I164" s="23">
        <v>0.35</v>
      </c>
      <c r="J164" s="2">
        <v>8000</v>
      </c>
      <c r="K164" s="2">
        <v>30</v>
      </c>
      <c r="L164" s="19">
        <v>3600</v>
      </c>
      <c r="M164" t="str">
        <f t="shared" si="5"/>
        <v>Below Target</v>
      </c>
      <c r="N164" t="str">
        <f t="shared" si="6"/>
        <v>October</v>
      </c>
    </row>
    <row r="165" spans="1:14" x14ac:dyDescent="0.4">
      <c r="A165" s="5" t="s">
        <v>11</v>
      </c>
      <c r="B165" s="6" t="s">
        <v>12</v>
      </c>
      <c r="C165" s="6">
        <v>1197831</v>
      </c>
      <c r="D165" s="27">
        <v>44835</v>
      </c>
      <c r="E165" s="7">
        <v>44865</v>
      </c>
      <c r="F165" s="6" t="s">
        <v>13</v>
      </c>
      <c r="G165" s="6" t="s">
        <v>14</v>
      </c>
      <c r="H165" s="6" t="s">
        <v>10</v>
      </c>
      <c r="I165" s="24">
        <v>0.55000000000000004</v>
      </c>
      <c r="J165" s="6">
        <v>7500</v>
      </c>
      <c r="K165" s="6">
        <v>30</v>
      </c>
      <c r="L165" s="20">
        <v>4125</v>
      </c>
      <c r="M165" t="str">
        <f t="shared" si="5"/>
        <v>Below Target</v>
      </c>
      <c r="N165" t="str">
        <f t="shared" si="6"/>
        <v>October</v>
      </c>
    </row>
    <row r="166" spans="1:14" x14ac:dyDescent="0.4">
      <c r="A166" s="5" t="s">
        <v>11</v>
      </c>
      <c r="B166" s="6" t="s">
        <v>12</v>
      </c>
      <c r="C166" s="6">
        <v>1197831</v>
      </c>
      <c r="D166" s="27">
        <v>44835</v>
      </c>
      <c r="E166" s="7">
        <v>44865</v>
      </c>
      <c r="F166" s="6" t="s">
        <v>13</v>
      </c>
      <c r="G166" s="6" t="s">
        <v>14</v>
      </c>
      <c r="H166" s="6" t="s">
        <v>5</v>
      </c>
      <c r="I166" s="24">
        <v>0.45</v>
      </c>
      <c r="J166" s="6">
        <v>8000</v>
      </c>
      <c r="K166" s="6">
        <v>30</v>
      </c>
      <c r="L166" s="20">
        <v>3600</v>
      </c>
      <c r="M166" t="str">
        <f t="shared" si="5"/>
        <v>Below Target</v>
      </c>
      <c r="N166" t="str">
        <f t="shared" si="6"/>
        <v>October</v>
      </c>
    </row>
    <row r="167" spans="1:14" x14ac:dyDescent="0.4">
      <c r="A167" s="5" t="s">
        <v>11</v>
      </c>
      <c r="B167" s="6" t="s">
        <v>12</v>
      </c>
      <c r="C167" s="6">
        <v>1197831</v>
      </c>
      <c r="D167" s="27">
        <v>44835</v>
      </c>
      <c r="E167" s="7">
        <v>44865</v>
      </c>
      <c r="F167" s="6" t="s">
        <v>13</v>
      </c>
      <c r="G167" s="6" t="s">
        <v>14</v>
      </c>
      <c r="H167" s="6" t="s">
        <v>8</v>
      </c>
      <c r="I167" s="24">
        <v>0.5</v>
      </c>
      <c r="J167" s="6">
        <v>6000</v>
      </c>
      <c r="K167" s="6">
        <v>30</v>
      </c>
      <c r="L167" s="20">
        <v>3000</v>
      </c>
      <c r="M167" t="str">
        <f t="shared" si="5"/>
        <v>Below Target</v>
      </c>
      <c r="N167" t="str">
        <f t="shared" si="6"/>
        <v>October</v>
      </c>
    </row>
    <row r="168" spans="1:14" x14ac:dyDescent="0.4">
      <c r="A168" s="1" t="s">
        <v>11</v>
      </c>
      <c r="B168" s="2" t="s">
        <v>12</v>
      </c>
      <c r="C168" s="2">
        <v>1197831</v>
      </c>
      <c r="D168" s="26">
        <v>44835</v>
      </c>
      <c r="E168" s="3">
        <v>44865</v>
      </c>
      <c r="F168" s="2" t="s">
        <v>13</v>
      </c>
      <c r="G168" s="2" t="s">
        <v>14</v>
      </c>
      <c r="H168" s="2" t="s">
        <v>9</v>
      </c>
      <c r="I168" s="23">
        <v>0.45</v>
      </c>
      <c r="J168" s="2">
        <v>5750</v>
      </c>
      <c r="K168" s="2">
        <v>30</v>
      </c>
      <c r="L168" s="19">
        <v>2587.5</v>
      </c>
      <c r="M168" t="str">
        <f t="shared" si="5"/>
        <v>Below Target</v>
      </c>
      <c r="N168" t="str">
        <f t="shared" si="6"/>
        <v>October</v>
      </c>
    </row>
    <row r="169" spans="1:14" x14ac:dyDescent="0.4">
      <c r="A169" s="1" t="s">
        <v>11</v>
      </c>
      <c r="B169" s="2" t="s">
        <v>12</v>
      </c>
      <c r="C169" s="2">
        <v>1197831</v>
      </c>
      <c r="D169" s="26">
        <v>44835</v>
      </c>
      <c r="E169" s="3">
        <v>44865</v>
      </c>
      <c r="F169" s="2" t="s">
        <v>13</v>
      </c>
      <c r="G169" s="2" t="s">
        <v>14</v>
      </c>
      <c r="H169" s="2" t="s">
        <v>6</v>
      </c>
      <c r="I169" s="23">
        <v>0.5</v>
      </c>
      <c r="J169" s="2">
        <v>7500</v>
      </c>
      <c r="K169" s="2">
        <v>30</v>
      </c>
      <c r="L169" s="19">
        <v>3750</v>
      </c>
      <c r="M169" t="str">
        <f t="shared" si="5"/>
        <v>Below Target</v>
      </c>
      <c r="N169" t="str">
        <f t="shared" si="6"/>
        <v>October</v>
      </c>
    </row>
    <row r="170" spans="1:14" x14ac:dyDescent="0.4">
      <c r="A170" s="1" t="s">
        <v>15</v>
      </c>
      <c r="B170" s="2" t="s">
        <v>16</v>
      </c>
      <c r="C170" s="2">
        <v>1189833</v>
      </c>
      <c r="D170" s="26">
        <v>44849</v>
      </c>
      <c r="E170" s="3">
        <v>44879</v>
      </c>
      <c r="F170" s="2" t="s">
        <v>2</v>
      </c>
      <c r="G170" s="2" t="s">
        <v>3</v>
      </c>
      <c r="H170" s="2" t="s">
        <v>4</v>
      </c>
      <c r="I170" s="23">
        <v>0.5</v>
      </c>
      <c r="J170" s="2">
        <v>8000</v>
      </c>
      <c r="K170" s="2">
        <v>30</v>
      </c>
      <c r="L170" s="19">
        <v>4000</v>
      </c>
      <c r="M170" t="str">
        <f t="shared" si="5"/>
        <v>Below Target</v>
      </c>
      <c r="N170" t="str">
        <f t="shared" si="6"/>
        <v>October</v>
      </c>
    </row>
    <row r="171" spans="1:14" x14ac:dyDescent="0.4">
      <c r="A171" s="5" t="s">
        <v>15</v>
      </c>
      <c r="B171" s="6" t="s">
        <v>16</v>
      </c>
      <c r="C171" s="6">
        <v>1189833</v>
      </c>
      <c r="D171" s="27">
        <v>44849</v>
      </c>
      <c r="E171" s="7">
        <v>44879</v>
      </c>
      <c r="F171" s="6" t="s">
        <v>2</v>
      </c>
      <c r="G171" s="6" t="s">
        <v>3</v>
      </c>
      <c r="H171" s="6" t="s">
        <v>10</v>
      </c>
      <c r="I171" s="24">
        <v>0.65</v>
      </c>
      <c r="J171" s="6">
        <v>6500</v>
      </c>
      <c r="K171" s="6">
        <v>30</v>
      </c>
      <c r="L171" s="20">
        <v>4225</v>
      </c>
      <c r="M171" t="str">
        <f t="shared" si="5"/>
        <v>Below Target</v>
      </c>
      <c r="N171" t="str">
        <f t="shared" si="6"/>
        <v>October</v>
      </c>
    </row>
    <row r="172" spans="1:14" x14ac:dyDescent="0.4">
      <c r="A172" s="5" t="s">
        <v>15</v>
      </c>
      <c r="B172" s="6" t="s">
        <v>16</v>
      </c>
      <c r="C172" s="6">
        <v>1189833</v>
      </c>
      <c r="D172" s="27">
        <v>44849</v>
      </c>
      <c r="E172" s="7">
        <v>44879</v>
      </c>
      <c r="F172" s="6" t="s">
        <v>2</v>
      </c>
      <c r="G172" s="6" t="s">
        <v>3</v>
      </c>
      <c r="H172" s="6" t="s">
        <v>5</v>
      </c>
      <c r="I172" s="24">
        <v>0.55000000000000004</v>
      </c>
      <c r="J172" s="6">
        <v>8000</v>
      </c>
      <c r="K172" s="6">
        <v>30</v>
      </c>
      <c r="L172" s="20">
        <v>4400</v>
      </c>
      <c r="M172" t="str">
        <f t="shared" si="5"/>
        <v>Below Target</v>
      </c>
      <c r="N172" t="str">
        <f t="shared" si="6"/>
        <v>October</v>
      </c>
    </row>
    <row r="173" spans="1:14" x14ac:dyDescent="0.4">
      <c r="A173" s="5" t="s">
        <v>15</v>
      </c>
      <c r="B173" s="6" t="s">
        <v>16</v>
      </c>
      <c r="C173" s="6">
        <v>1189833</v>
      </c>
      <c r="D173" s="27">
        <v>44849</v>
      </c>
      <c r="E173" s="7">
        <v>44879</v>
      </c>
      <c r="F173" s="6" t="s">
        <v>2</v>
      </c>
      <c r="G173" s="6" t="s">
        <v>3</v>
      </c>
      <c r="H173" s="6" t="s">
        <v>8</v>
      </c>
      <c r="I173" s="24">
        <v>0.5</v>
      </c>
      <c r="J173" s="6">
        <v>6250</v>
      </c>
      <c r="K173" s="6">
        <v>30</v>
      </c>
      <c r="L173" s="20">
        <v>3125</v>
      </c>
      <c r="M173" t="str">
        <f t="shared" si="5"/>
        <v>Below Target</v>
      </c>
      <c r="N173" t="str">
        <f t="shared" si="6"/>
        <v>October</v>
      </c>
    </row>
    <row r="174" spans="1:14" x14ac:dyDescent="0.4">
      <c r="A174" s="1" t="s">
        <v>15</v>
      </c>
      <c r="B174" s="2" t="s">
        <v>16</v>
      </c>
      <c r="C174" s="2">
        <v>1189833</v>
      </c>
      <c r="D174" s="26">
        <v>44849</v>
      </c>
      <c r="E174" s="3">
        <v>44879</v>
      </c>
      <c r="F174" s="2" t="s">
        <v>2</v>
      </c>
      <c r="G174" s="2" t="s">
        <v>3</v>
      </c>
      <c r="H174" s="2" t="s">
        <v>9</v>
      </c>
      <c r="I174" s="23">
        <v>0.6</v>
      </c>
      <c r="J174" s="2">
        <v>6000</v>
      </c>
      <c r="K174" s="2">
        <v>30</v>
      </c>
      <c r="L174" s="19">
        <v>3600</v>
      </c>
      <c r="M174" t="str">
        <f t="shared" si="5"/>
        <v>Below Target</v>
      </c>
      <c r="N174" t="str">
        <f t="shared" si="6"/>
        <v>October</v>
      </c>
    </row>
    <row r="175" spans="1:14" x14ac:dyDescent="0.4">
      <c r="A175" s="1" t="s">
        <v>15</v>
      </c>
      <c r="B175" s="2" t="s">
        <v>16</v>
      </c>
      <c r="C175" s="2">
        <v>1189833</v>
      </c>
      <c r="D175" s="26">
        <v>44849</v>
      </c>
      <c r="E175" s="3">
        <v>44879</v>
      </c>
      <c r="F175" s="2" t="s">
        <v>2</v>
      </c>
      <c r="G175" s="2" t="s">
        <v>3</v>
      </c>
      <c r="H175" s="2" t="s">
        <v>6</v>
      </c>
      <c r="I175" s="23">
        <v>0.5</v>
      </c>
      <c r="J175" s="2">
        <v>6500</v>
      </c>
      <c r="K175" s="2">
        <v>30</v>
      </c>
      <c r="L175" s="19">
        <v>3250</v>
      </c>
      <c r="M175" t="str">
        <f t="shared" si="5"/>
        <v>Below Target</v>
      </c>
      <c r="N175" t="str">
        <f t="shared" si="6"/>
        <v>October</v>
      </c>
    </row>
    <row r="176" spans="1:14" x14ac:dyDescent="0.4">
      <c r="A176" s="1" t="s">
        <v>0</v>
      </c>
      <c r="B176" s="2" t="s">
        <v>1</v>
      </c>
      <c r="C176" s="2">
        <v>1128299</v>
      </c>
      <c r="D176" s="26">
        <v>44854</v>
      </c>
      <c r="E176" s="3">
        <v>44884</v>
      </c>
      <c r="F176" s="2" t="s">
        <v>2</v>
      </c>
      <c r="G176" s="2" t="s">
        <v>3</v>
      </c>
      <c r="H176" s="2" t="s">
        <v>4</v>
      </c>
      <c r="I176" s="24">
        <v>0.4</v>
      </c>
      <c r="J176" s="2">
        <v>8750</v>
      </c>
      <c r="K176" s="2">
        <v>30</v>
      </c>
      <c r="L176" s="19">
        <v>4812.5</v>
      </c>
      <c r="M176" t="str">
        <f t="shared" si="5"/>
        <v>Below Target</v>
      </c>
      <c r="N176" t="str">
        <f t="shared" si="6"/>
        <v>October</v>
      </c>
    </row>
    <row r="177" spans="1:14" x14ac:dyDescent="0.4">
      <c r="A177" s="5" t="s">
        <v>0</v>
      </c>
      <c r="B177" s="6" t="s">
        <v>1</v>
      </c>
      <c r="C177" s="6">
        <v>1128299</v>
      </c>
      <c r="D177" s="27">
        <v>44854</v>
      </c>
      <c r="E177" s="7">
        <v>44884</v>
      </c>
      <c r="F177" s="6" t="s">
        <v>2</v>
      </c>
      <c r="G177" s="6" t="s">
        <v>3</v>
      </c>
      <c r="H177" s="6" t="s">
        <v>10</v>
      </c>
      <c r="I177" s="24">
        <v>0.7</v>
      </c>
      <c r="J177" s="6">
        <v>7000</v>
      </c>
      <c r="K177" s="6">
        <v>30</v>
      </c>
      <c r="L177" s="20">
        <v>4900</v>
      </c>
      <c r="M177" t="str">
        <f t="shared" si="5"/>
        <v>Below Target</v>
      </c>
      <c r="N177" t="str">
        <f t="shared" si="6"/>
        <v>October</v>
      </c>
    </row>
    <row r="178" spans="1:14" x14ac:dyDescent="0.4">
      <c r="A178" s="5" t="s">
        <v>0</v>
      </c>
      <c r="B178" s="6" t="s">
        <v>1</v>
      </c>
      <c r="C178" s="6">
        <v>1128299</v>
      </c>
      <c r="D178" s="27">
        <v>44854</v>
      </c>
      <c r="E178" s="7">
        <v>44884</v>
      </c>
      <c r="F178" s="6" t="s">
        <v>2</v>
      </c>
      <c r="G178" s="6" t="s">
        <v>3</v>
      </c>
      <c r="H178" s="6" t="s">
        <v>5</v>
      </c>
      <c r="I178" s="24">
        <v>0.6</v>
      </c>
      <c r="J178" s="6">
        <v>8750</v>
      </c>
      <c r="K178" s="6">
        <v>30</v>
      </c>
      <c r="L178" s="20">
        <v>5250</v>
      </c>
      <c r="M178" t="str">
        <f t="shared" si="5"/>
        <v>Below Target</v>
      </c>
      <c r="N178" t="str">
        <f t="shared" si="6"/>
        <v>October</v>
      </c>
    </row>
    <row r="179" spans="1:14" x14ac:dyDescent="0.4">
      <c r="A179" s="5" t="s">
        <v>0</v>
      </c>
      <c r="B179" s="6" t="s">
        <v>1</v>
      </c>
      <c r="C179" s="6">
        <v>1128299</v>
      </c>
      <c r="D179" s="27">
        <v>44854</v>
      </c>
      <c r="E179" s="7">
        <v>44884</v>
      </c>
      <c r="F179" s="6" t="s">
        <v>2</v>
      </c>
      <c r="G179" s="6" t="s">
        <v>3</v>
      </c>
      <c r="H179" s="6" t="s">
        <v>8</v>
      </c>
      <c r="I179" s="24">
        <v>0.55000000000000004</v>
      </c>
      <c r="J179" s="6">
        <v>6750</v>
      </c>
      <c r="K179" s="6">
        <v>30</v>
      </c>
      <c r="L179" s="20">
        <v>3712.5</v>
      </c>
      <c r="M179" t="str">
        <f t="shared" si="5"/>
        <v>Below Target</v>
      </c>
      <c r="N179" t="str">
        <f t="shared" si="6"/>
        <v>October</v>
      </c>
    </row>
    <row r="180" spans="1:14" x14ac:dyDescent="0.4">
      <c r="A180" s="1" t="s">
        <v>0</v>
      </c>
      <c r="B180" s="2" t="s">
        <v>1</v>
      </c>
      <c r="C180" s="2">
        <v>1128299</v>
      </c>
      <c r="D180" s="26">
        <v>44854</v>
      </c>
      <c r="E180" s="3">
        <v>44884</v>
      </c>
      <c r="F180" s="2" t="s">
        <v>2</v>
      </c>
      <c r="G180" s="2" t="s">
        <v>3</v>
      </c>
      <c r="H180" s="2" t="s">
        <v>9</v>
      </c>
      <c r="I180" s="23">
        <v>0.65</v>
      </c>
      <c r="J180" s="2">
        <v>6500</v>
      </c>
      <c r="K180" s="2">
        <v>30</v>
      </c>
      <c r="L180" s="19">
        <v>4225</v>
      </c>
      <c r="M180" t="str">
        <f t="shared" si="5"/>
        <v>Below Target</v>
      </c>
      <c r="N180" t="str">
        <f t="shared" si="6"/>
        <v>October</v>
      </c>
    </row>
    <row r="181" spans="1:14" x14ac:dyDescent="0.4">
      <c r="A181" s="1" t="s">
        <v>0</v>
      </c>
      <c r="B181" s="2" t="s">
        <v>1</v>
      </c>
      <c r="C181" s="2">
        <v>1128299</v>
      </c>
      <c r="D181" s="26">
        <v>44854</v>
      </c>
      <c r="E181" s="3">
        <v>44884</v>
      </c>
      <c r="F181" s="2" t="s">
        <v>2</v>
      </c>
      <c r="G181" s="2" t="s">
        <v>3</v>
      </c>
      <c r="H181" s="2" t="s">
        <v>6</v>
      </c>
      <c r="I181" s="23">
        <v>0.55000000000000004</v>
      </c>
      <c r="J181" s="2">
        <v>7000</v>
      </c>
      <c r="K181" s="2">
        <v>30</v>
      </c>
      <c r="L181" s="19">
        <v>3850</v>
      </c>
      <c r="M181" t="str">
        <f t="shared" si="5"/>
        <v>Below Target</v>
      </c>
      <c r="N181" t="str">
        <f t="shared" si="6"/>
        <v>October</v>
      </c>
    </row>
    <row r="182" spans="1:14" x14ac:dyDescent="0.4">
      <c r="A182" s="1" t="s">
        <v>11</v>
      </c>
      <c r="B182" s="2" t="s">
        <v>12</v>
      </c>
      <c r="C182" s="2">
        <v>1197831</v>
      </c>
      <c r="D182" s="26">
        <v>44867</v>
      </c>
      <c r="E182" s="3">
        <v>44897</v>
      </c>
      <c r="F182" s="2" t="s">
        <v>13</v>
      </c>
      <c r="G182" s="2" t="s">
        <v>14</v>
      </c>
      <c r="H182" s="2" t="s">
        <v>4</v>
      </c>
      <c r="I182" s="23">
        <v>0.4</v>
      </c>
      <c r="J182" s="2">
        <v>9000</v>
      </c>
      <c r="K182" s="2">
        <v>30</v>
      </c>
      <c r="L182" s="19">
        <v>4050</v>
      </c>
      <c r="M182" t="str">
        <f t="shared" si="5"/>
        <v>Below Target</v>
      </c>
      <c r="N182" t="str">
        <f t="shared" si="6"/>
        <v>November</v>
      </c>
    </row>
    <row r="183" spans="1:14" x14ac:dyDescent="0.4">
      <c r="A183" s="5" t="s">
        <v>11</v>
      </c>
      <c r="B183" s="6" t="s">
        <v>12</v>
      </c>
      <c r="C183" s="6">
        <v>1197831</v>
      </c>
      <c r="D183" s="27">
        <v>44867</v>
      </c>
      <c r="E183" s="7">
        <v>44897</v>
      </c>
      <c r="F183" s="6" t="s">
        <v>13</v>
      </c>
      <c r="G183" s="6" t="s">
        <v>14</v>
      </c>
      <c r="H183" s="6" t="s">
        <v>10</v>
      </c>
      <c r="I183" s="24">
        <v>0.55000000000000004</v>
      </c>
      <c r="J183" s="6">
        <v>8500</v>
      </c>
      <c r="K183" s="6">
        <v>30</v>
      </c>
      <c r="L183" s="20">
        <v>4675</v>
      </c>
      <c r="M183" t="str">
        <f t="shared" si="5"/>
        <v>Below Target</v>
      </c>
      <c r="N183" t="str">
        <f t="shared" si="6"/>
        <v>November</v>
      </c>
    </row>
    <row r="184" spans="1:14" x14ac:dyDescent="0.4">
      <c r="A184" s="5" t="s">
        <v>11</v>
      </c>
      <c r="B184" s="6" t="s">
        <v>12</v>
      </c>
      <c r="C184" s="6">
        <v>1197831</v>
      </c>
      <c r="D184" s="27">
        <v>44867</v>
      </c>
      <c r="E184" s="7">
        <v>44897</v>
      </c>
      <c r="F184" s="6" t="s">
        <v>13</v>
      </c>
      <c r="G184" s="6" t="s">
        <v>14</v>
      </c>
      <c r="H184" s="6" t="s">
        <v>5</v>
      </c>
      <c r="I184" s="24">
        <v>0.45</v>
      </c>
      <c r="J184" s="6">
        <v>9000</v>
      </c>
      <c r="K184" s="6">
        <v>30</v>
      </c>
      <c r="L184" s="20">
        <v>4050</v>
      </c>
      <c r="M184" t="str">
        <f t="shared" si="5"/>
        <v>Below Target</v>
      </c>
      <c r="N184" t="str">
        <f t="shared" si="6"/>
        <v>November</v>
      </c>
    </row>
    <row r="185" spans="1:14" x14ac:dyDescent="0.4">
      <c r="A185" s="5" t="s">
        <v>11</v>
      </c>
      <c r="B185" s="6" t="s">
        <v>12</v>
      </c>
      <c r="C185" s="6">
        <v>1197831</v>
      </c>
      <c r="D185" s="27">
        <v>44867</v>
      </c>
      <c r="E185" s="7">
        <v>44897</v>
      </c>
      <c r="F185" s="6" t="s">
        <v>13</v>
      </c>
      <c r="G185" s="6" t="s">
        <v>14</v>
      </c>
      <c r="H185" s="6" t="s">
        <v>8</v>
      </c>
      <c r="I185" s="24">
        <v>0.5</v>
      </c>
      <c r="J185" s="6">
        <v>6750</v>
      </c>
      <c r="K185" s="6">
        <v>30</v>
      </c>
      <c r="L185" s="20">
        <v>3375</v>
      </c>
      <c r="M185" t="str">
        <f t="shared" si="5"/>
        <v>Below Target</v>
      </c>
      <c r="N185" t="str">
        <f t="shared" si="6"/>
        <v>November</v>
      </c>
    </row>
    <row r="186" spans="1:14" x14ac:dyDescent="0.4">
      <c r="A186" s="1" t="s">
        <v>11</v>
      </c>
      <c r="B186" s="2" t="s">
        <v>12</v>
      </c>
      <c r="C186" s="2">
        <v>1197831</v>
      </c>
      <c r="D186" s="26">
        <v>44867</v>
      </c>
      <c r="E186" s="3">
        <v>44897</v>
      </c>
      <c r="F186" s="2" t="s">
        <v>13</v>
      </c>
      <c r="G186" s="2" t="s">
        <v>14</v>
      </c>
      <c r="H186" s="2" t="s">
        <v>9</v>
      </c>
      <c r="I186" s="23">
        <v>0.45</v>
      </c>
      <c r="J186" s="2">
        <v>6500</v>
      </c>
      <c r="K186" s="2">
        <v>30</v>
      </c>
      <c r="L186" s="19">
        <v>2925</v>
      </c>
      <c r="M186" t="str">
        <f t="shared" si="5"/>
        <v>Below Target</v>
      </c>
      <c r="N186" t="str">
        <f t="shared" si="6"/>
        <v>November</v>
      </c>
    </row>
    <row r="187" spans="1:14" x14ac:dyDescent="0.4">
      <c r="A187" s="1" t="s">
        <v>11</v>
      </c>
      <c r="B187" s="2" t="s">
        <v>12</v>
      </c>
      <c r="C187" s="2">
        <v>1197831</v>
      </c>
      <c r="D187" s="26">
        <v>44867</v>
      </c>
      <c r="E187" s="3">
        <v>44897</v>
      </c>
      <c r="F187" s="2" t="s">
        <v>13</v>
      </c>
      <c r="G187" s="2" t="s">
        <v>14</v>
      </c>
      <c r="H187" s="2" t="s">
        <v>6</v>
      </c>
      <c r="I187" s="23">
        <v>0.5</v>
      </c>
      <c r="J187" s="2">
        <v>8250</v>
      </c>
      <c r="K187" s="2">
        <v>30</v>
      </c>
      <c r="L187" s="19">
        <v>4125</v>
      </c>
      <c r="M187" t="str">
        <f t="shared" si="5"/>
        <v>Below Target</v>
      </c>
      <c r="N187" t="str">
        <f t="shared" si="6"/>
        <v>November</v>
      </c>
    </row>
    <row r="188" spans="1:14" x14ac:dyDescent="0.4">
      <c r="A188" s="1" t="s">
        <v>15</v>
      </c>
      <c r="B188" s="2" t="s">
        <v>16</v>
      </c>
      <c r="C188" s="2">
        <v>1189833</v>
      </c>
      <c r="D188" s="26">
        <v>44880</v>
      </c>
      <c r="E188" s="3">
        <v>44910</v>
      </c>
      <c r="F188" s="2" t="s">
        <v>2</v>
      </c>
      <c r="G188" s="2" t="s">
        <v>3</v>
      </c>
      <c r="H188" s="2" t="s">
        <v>4</v>
      </c>
      <c r="I188" s="23">
        <v>0.5</v>
      </c>
      <c r="J188" s="2">
        <v>8250</v>
      </c>
      <c r="K188" s="2">
        <v>30</v>
      </c>
      <c r="L188" s="19">
        <v>4125</v>
      </c>
      <c r="M188" t="str">
        <f t="shared" si="5"/>
        <v>Below Target</v>
      </c>
      <c r="N188" t="str">
        <f t="shared" si="6"/>
        <v>November</v>
      </c>
    </row>
    <row r="189" spans="1:14" x14ac:dyDescent="0.4">
      <c r="A189" s="5" t="s">
        <v>15</v>
      </c>
      <c r="B189" s="6" t="s">
        <v>16</v>
      </c>
      <c r="C189" s="6">
        <v>1189833</v>
      </c>
      <c r="D189" s="27">
        <v>44880</v>
      </c>
      <c r="E189" s="7">
        <v>44910</v>
      </c>
      <c r="F189" s="6" t="s">
        <v>2</v>
      </c>
      <c r="G189" s="6" t="s">
        <v>3</v>
      </c>
      <c r="H189" s="6" t="s">
        <v>10</v>
      </c>
      <c r="I189" s="24">
        <v>0.65</v>
      </c>
      <c r="J189" s="6">
        <v>7000</v>
      </c>
      <c r="K189" s="6">
        <v>30</v>
      </c>
      <c r="L189" s="20">
        <v>4550</v>
      </c>
      <c r="M189" t="str">
        <f t="shared" si="5"/>
        <v>Below Target</v>
      </c>
      <c r="N189" t="str">
        <f t="shared" si="6"/>
        <v>November</v>
      </c>
    </row>
    <row r="190" spans="1:14" x14ac:dyDescent="0.4">
      <c r="A190" s="5" t="s">
        <v>15</v>
      </c>
      <c r="B190" s="6" t="s">
        <v>16</v>
      </c>
      <c r="C190" s="6">
        <v>1189833</v>
      </c>
      <c r="D190" s="27">
        <v>44880</v>
      </c>
      <c r="E190" s="7">
        <v>44910</v>
      </c>
      <c r="F190" s="6" t="s">
        <v>2</v>
      </c>
      <c r="G190" s="6" t="s">
        <v>3</v>
      </c>
      <c r="H190" s="6" t="s">
        <v>5</v>
      </c>
      <c r="I190" s="24">
        <v>0.55000000000000004</v>
      </c>
      <c r="J190" s="6">
        <v>8250</v>
      </c>
      <c r="K190" s="6">
        <v>30</v>
      </c>
      <c r="L190" s="20">
        <v>4537.5</v>
      </c>
      <c r="M190" t="str">
        <f t="shared" si="5"/>
        <v>Below Target</v>
      </c>
      <c r="N190" t="str">
        <f t="shared" si="6"/>
        <v>November</v>
      </c>
    </row>
    <row r="191" spans="1:14" x14ac:dyDescent="0.4">
      <c r="A191" s="5" t="s">
        <v>15</v>
      </c>
      <c r="B191" s="6" t="s">
        <v>16</v>
      </c>
      <c r="C191" s="6">
        <v>1189833</v>
      </c>
      <c r="D191" s="27">
        <v>44880</v>
      </c>
      <c r="E191" s="7">
        <v>44910</v>
      </c>
      <c r="F191" s="6" t="s">
        <v>2</v>
      </c>
      <c r="G191" s="6" t="s">
        <v>3</v>
      </c>
      <c r="H191" s="6" t="s">
        <v>8</v>
      </c>
      <c r="I191" s="24">
        <v>0.5</v>
      </c>
      <c r="J191" s="6">
        <v>6500</v>
      </c>
      <c r="K191" s="6">
        <v>30</v>
      </c>
      <c r="L191" s="20">
        <v>3250</v>
      </c>
      <c r="M191" t="str">
        <f t="shared" si="5"/>
        <v>Below Target</v>
      </c>
      <c r="N191" t="str">
        <f t="shared" si="6"/>
        <v>November</v>
      </c>
    </row>
    <row r="192" spans="1:14" x14ac:dyDescent="0.4">
      <c r="A192" s="1" t="s">
        <v>15</v>
      </c>
      <c r="B192" s="2" t="s">
        <v>16</v>
      </c>
      <c r="C192" s="2">
        <v>1189833</v>
      </c>
      <c r="D192" s="26">
        <v>44880</v>
      </c>
      <c r="E192" s="3">
        <v>44910</v>
      </c>
      <c r="F192" s="2" t="s">
        <v>2</v>
      </c>
      <c r="G192" s="2" t="s">
        <v>3</v>
      </c>
      <c r="H192" s="2" t="s">
        <v>9</v>
      </c>
      <c r="I192" s="23">
        <v>0.6</v>
      </c>
      <c r="J192" s="2">
        <v>6000</v>
      </c>
      <c r="K192" s="2">
        <v>30</v>
      </c>
      <c r="L192" s="19">
        <v>3600</v>
      </c>
      <c r="M192" t="str">
        <f t="shared" si="5"/>
        <v>Below Target</v>
      </c>
      <c r="N192" t="str">
        <f t="shared" si="6"/>
        <v>November</v>
      </c>
    </row>
    <row r="193" spans="1:14" x14ac:dyDescent="0.4">
      <c r="A193" s="1" t="s">
        <v>15</v>
      </c>
      <c r="B193" s="2" t="s">
        <v>16</v>
      </c>
      <c r="C193" s="2">
        <v>1189833</v>
      </c>
      <c r="D193" s="26">
        <v>44880</v>
      </c>
      <c r="E193" s="3">
        <v>44910</v>
      </c>
      <c r="F193" s="2" t="s">
        <v>2</v>
      </c>
      <c r="G193" s="2" t="s">
        <v>3</v>
      </c>
      <c r="H193" s="2" t="s">
        <v>6</v>
      </c>
      <c r="I193" s="23">
        <v>0.5</v>
      </c>
      <c r="J193" s="2">
        <v>6750</v>
      </c>
      <c r="K193" s="2">
        <v>30</v>
      </c>
      <c r="L193" s="19">
        <v>3375</v>
      </c>
      <c r="M193" t="str">
        <f t="shared" si="5"/>
        <v>Below Target</v>
      </c>
      <c r="N193" t="str">
        <f t="shared" si="6"/>
        <v>November</v>
      </c>
    </row>
    <row r="194" spans="1:14" x14ac:dyDescent="0.4">
      <c r="A194" s="1" t="s">
        <v>0</v>
      </c>
      <c r="B194" s="2" t="s">
        <v>1</v>
      </c>
      <c r="C194" s="2">
        <v>1128299</v>
      </c>
      <c r="D194" s="26">
        <v>44885</v>
      </c>
      <c r="E194" s="3">
        <v>44915</v>
      </c>
      <c r="F194" s="2" t="s">
        <v>2</v>
      </c>
      <c r="G194" s="2" t="s">
        <v>3</v>
      </c>
      <c r="H194" s="2" t="s">
        <v>4</v>
      </c>
      <c r="I194" s="24">
        <v>0.4</v>
      </c>
      <c r="J194" s="2">
        <v>8750</v>
      </c>
      <c r="K194" s="2">
        <v>30</v>
      </c>
      <c r="L194" s="19">
        <v>4812.5</v>
      </c>
      <c r="M194" t="str">
        <f t="shared" ref="M194:M247" si="7">IF(J194&gt;9000, "Above Target", "Below Target")</f>
        <v>Below Target</v>
      </c>
      <c r="N194" t="str">
        <f t="shared" ref="N194:N247" si="8">TEXT(D194, "MMMM")</f>
        <v>November</v>
      </c>
    </row>
    <row r="195" spans="1:14" x14ac:dyDescent="0.4">
      <c r="A195" s="5" t="s">
        <v>0</v>
      </c>
      <c r="B195" s="6" t="s">
        <v>1</v>
      </c>
      <c r="C195" s="6">
        <v>1128299</v>
      </c>
      <c r="D195" s="27">
        <v>44885</v>
      </c>
      <c r="E195" s="7">
        <v>44915</v>
      </c>
      <c r="F195" s="6" t="s">
        <v>2</v>
      </c>
      <c r="G195" s="6" t="s">
        <v>3</v>
      </c>
      <c r="H195" s="6" t="s">
        <v>10</v>
      </c>
      <c r="I195" s="24">
        <v>0.7</v>
      </c>
      <c r="J195" s="6">
        <v>7750</v>
      </c>
      <c r="K195" s="6">
        <v>30</v>
      </c>
      <c r="L195" s="20">
        <v>5425</v>
      </c>
      <c r="M195" t="str">
        <f t="shared" si="7"/>
        <v>Below Target</v>
      </c>
      <c r="N195" t="str">
        <f t="shared" si="8"/>
        <v>November</v>
      </c>
    </row>
    <row r="196" spans="1:14" x14ac:dyDescent="0.4">
      <c r="A196" s="5" t="s">
        <v>0</v>
      </c>
      <c r="B196" s="6" t="s">
        <v>1</v>
      </c>
      <c r="C196" s="6">
        <v>1128299</v>
      </c>
      <c r="D196" s="27">
        <v>44885</v>
      </c>
      <c r="E196" s="7">
        <v>44915</v>
      </c>
      <c r="F196" s="6" t="s">
        <v>2</v>
      </c>
      <c r="G196" s="6" t="s">
        <v>3</v>
      </c>
      <c r="H196" s="6" t="s">
        <v>5</v>
      </c>
      <c r="I196" s="24">
        <v>0.6</v>
      </c>
      <c r="J196" s="6">
        <v>8750</v>
      </c>
      <c r="K196" s="6">
        <v>30</v>
      </c>
      <c r="L196" s="20">
        <v>5250</v>
      </c>
      <c r="M196" t="str">
        <f t="shared" si="7"/>
        <v>Below Target</v>
      </c>
      <c r="N196" t="str">
        <f t="shared" si="8"/>
        <v>November</v>
      </c>
    </row>
    <row r="197" spans="1:14" x14ac:dyDescent="0.4">
      <c r="A197" s="5" t="s">
        <v>0</v>
      </c>
      <c r="B197" s="6" t="s">
        <v>1</v>
      </c>
      <c r="C197" s="6">
        <v>1128299</v>
      </c>
      <c r="D197" s="27">
        <v>44885</v>
      </c>
      <c r="E197" s="7">
        <v>44915</v>
      </c>
      <c r="F197" s="6" t="s">
        <v>2</v>
      </c>
      <c r="G197" s="6" t="s">
        <v>3</v>
      </c>
      <c r="H197" s="6" t="s">
        <v>8</v>
      </c>
      <c r="I197" s="24">
        <v>0.55000000000000004</v>
      </c>
      <c r="J197" s="6">
        <v>7000</v>
      </c>
      <c r="K197" s="6">
        <v>30</v>
      </c>
      <c r="L197" s="20">
        <v>3850</v>
      </c>
      <c r="M197" t="str">
        <f t="shared" si="7"/>
        <v>Below Target</v>
      </c>
      <c r="N197" t="str">
        <f t="shared" si="8"/>
        <v>November</v>
      </c>
    </row>
    <row r="198" spans="1:14" x14ac:dyDescent="0.4">
      <c r="A198" s="1" t="s">
        <v>0</v>
      </c>
      <c r="B198" s="2" t="s">
        <v>1</v>
      </c>
      <c r="C198" s="2">
        <v>1128299</v>
      </c>
      <c r="D198" s="26">
        <v>44885</v>
      </c>
      <c r="E198" s="3">
        <v>44915</v>
      </c>
      <c r="F198" s="2" t="s">
        <v>2</v>
      </c>
      <c r="G198" s="2" t="s">
        <v>3</v>
      </c>
      <c r="H198" s="2" t="s">
        <v>9</v>
      </c>
      <c r="I198" s="23">
        <v>0.65</v>
      </c>
      <c r="J198" s="2">
        <v>6500</v>
      </c>
      <c r="K198" s="2">
        <v>30</v>
      </c>
      <c r="L198" s="19">
        <v>4225</v>
      </c>
      <c r="M198" t="str">
        <f t="shared" si="7"/>
        <v>Below Target</v>
      </c>
      <c r="N198" t="str">
        <f t="shared" si="8"/>
        <v>November</v>
      </c>
    </row>
    <row r="199" spans="1:14" x14ac:dyDescent="0.4">
      <c r="A199" s="1" t="s">
        <v>0</v>
      </c>
      <c r="B199" s="2" t="s">
        <v>1</v>
      </c>
      <c r="C199" s="2">
        <v>1128299</v>
      </c>
      <c r="D199" s="26">
        <v>44885</v>
      </c>
      <c r="E199" s="3">
        <v>44915</v>
      </c>
      <c r="F199" s="2" t="s">
        <v>2</v>
      </c>
      <c r="G199" s="2" t="s">
        <v>3</v>
      </c>
      <c r="H199" s="2" t="s">
        <v>6</v>
      </c>
      <c r="I199" s="23">
        <v>0.55000000000000004</v>
      </c>
      <c r="J199" s="2">
        <v>7250</v>
      </c>
      <c r="K199" s="2">
        <v>30</v>
      </c>
      <c r="L199" s="19">
        <v>3987.5</v>
      </c>
      <c r="M199" t="str">
        <f t="shared" si="7"/>
        <v>Below Target</v>
      </c>
      <c r="N199" t="str">
        <f t="shared" si="8"/>
        <v>November</v>
      </c>
    </row>
    <row r="200" spans="1:14" x14ac:dyDescent="0.4">
      <c r="A200" s="1" t="s">
        <v>11</v>
      </c>
      <c r="B200" s="2" t="s">
        <v>12</v>
      </c>
      <c r="C200" s="2">
        <v>1197831</v>
      </c>
      <c r="D200" s="26">
        <v>44896</v>
      </c>
      <c r="E200" s="3">
        <v>44926</v>
      </c>
      <c r="F200" s="2" t="s">
        <v>13</v>
      </c>
      <c r="G200" s="2" t="s">
        <v>14</v>
      </c>
      <c r="H200" s="2" t="s">
        <v>4</v>
      </c>
      <c r="I200" s="23">
        <v>0.4</v>
      </c>
      <c r="J200" s="2">
        <v>9500</v>
      </c>
      <c r="K200" s="2">
        <v>30</v>
      </c>
      <c r="L200" s="19">
        <v>4275</v>
      </c>
      <c r="M200" t="str">
        <f t="shared" si="7"/>
        <v>Above Target</v>
      </c>
      <c r="N200" t="str">
        <f t="shared" si="8"/>
        <v>December</v>
      </c>
    </row>
    <row r="201" spans="1:14" x14ac:dyDescent="0.4">
      <c r="A201" s="5" t="s">
        <v>11</v>
      </c>
      <c r="B201" s="6" t="s">
        <v>12</v>
      </c>
      <c r="C201" s="6">
        <v>1197831</v>
      </c>
      <c r="D201" s="27">
        <v>44896</v>
      </c>
      <c r="E201" s="7">
        <v>44926</v>
      </c>
      <c r="F201" s="6" t="s">
        <v>13</v>
      </c>
      <c r="G201" s="6" t="s">
        <v>14</v>
      </c>
      <c r="H201" s="6" t="s">
        <v>10</v>
      </c>
      <c r="I201" s="23">
        <v>0.6</v>
      </c>
      <c r="J201" s="6">
        <v>9000</v>
      </c>
      <c r="K201" s="6">
        <v>30</v>
      </c>
      <c r="L201" s="20">
        <v>4950</v>
      </c>
      <c r="M201" t="str">
        <f t="shared" si="7"/>
        <v>Below Target</v>
      </c>
      <c r="N201" t="str">
        <f t="shared" si="8"/>
        <v>December</v>
      </c>
    </row>
    <row r="202" spans="1:14" x14ac:dyDescent="0.4">
      <c r="A202" s="5" t="s">
        <v>11</v>
      </c>
      <c r="B202" s="6" t="s">
        <v>12</v>
      </c>
      <c r="C202" s="6">
        <v>1197831</v>
      </c>
      <c r="D202" s="27">
        <v>44896</v>
      </c>
      <c r="E202" s="7">
        <v>44926</v>
      </c>
      <c r="F202" s="6" t="s">
        <v>13</v>
      </c>
      <c r="G202" s="6" t="s">
        <v>14</v>
      </c>
      <c r="H202" s="6" t="s">
        <v>5</v>
      </c>
      <c r="I202" s="24">
        <v>0.45</v>
      </c>
      <c r="J202" s="6">
        <v>9500</v>
      </c>
      <c r="K202" s="6">
        <v>30</v>
      </c>
      <c r="L202" s="20">
        <v>4275</v>
      </c>
      <c r="M202" t="str">
        <f t="shared" si="7"/>
        <v>Above Target</v>
      </c>
      <c r="N202" t="str">
        <f t="shared" si="8"/>
        <v>December</v>
      </c>
    </row>
    <row r="203" spans="1:14" x14ac:dyDescent="0.4">
      <c r="A203" s="5" t="s">
        <v>11</v>
      </c>
      <c r="B203" s="6" t="s">
        <v>12</v>
      </c>
      <c r="C203" s="6">
        <v>1197831</v>
      </c>
      <c r="D203" s="27">
        <v>44896</v>
      </c>
      <c r="E203" s="7">
        <v>44926</v>
      </c>
      <c r="F203" s="6" t="s">
        <v>13</v>
      </c>
      <c r="G203" s="6" t="s">
        <v>14</v>
      </c>
      <c r="H203" s="6" t="s">
        <v>8</v>
      </c>
      <c r="I203" s="24">
        <v>0.5</v>
      </c>
      <c r="J203" s="6">
        <v>7000</v>
      </c>
      <c r="K203" s="6">
        <v>30</v>
      </c>
      <c r="L203" s="20">
        <v>3500</v>
      </c>
      <c r="M203" t="str">
        <f t="shared" si="7"/>
        <v>Below Target</v>
      </c>
      <c r="N203" t="str">
        <f t="shared" si="8"/>
        <v>December</v>
      </c>
    </row>
    <row r="204" spans="1:14" x14ac:dyDescent="0.4">
      <c r="A204" s="1" t="s">
        <v>11</v>
      </c>
      <c r="B204" s="2" t="s">
        <v>12</v>
      </c>
      <c r="C204" s="2">
        <v>1197831</v>
      </c>
      <c r="D204" s="26">
        <v>44896</v>
      </c>
      <c r="E204" s="3">
        <v>44926</v>
      </c>
      <c r="F204" s="2" t="s">
        <v>13</v>
      </c>
      <c r="G204" s="2" t="s">
        <v>14</v>
      </c>
      <c r="H204" s="2" t="s">
        <v>9</v>
      </c>
      <c r="I204" s="23">
        <v>0.45</v>
      </c>
      <c r="J204" s="2">
        <v>6500</v>
      </c>
      <c r="K204" s="2">
        <v>30</v>
      </c>
      <c r="L204" s="19">
        <v>2925</v>
      </c>
      <c r="M204" t="str">
        <f t="shared" si="7"/>
        <v>Below Target</v>
      </c>
      <c r="N204" t="str">
        <f t="shared" si="8"/>
        <v>December</v>
      </c>
    </row>
    <row r="205" spans="1:14" x14ac:dyDescent="0.4">
      <c r="A205" s="1" t="s">
        <v>11</v>
      </c>
      <c r="B205" s="2" t="s">
        <v>12</v>
      </c>
      <c r="C205" s="2">
        <v>1197831</v>
      </c>
      <c r="D205" s="26">
        <v>44896</v>
      </c>
      <c r="E205" s="3">
        <v>44926</v>
      </c>
      <c r="F205" s="2" t="s">
        <v>13</v>
      </c>
      <c r="G205" s="2" t="s">
        <v>14</v>
      </c>
      <c r="H205" s="2" t="s">
        <v>6</v>
      </c>
      <c r="I205" s="23">
        <v>0.5</v>
      </c>
      <c r="J205" s="2">
        <v>8500</v>
      </c>
      <c r="K205" s="2">
        <v>30</v>
      </c>
      <c r="L205" s="19">
        <v>4250</v>
      </c>
      <c r="M205" t="str">
        <f t="shared" si="7"/>
        <v>Below Target</v>
      </c>
      <c r="N205" t="str">
        <f t="shared" si="8"/>
        <v>December</v>
      </c>
    </row>
    <row r="206" spans="1:14" x14ac:dyDescent="0.4">
      <c r="A206" s="1" t="s">
        <v>15</v>
      </c>
      <c r="B206" s="2" t="s">
        <v>16</v>
      </c>
      <c r="C206" s="2">
        <v>1189833</v>
      </c>
      <c r="D206" s="26">
        <v>44909</v>
      </c>
      <c r="E206" s="3">
        <v>44939</v>
      </c>
      <c r="F206" s="2" t="s">
        <v>2</v>
      </c>
      <c r="G206" s="2" t="s">
        <v>3</v>
      </c>
      <c r="H206" s="2" t="s">
        <v>4</v>
      </c>
      <c r="I206" s="24">
        <v>0.5</v>
      </c>
      <c r="J206" s="2">
        <v>9000</v>
      </c>
      <c r="K206" s="2">
        <v>30</v>
      </c>
      <c r="L206" s="19">
        <v>4500</v>
      </c>
      <c r="M206" t="str">
        <f t="shared" si="7"/>
        <v>Below Target</v>
      </c>
      <c r="N206" t="str">
        <f t="shared" si="8"/>
        <v>December</v>
      </c>
    </row>
    <row r="207" spans="1:14" x14ac:dyDescent="0.4">
      <c r="A207" s="5" t="s">
        <v>15</v>
      </c>
      <c r="B207" s="6" t="s">
        <v>16</v>
      </c>
      <c r="C207" s="6">
        <v>1189833</v>
      </c>
      <c r="D207" s="27">
        <v>44909</v>
      </c>
      <c r="E207" s="7">
        <v>44939</v>
      </c>
      <c r="F207" s="6" t="s">
        <v>2</v>
      </c>
      <c r="G207" s="6" t="s">
        <v>3</v>
      </c>
      <c r="H207" s="6" t="s">
        <v>10</v>
      </c>
      <c r="I207" s="24">
        <v>0.65</v>
      </c>
      <c r="J207" s="6">
        <v>7250</v>
      </c>
      <c r="K207" s="6">
        <v>30</v>
      </c>
      <c r="L207" s="20">
        <v>4712.5</v>
      </c>
      <c r="M207" t="str">
        <f t="shared" si="7"/>
        <v>Below Target</v>
      </c>
      <c r="N207" t="str">
        <f t="shared" si="8"/>
        <v>December</v>
      </c>
    </row>
    <row r="208" spans="1:14" x14ac:dyDescent="0.4">
      <c r="A208" s="5" t="s">
        <v>15</v>
      </c>
      <c r="B208" s="6" t="s">
        <v>16</v>
      </c>
      <c r="C208" s="6">
        <v>1189833</v>
      </c>
      <c r="D208" s="27">
        <v>44909</v>
      </c>
      <c r="E208" s="7">
        <v>44939</v>
      </c>
      <c r="F208" s="6" t="s">
        <v>2</v>
      </c>
      <c r="G208" s="6" t="s">
        <v>3</v>
      </c>
      <c r="H208" s="6" t="s">
        <v>5</v>
      </c>
      <c r="I208" s="24">
        <v>0.55000000000000004</v>
      </c>
      <c r="J208" s="6">
        <v>9000</v>
      </c>
      <c r="K208" s="6">
        <v>30</v>
      </c>
      <c r="L208" s="20">
        <v>4950</v>
      </c>
      <c r="M208" t="str">
        <f t="shared" si="7"/>
        <v>Below Target</v>
      </c>
      <c r="N208" t="str">
        <f t="shared" si="8"/>
        <v>December</v>
      </c>
    </row>
    <row r="209" spans="1:14" x14ac:dyDescent="0.4">
      <c r="A209" s="5" t="s">
        <v>15</v>
      </c>
      <c r="B209" s="6" t="s">
        <v>16</v>
      </c>
      <c r="C209" s="6">
        <v>1189833</v>
      </c>
      <c r="D209" s="27">
        <v>44909</v>
      </c>
      <c r="E209" s="7">
        <v>44939</v>
      </c>
      <c r="F209" s="6" t="s">
        <v>2</v>
      </c>
      <c r="G209" s="6" t="s">
        <v>3</v>
      </c>
      <c r="H209" s="6" t="s">
        <v>8</v>
      </c>
      <c r="I209" s="24">
        <v>0.5</v>
      </c>
      <c r="J209" s="6">
        <v>7000</v>
      </c>
      <c r="K209" s="6">
        <v>30</v>
      </c>
      <c r="L209" s="20">
        <v>3500</v>
      </c>
      <c r="M209" t="str">
        <f t="shared" si="7"/>
        <v>Below Target</v>
      </c>
      <c r="N209" t="str">
        <f t="shared" si="8"/>
        <v>December</v>
      </c>
    </row>
    <row r="210" spans="1:14" x14ac:dyDescent="0.4">
      <c r="A210" s="1" t="s">
        <v>15</v>
      </c>
      <c r="B210" s="2" t="s">
        <v>16</v>
      </c>
      <c r="C210" s="2">
        <v>1189833</v>
      </c>
      <c r="D210" s="26">
        <v>44909</v>
      </c>
      <c r="E210" s="3">
        <v>44939</v>
      </c>
      <c r="F210" s="2" t="s">
        <v>2</v>
      </c>
      <c r="G210" s="2" t="s">
        <v>3</v>
      </c>
      <c r="H210" s="2" t="s">
        <v>9</v>
      </c>
      <c r="I210" s="23">
        <v>0.6</v>
      </c>
      <c r="J210" s="2">
        <v>6250</v>
      </c>
      <c r="K210" s="2">
        <v>30</v>
      </c>
      <c r="L210" s="19">
        <v>3750</v>
      </c>
      <c r="M210" t="str">
        <f t="shared" si="7"/>
        <v>Below Target</v>
      </c>
      <c r="N210" t="str">
        <f t="shared" si="8"/>
        <v>December</v>
      </c>
    </row>
    <row r="211" spans="1:14" x14ac:dyDescent="0.4">
      <c r="A211" s="1" t="s">
        <v>15</v>
      </c>
      <c r="B211" s="2" t="s">
        <v>16</v>
      </c>
      <c r="C211" s="2">
        <v>1189833</v>
      </c>
      <c r="D211" s="26">
        <v>44909</v>
      </c>
      <c r="E211" s="3">
        <v>44939</v>
      </c>
      <c r="F211" s="2" t="s">
        <v>2</v>
      </c>
      <c r="G211" s="2" t="s">
        <v>3</v>
      </c>
      <c r="H211" s="2" t="s">
        <v>6</v>
      </c>
      <c r="I211" s="23">
        <v>0.5</v>
      </c>
      <c r="J211" s="2">
        <v>7000</v>
      </c>
      <c r="K211" s="2">
        <v>30</v>
      </c>
      <c r="L211" s="19">
        <v>3500</v>
      </c>
      <c r="M211" t="str">
        <f t="shared" si="7"/>
        <v>Below Target</v>
      </c>
      <c r="N211" t="str">
        <f t="shared" si="8"/>
        <v>December</v>
      </c>
    </row>
    <row r="212" spans="1:14" x14ac:dyDescent="0.4">
      <c r="A212" s="1" t="s">
        <v>0</v>
      </c>
      <c r="B212" s="2" t="s">
        <v>1</v>
      </c>
      <c r="C212" s="2">
        <v>1128299</v>
      </c>
      <c r="D212" s="26">
        <v>44914</v>
      </c>
      <c r="E212" s="3">
        <v>44944</v>
      </c>
      <c r="F212" s="2" t="s">
        <v>2</v>
      </c>
      <c r="G212" s="2" t="s">
        <v>3</v>
      </c>
      <c r="H212" s="2" t="s">
        <v>4</v>
      </c>
      <c r="I212" s="23">
        <v>0.45</v>
      </c>
      <c r="J212" s="2">
        <v>9750</v>
      </c>
      <c r="K212" s="2">
        <v>30</v>
      </c>
      <c r="L212" s="19">
        <v>5362.5</v>
      </c>
      <c r="M212" t="str">
        <f t="shared" si="7"/>
        <v>Above Target</v>
      </c>
      <c r="N212" t="str">
        <f t="shared" si="8"/>
        <v>December</v>
      </c>
    </row>
    <row r="213" spans="1:14" x14ac:dyDescent="0.4">
      <c r="A213" s="5" t="s">
        <v>0</v>
      </c>
      <c r="B213" s="6" t="s">
        <v>1</v>
      </c>
      <c r="C213" s="6">
        <v>1128299</v>
      </c>
      <c r="D213" s="27">
        <v>44914</v>
      </c>
      <c r="E213" s="7">
        <v>44944</v>
      </c>
      <c r="F213" s="6" t="s">
        <v>2</v>
      </c>
      <c r="G213" s="6" t="s">
        <v>3</v>
      </c>
      <c r="H213" s="6" t="s">
        <v>10</v>
      </c>
      <c r="I213" s="24">
        <v>0.7</v>
      </c>
      <c r="J213" s="6">
        <v>8000</v>
      </c>
      <c r="K213" s="6">
        <v>30</v>
      </c>
      <c r="L213" s="20">
        <v>5600</v>
      </c>
      <c r="M213" t="str">
        <f t="shared" si="7"/>
        <v>Below Target</v>
      </c>
      <c r="N213" t="str">
        <f t="shared" si="8"/>
        <v>December</v>
      </c>
    </row>
    <row r="214" spans="1:14" x14ac:dyDescent="0.4">
      <c r="A214" s="5" t="s">
        <v>0</v>
      </c>
      <c r="B214" s="6" t="s">
        <v>1</v>
      </c>
      <c r="C214" s="6">
        <v>1128299</v>
      </c>
      <c r="D214" s="27">
        <v>44914</v>
      </c>
      <c r="E214" s="7">
        <v>44944</v>
      </c>
      <c r="F214" s="6" t="s">
        <v>2</v>
      </c>
      <c r="G214" s="6" t="s">
        <v>3</v>
      </c>
      <c r="H214" s="6" t="s">
        <v>5</v>
      </c>
      <c r="I214" s="24">
        <v>0.6</v>
      </c>
      <c r="J214" s="6">
        <v>9750</v>
      </c>
      <c r="K214" s="6">
        <v>30</v>
      </c>
      <c r="L214" s="20">
        <v>5850</v>
      </c>
      <c r="M214" t="str">
        <f t="shared" si="7"/>
        <v>Above Target</v>
      </c>
      <c r="N214" t="str">
        <f t="shared" si="8"/>
        <v>December</v>
      </c>
    </row>
    <row r="215" spans="1:14" x14ac:dyDescent="0.4">
      <c r="A215" s="5" t="s">
        <v>0</v>
      </c>
      <c r="B215" s="6" t="s">
        <v>1</v>
      </c>
      <c r="C215" s="6">
        <v>1128299</v>
      </c>
      <c r="D215" s="27">
        <v>44914</v>
      </c>
      <c r="E215" s="7">
        <v>44944</v>
      </c>
      <c r="F215" s="6" t="s">
        <v>2</v>
      </c>
      <c r="G215" s="6" t="s">
        <v>3</v>
      </c>
      <c r="H215" s="6" t="s">
        <v>8</v>
      </c>
      <c r="I215" s="24">
        <v>0.55000000000000004</v>
      </c>
      <c r="J215" s="6">
        <v>7750</v>
      </c>
      <c r="K215" s="6">
        <v>30</v>
      </c>
      <c r="L215" s="20">
        <v>4262.5</v>
      </c>
      <c r="M215" t="str">
        <f t="shared" si="7"/>
        <v>Below Target</v>
      </c>
      <c r="N215" t="str">
        <f t="shared" si="8"/>
        <v>December</v>
      </c>
    </row>
    <row r="216" spans="1:14" x14ac:dyDescent="0.4">
      <c r="A216" s="1" t="s">
        <v>0</v>
      </c>
      <c r="B216" s="2" t="s">
        <v>1</v>
      </c>
      <c r="C216" s="2">
        <v>1128299</v>
      </c>
      <c r="D216" s="26">
        <v>44914</v>
      </c>
      <c r="E216" s="3">
        <v>44944</v>
      </c>
      <c r="F216" s="2" t="s">
        <v>2</v>
      </c>
      <c r="G216" s="2" t="s">
        <v>3</v>
      </c>
      <c r="H216" s="2" t="s">
        <v>9</v>
      </c>
      <c r="I216" s="23">
        <v>0.65</v>
      </c>
      <c r="J216" s="2">
        <v>7000</v>
      </c>
      <c r="K216" s="2">
        <v>30</v>
      </c>
      <c r="L216" s="19">
        <v>4550</v>
      </c>
      <c r="M216" t="str">
        <f t="shared" si="7"/>
        <v>Below Target</v>
      </c>
      <c r="N216" t="str">
        <f t="shared" si="8"/>
        <v>December</v>
      </c>
    </row>
    <row r="217" spans="1:14" x14ac:dyDescent="0.4">
      <c r="A217" s="1" t="s">
        <v>0</v>
      </c>
      <c r="B217" s="2" t="s">
        <v>1</v>
      </c>
      <c r="C217" s="2">
        <v>1128299</v>
      </c>
      <c r="D217" s="26">
        <v>44914</v>
      </c>
      <c r="E217" s="3">
        <v>44944</v>
      </c>
      <c r="F217" s="2" t="s">
        <v>2</v>
      </c>
      <c r="G217" s="2" t="s">
        <v>3</v>
      </c>
      <c r="H217" s="2" t="s">
        <v>6</v>
      </c>
      <c r="I217" s="23">
        <v>0.55000000000000004</v>
      </c>
      <c r="J217" s="2">
        <v>7750</v>
      </c>
      <c r="K217" s="2">
        <v>30</v>
      </c>
      <c r="L217" s="19">
        <v>4262.5</v>
      </c>
      <c r="M217" t="str">
        <f t="shared" si="7"/>
        <v>Below Target</v>
      </c>
      <c r="N217" t="str">
        <f t="shared" si="8"/>
        <v>December</v>
      </c>
    </row>
    <row r="218" spans="1:14" x14ac:dyDescent="0.4">
      <c r="M218" t="str">
        <f t="shared" si="7"/>
        <v>Below Target</v>
      </c>
      <c r="N218" t="str">
        <f t="shared" si="8"/>
        <v>January</v>
      </c>
    </row>
    <row r="219" spans="1:14" x14ac:dyDescent="0.4">
      <c r="M219" t="str">
        <f t="shared" si="7"/>
        <v>Below Target</v>
      </c>
      <c r="N219" t="str">
        <f t="shared" si="8"/>
        <v>January</v>
      </c>
    </row>
    <row r="220" spans="1:14" x14ac:dyDescent="0.4">
      <c r="M220" t="str">
        <f t="shared" si="7"/>
        <v>Below Target</v>
      </c>
      <c r="N220" t="str">
        <f t="shared" si="8"/>
        <v>January</v>
      </c>
    </row>
    <row r="221" spans="1:14" x14ac:dyDescent="0.4">
      <c r="M221" t="str">
        <f t="shared" si="7"/>
        <v>Below Target</v>
      </c>
      <c r="N221" t="str">
        <f t="shared" si="8"/>
        <v>January</v>
      </c>
    </row>
    <row r="222" spans="1:14" x14ac:dyDescent="0.4">
      <c r="M222" t="str">
        <f t="shared" si="7"/>
        <v>Below Target</v>
      </c>
      <c r="N222" t="str">
        <f t="shared" si="8"/>
        <v>January</v>
      </c>
    </row>
    <row r="223" spans="1:14" x14ac:dyDescent="0.4">
      <c r="M223" t="str">
        <f t="shared" si="7"/>
        <v>Below Target</v>
      </c>
      <c r="N223" t="str">
        <f t="shared" si="8"/>
        <v>January</v>
      </c>
    </row>
    <row r="224" spans="1:14" x14ac:dyDescent="0.4">
      <c r="M224" t="str">
        <f t="shared" si="7"/>
        <v>Below Target</v>
      </c>
      <c r="N224" t="str">
        <f t="shared" si="8"/>
        <v>January</v>
      </c>
    </row>
    <row r="225" spans="13:14" x14ac:dyDescent="0.4">
      <c r="M225" t="str">
        <f t="shared" si="7"/>
        <v>Below Target</v>
      </c>
      <c r="N225" t="str">
        <f t="shared" si="8"/>
        <v>January</v>
      </c>
    </row>
    <row r="226" spans="13:14" x14ac:dyDescent="0.4">
      <c r="M226" t="str">
        <f t="shared" si="7"/>
        <v>Below Target</v>
      </c>
      <c r="N226" t="str">
        <f t="shared" si="8"/>
        <v>January</v>
      </c>
    </row>
    <row r="227" spans="13:14" x14ac:dyDescent="0.4">
      <c r="M227" t="str">
        <f t="shared" si="7"/>
        <v>Below Target</v>
      </c>
      <c r="N227" t="str">
        <f t="shared" si="8"/>
        <v>January</v>
      </c>
    </row>
    <row r="228" spans="13:14" x14ac:dyDescent="0.4">
      <c r="M228" t="str">
        <f t="shared" si="7"/>
        <v>Below Target</v>
      </c>
      <c r="N228" t="str">
        <f t="shared" si="8"/>
        <v>January</v>
      </c>
    </row>
    <row r="229" spans="13:14" x14ac:dyDescent="0.4">
      <c r="M229" t="str">
        <f t="shared" si="7"/>
        <v>Below Target</v>
      </c>
      <c r="N229" t="str">
        <f t="shared" si="8"/>
        <v>January</v>
      </c>
    </row>
    <row r="230" spans="13:14" x14ac:dyDescent="0.4">
      <c r="M230" t="str">
        <f t="shared" si="7"/>
        <v>Below Target</v>
      </c>
      <c r="N230" t="str">
        <f t="shared" si="8"/>
        <v>January</v>
      </c>
    </row>
    <row r="231" spans="13:14" x14ac:dyDescent="0.4">
      <c r="M231" t="str">
        <f t="shared" si="7"/>
        <v>Below Target</v>
      </c>
      <c r="N231" t="str">
        <f t="shared" si="8"/>
        <v>January</v>
      </c>
    </row>
    <row r="232" spans="13:14" x14ac:dyDescent="0.4">
      <c r="M232" t="str">
        <f t="shared" si="7"/>
        <v>Below Target</v>
      </c>
      <c r="N232" t="str">
        <f t="shared" si="8"/>
        <v>January</v>
      </c>
    </row>
    <row r="233" spans="13:14" x14ac:dyDescent="0.4">
      <c r="M233" t="str">
        <f t="shared" si="7"/>
        <v>Below Target</v>
      </c>
      <c r="N233" t="str">
        <f t="shared" si="8"/>
        <v>January</v>
      </c>
    </row>
    <row r="234" spans="13:14" x14ac:dyDescent="0.4">
      <c r="M234" t="str">
        <f t="shared" si="7"/>
        <v>Below Target</v>
      </c>
      <c r="N234" t="str">
        <f t="shared" si="8"/>
        <v>January</v>
      </c>
    </row>
    <row r="235" spans="13:14" x14ac:dyDescent="0.4">
      <c r="M235" t="str">
        <f t="shared" si="7"/>
        <v>Below Target</v>
      </c>
      <c r="N235" t="str">
        <f t="shared" si="8"/>
        <v>January</v>
      </c>
    </row>
    <row r="236" spans="13:14" x14ac:dyDescent="0.4">
      <c r="M236" t="str">
        <f t="shared" si="7"/>
        <v>Below Target</v>
      </c>
      <c r="N236" t="str">
        <f t="shared" si="8"/>
        <v>January</v>
      </c>
    </row>
    <row r="237" spans="13:14" x14ac:dyDescent="0.4">
      <c r="M237" t="str">
        <f t="shared" si="7"/>
        <v>Below Target</v>
      </c>
      <c r="N237" t="str">
        <f t="shared" si="8"/>
        <v>January</v>
      </c>
    </row>
    <row r="238" spans="13:14" x14ac:dyDescent="0.4">
      <c r="M238" t="str">
        <f t="shared" si="7"/>
        <v>Below Target</v>
      </c>
      <c r="N238" t="str">
        <f t="shared" si="8"/>
        <v>January</v>
      </c>
    </row>
    <row r="239" spans="13:14" x14ac:dyDescent="0.4">
      <c r="M239" t="str">
        <f t="shared" si="7"/>
        <v>Below Target</v>
      </c>
      <c r="N239" t="str">
        <f t="shared" si="8"/>
        <v>January</v>
      </c>
    </row>
    <row r="240" spans="13:14" x14ac:dyDescent="0.4">
      <c r="M240" t="str">
        <f t="shared" si="7"/>
        <v>Below Target</v>
      </c>
      <c r="N240" t="str">
        <f t="shared" si="8"/>
        <v>January</v>
      </c>
    </row>
    <row r="241" spans="13:14" x14ac:dyDescent="0.4">
      <c r="M241" t="str">
        <f t="shared" si="7"/>
        <v>Below Target</v>
      </c>
      <c r="N241" t="str">
        <f t="shared" si="8"/>
        <v>January</v>
      </c>
    </row>
    <row r="242" spans="13:14" x14ac:dyDescent="0.4">
      <c r="M242" t="str">
        <f t="shared" si="7"/>
        <v>Below Target</v>
      </c>
      <c r="N242" t="str">
        <f t="shared" si="8"/>
        <v>January</v>
      </c>
    </row>
    <row r="243" spans="13:14" x14ac:dyDescent="0.4">
      <c r="M243" t="str">
        <f t="shared" si="7"/>
        <v>Below Target</v>
      </c>
      <c r="N243" t="str">
        <f t="shared" si="8"/>
        <v>January</v>
      </c>
    </row>
    <row r="244" spans="13:14" x14ac:dyDescent="0.4">
      <c r="M244" t="str">
        <f t="shared" si="7"/>
        <v>Below Target</v>
      </c>
      <c r="N244" t="str">
        <f t="shared" si="8"/>
        <v>January</v>
      </c>
    </row>
    <row r="245" spans="13:14" x14ac:dyDescent="0.4">
      <c r="M245" t="str">
        <f t="shared" si="7"/>
        <v>Below Target</v>
      </c>
      <c r="N245" t="str">
        <f t="shared" si="8"/>
        <v>January</v>
      </c>
    </row>
    <row r="246" spans="13:14" x14ac:dyDescent="0.4">
      <c r="M246" t="str">
        <f t="shared" si="7"/>
        <v>Below Target</v>
      </c>
      <c r="N246" t="str">
        <f t="shared" si="8"/>
        <v>January</v>
      </c>
    </row>
    <row r="247" spans="13:14" x14ac:dyDescent="0.4">
      <c r="M247" t="str">
        <f t="shared" si="7"/>
        <v>Below Target</v>
      </c>
      <c r="N247" t="str">
        <f t="shared" si="8"/>
        <v>January</v>
      </c>
    </row>
  </sheetData>
  <sortState xmlns:xlrd2="http://schemas.microsoft.com/office/spreadsheetml/2017/richdata2" ref="A2:N261">
    <sortCondition ref="D2:D261"/>
  </sortState>
  <dataValidations count="2">
    <dataValidation type="date" errorStyle="warning" allowBlank="1" showInputMessage="1" showErrorMessage="1" sqref="E1:E217 AL5" xr:uid="{412DD48B-2CE6-4D7F-814E-28FB56898F6F}">
      <formula1>44611</formula1>
      <formula2>44853</formula2>
    </dataValidation>
    <dataValidation type="whole" allowBlank="1" showInputMessage="1" showErrorMessage="1" errorTitle="Number too large or too small" error="Number too large or too small" sqref="L1:L1048576" xr:uid="{198604D9-D95E-4C1E-9663-722A5B4BD8F5}">
      <formula1>0</formula1>
      <formula2>4000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C495-3059-4281-8563-2DD01700A2DA}">
  <dimension ref="A1:Q217"/>
  <sheetViews>
    <sheetView tabSelected="1" workbookViewId="0">
      <selection activeCell="Q8" sqref="Q8"/>
    </sheetView>
  </sheetViews>
  <sheetFormatPr defaultRowHeight="14.6" x14ac:dyDescent="0.4"/>
  <sheetData>
    <row r="1" spans="1:17" x14ac:dyDescent="0.4">
      <c r="A1" s="9" t="s">
        <v>17</v>
      </c>
      <c r="B1" s="10" t="s">
        <v>18</v>
      </c>
      <c r="C1" s="10" t="s">
        <v>19</v>
      </c>
      <c r="D1" s="25" t="s">
        <v>20</v>
      </c>
      <c r="E1" s="14" t="s">
        <v>21</v>
      </c>
      <c r="F1" s="10" t="s">
        <v>22</v>
      </c>
      <c r="G1" s="10" t="s">
        <v>23</v>
      </c>
      <c r="H1" s="10" t="s">
        <v>24</v>
      </c>
      <c r="I1" s="22" t="s">
        <v>25</v>
      </c>
      <c r="J1" s="10" t="s">
        <v>26</v>
      </c>
      <c r="K1" s="10" t="s">
        <v>27</v>
      </c>
      <c r="L1" s="18" t="s">
        <v>28</v>
      </c>
      <c r="M1" s="29" t="s">
        <v>52</v>
      </c>
    </row>
    <row r="2" spans="1:17" x14ac:dyDescent="0.4">
      <c r="A2" s="1" t="s">
        <v>11</v>
      </c>
      <c r="B2" s="2" t="s">
        <v>12</v>
      </c>
      <c r="C2" s="2">
        <v>1197831</v>
      </c>
      <c r="D2" s="26">
        <v>44563</v>
      </c>
      <c r="E2" s="3">
        <v>44593</v>
      </c>
      <c r="F2" s="2" t="s">
        <v>13</v>
      </c>
      <c r="G2" s="2" t="s">
        <v>14</v>
      </c>
      <c r="H2" s="2" t="s">
        <v>4</v>
      </c>
      <c r="I2" s="23">
        <v>0.25</v>
      </c>
      <c r="J2" s="2">
        <v>9000</v>
      </c>
      <c r="K2" s="2">
        <v>30</v>
      </c>
      <c r="L2" s="19">
        <v>2250</v>
      </c>
      <c r="M2" t="str">
        <f>IF(J2&gt;9000, "above target", "below target")</f>
        <v>below target</v>
      </c>
    </row>
    <row r="3" spans="1:17" x14ac:dyDescent="0.4">
      <c r="A3" s="5" t="s">
        <v>11</v>
      </c>
      <c r="B3" s="6" t="s">
        <v>12</v>
      </c>
      <c r="C3" s="6">
        <v>1197831</v>
      </c>
      <c r="D3" s="27">
        <v>44563</v>
      </c>
      <c r="E3" s="7">
        <v>44593</v>
      </c>
      <c r="F3" s="6" t="s">
        <v>13</v>
      </c>
      <c r="G3" s="6" t="s">
        <v>14</v>
      </c>
      <c r="H3" s="6" t="s">
        <v>10</v>
      </c>
      <c r="I3" s="24">
        <v>0.5</v>
      </c>
      <c r="J3" s="6">
        <v>7000</v>
      </c>
      <c r="K3" s="6">
        <v>30</v>
      </c>
      <c r="L3" s="20">
        <v>2450</v>
      </c>
      <c r="M3" t="str">
        <f t="shared" ref="M3:M66" si="0">IF(J3&gt;9000, "above target", "below target")</f>
        <v>below target</v>
      </c>
      <c r="P3" t="s">
        <v>52</v>
      </c>
    </row>
    <row r="4" spans="1:17" x14ac:dyDescent="0.4">
      <c r="A4" s="5" t="s">
        <v>11</v>
      </c>
      <c r="B4" s="6" t="s">
        <v>12</v>
      </c>
      <c r="C4" s="6">
        <v>1197831</v>
      </c>
      <c r="D4" s="27">
        <v>44563</v>
      </c>
      <c r="E4" s="7">
        <v>44593</v>
      </c>
      <c r="F4" s="6" t="s">
        <v>13</v>
      </c>
      <c r="G4" s="6" t="s">
        <v>14</v>
      </c>
      <c r="H4" s="6" t="s">
        <v>5</v>
      </c>
      <c r="I4" s="24">
        <v>0.35</v>
      </c>
      <c r="J4" s="6">
        <v>9000</v>
      </c>
      <c r="K4" s="6">
        <v>30</v>
      </c>
      <c r="L4" s="20">
        <v>3150</v>
      </c>
      <c r="M4" t="str">
        <f t="shared" si="0"/>
        <v>below target</v>
      </c>
      <c r="P4" t="s">
        <v>53</v>
      </c>
      <c r="Q4">
        <f>COUNTIF(M2:M217, $P$4)</f>
        <v>24</v>
      </c>
    </row>
    <row r="5" spans="1:17" x14ac:dyDescent="0.4">
      <c r="A5" s="5" t="s">
        <v>11</v>
      </c>
      <c r="B5" s="6" t="s">
        <v>12</v>
      </c>
      <c r="C5" s="6">
        <v>1197831</v>
      </c>
      <c r="D5" s="27">
        <v>44563</v>
      </c>
      <c r="E5" s="7">
        <v>44593</v>
      </c>
      <c r="F5" s="6" t="s">
        <v>13</v>
      </c>
      <c r="G5" s="6" t="s">
        <v>14</v>
      </c>
      <c r="H5" s="6" t="s">
        <v>8</v>
      </c>
      <c r="I5" s="24">
        <v>0.35</v>
      </c>
      <c r="J5" s="6">
        <v>7000</v>
      </c>
      <c r="K5" s="6">
        <v>30</v>
      </c>
      <c r="L5" s="20">
        <v>2450</v>
      </c>
      <c r="M5" t="str">
        <f t="shared" si="0"/>
        <v>below target</v>
      </c>
      <c r="P5" t="s">
        <v>54</v>
      </c>
      <c r="Q5">
        <f>COUNTIF(M2:M217, $P$5)</f>
        <v>192</v>
      </c>
    </row>
    <row r="6" spans="1:17" x14ac:dyDescent="0.4">
      <c r="A6" s="1" t="s">
        <v>11</v>
      </c>
      <c r="B6" s="2" t="s">
        <v>12</v>
      </c>
      <c r="C6" s="2">
        <v>1197831</v>
      </c>
      <c r="D6" s="26">
        <v>44563</v>
      </c>
      <c r="E6" s="3">
        <v>44593</v>
      </c>
      <c r="F6" s="2" t="s">
        <v>13</v>
      </c>
      <c r="G6" s="2" t="s">
        <v>14</v>
      </c>
      <c r="H6" s="2" t="s">
        <v>9</v>
      </c>
      <c r="I6" s="23">
        <v>0.4</v>
      </c>
      <c r="J6" s="2">
        <v>5500</v>
      </c>
      <c r="K6" s="2">
        <v>30</v>
      </c>
      <c r="L6" s="19">
        <v>2200</v>
      </c>
      <c r="M6" t="str">
        <f t="shared" si="0"/>
        <v>below target</v>
      </c>
    </row>
    <row r="7" spans="1:17" x14ac:dyDescent="0.4">
      <c r="A7" s="1" t="s">
        <v>11</v>
      </c>
      <c r="B7" s="2" t="s">
        <v>12</v>
      </c>
      <c r="C7" s="2">
        <v>1197831</v>
      </c>
      <c r="D7" s="26">
        <v>44563</v>
      </c>
      <c r="E7" s="3">
        <v>44593</v>
      </c>
      <c r="F7" s="2" t="s">
        <v>13</v>
      </c>
      <c r="G7" s="2" t="s">
        <v>14</v>
      </c>
      <c r="H7" s="2" t="s">
        <v>6</v>
      </c>
      <c r="I7" s="23">
        <v>0.35</v>
      </c>
      <c r="J7" s="2">
        <v>7000</v>
      </c>
      <c r="K7" s="2">
        <v>30</v>
      </c>
      <c r="L7" s="19">
        <v>2450</v>
      </c>
      <c r="M7" t="str">
        <f t="shared" si="0"/>
        <v>below target</v>
      </c>
    </row>
    <row r="8" spans="1:17" x14ac:dyDescent="0.4">
      <c r="A8" s="1" t="s">
        <v>15</v>
      </c>
      <c r="B8" s="2" t="s">
        <v>16</v>
      </c>
      <c r="C8" s="2">
        <v>1189833</v>
      </c>
      <c r="D8" s="26">
        <v>44576</v>
      </c>
      <c r="E8" s="3">
        <v>44611</v>
      </c>
      <c r="F8" s="2" t="s">
        <v>2</v>
      </c>
      <c r="G8" s="2" t="s">
        <v>3</v>
      </c>
      <c r="H8" s="2" t="s">
        <v>4</v>
      </c>
      <c r="I8" s="23">
        <v>0.45</v>
      </c>
      <c r="J8" s="2">
        <v>7000</v>
      </c>
      <c r="K8" s="2">
        <v>35</v>
      </c>
      <c r="L8" s="19">
        <v>2450</v>
      </c>
      <c r="M8" t="str">
        <f t="shared" si="0"/>
        <v>below target</v>
      </c>
    </row>
    <row r="9" spans="1:17" x14ac:dyDescent="0.4">
      <c r="A9" s="5" t="s">
        <v>15</v>
      </c>
      <c r="B9" s="6" t="s">
        <v>16</v>
      </c>
      <c r="C9" s="6">
        <v>1189833</v>
      </c>
      <c r="D9" s="27">
        <v>44576</v>
      </c>
      <c r="E9" s="7">
        <v>44606</v>
      </c>
      <c r="F9" s="6" t="s">
        <v>2</v>
      </c>
      <c r="G9" s="6" t="s">
        <v>3</v>
      </c>
      <c r="H9" s="6" t="s">
        <v>10</v>
      </c>
      <c r="I9" s="24">
        <v>0.45</v>
      </c>
      <c r="J9" s="6">
        <v>7000</v>
      </c>
      <c r="K9" s="6">
        <v>30</v>
      </c>
      <c r="L9" s="20">
        <v>3150</v>
      </c>
      <c r="M9" t="str">
        <f t="shared" si="0"/>
        <v>below target</v>
      </c>
    </row>
    <row r="10" spans="1:17" x14ac:dyDescent="0.4">
      <c r="A10" s="5" t="s">
        <v>15</v>
      </c>
      <c r="B10" s="6" t="s">
        <v>16</v>
      </c>
      <c r="C10" s="6">
        <v>1189833</v>
      </c>
      <c r="D10" s="27">
        <v>44576</v>
      </c>
      <c r="E10" s="7">
        <v>44606</v>
      </c>
      <c r="F10" s="6" t="s">
        <v>2</v>
      </c>
      <c r="G10" s="6" t="s">
        <v>3</v>
      </c>
      <c r="H10" s="6" t="s">
        <v>5</v>
      </c>
      <c r="I10" s="24">
        <v>0.45</v>
      </c>
      <c r="J10" s="6">
        <v>7000</v>
      </c>
      <c r="K10" s="6">
        <v>30</v>
      </c>
      <c r="L10" s="20">
        <v>3150</v>
      </c>
      <c r="M10" t="str">
        <f t="shared" si="0"/>
        <v>below target</v>
      </c>
    </row>
    <row r="11" spans="1:17" x14ac:dyDescent="0.4">
      <c r="A11" s="5" t="s">
        <v>15</v>
      </c>
      <c r="B11" s="6" t="s">
        <v>16</v>
      </c>
      <c r="C11" s="6">
        <v>1189833</v>
      </c>
      <c r="D11" s="27">
        <v>44576</v>
      </c>
      <c r="E11" s="7">
        <v>44606</v>
      </c>
      <c r="F11" s="6" t="s">
        <v>2</v>
      </c>
      <c r="G11" s="6" t="s">
        <v>3</v>
      </c>
      <c r="H11" s="6" t="s">
        <v>8</v>
      </c>
      <c r="I11" s="24">
        <v>0.45</v>
      </c>
      <c r="J11" s="6">
        <v>5500</v>
      </c>
      <c r="K11" s="6">
        <v>30</v>
      </c>
      <c r="L11" s="20">
        <v>2475</v>
      </c>
      <c r="M11" t="str">
        <f t="shared" si="0"/>
        <v>below target</v>
      </c>
    </row>
    <row r="12" spans="1:17" x14ac:dyDescent="0.4">
      <c r="A12" s="1" t="s">
        <v>15</v>
      </c>
      <c r="B12" s="2" t="s">
        <v>16</v>
      </c>
      <c r="C12" s="2">
        <v>1189833</v>
      </c>
      <c r="D12" s="26">
        <v>44576</v>
      </c>
      <c r="E12" s="3">
        <v>44606</v>
      </c>
      <c r="F12" s="2" t="s">
        <v>2</v>
      </c>
      <c r="G12" s="2" t="s">
        <v>3</v>
      </c>
      <c r="H12" s="2" t="s">
        <v>9</v>
      </c>
      <c r="I12" s="23">
        <v>0.5</v>
      </c>
      <c r="J12" s="2">
        <v>5000</v>
      </c>
      <c r="K12" s="2">
        <v>30</v>
      </c>
      <c r="L12" s="19">
        <v>2500</v>
      </c>
      <c r="M12" t="str">
        <f t="shared" si="0"/>
        <v>below target</v>
      </c>
    </row>
    <row r="13" spans="1:17" x14ac:dyDescent="0.4">
      <c r="A13" s="1" t="s">
        <v>15</v>
      </c>
      <c r="B13" s="2" t="s">
        <v>16</v>
      </c>
      <c r="C13" s="2">
        <v>1189833</v>
      </c>
      <c r="D13" s="26">
        <v>44576</v>
      </c>
      <c r="E13" s="3">
        <v>44606</v>
      </c>
      <c r="F13" s="2" t="s">
        <v>2</v>
      </c>
      <c r="G13" s="2" t="s">
        <v>3</v>
      </c>
      <c r="H13" s="2" t="s">
        <v>6</v>
      </c>
      <c r="I13" s="23">
        <v>0.45</v>
      </c>
      <c r="J13" s="2">
        <v>7000</v>
      </c>
      <c r="K13" s="2">
        <v>30</v>
      </c>
      <c r="L13" s="19">
        <v>3150</v>
      </c>
      <c r="M13" t="str">
        <f t="shared" si="0"/>
        <v>below target</v>
      </c>
    </row>
    <row r="14" spans="1:17" x14ac:dyDescent="0.4">
      <c r="A14" s="1" t="s">
        <v>0</v>
      </c>
      <c r="B14" s="2" t="s">
        <v>1</v>
      </c>
      <c r="C14" s="2">
        <v>1128299</v>
      </c>
      <c r="D14" s="26">
        <v>44581</v>
      </c>
      <c r="E14" s="3">
        <v>44611</v>
      </c>
      <c r="F14" s="2" t="s">
        <v>2</v>
      </c>
      <c r="G14" s="2" t="s">
        <v>3</v>
      </c>
      <c r="H14" s="2" t="s">
        <v>4</v>
      </c>
      <c r="I14" s="23">
        <v>0.4</v>
      </c>
      <c r="J14" s="2">
        <v>7750</v>
      </c>
      <c r="K14" s="2">
        <v>30</v>
      </c>
      <c r="L14" s="19">
        <v>3100</v>
      </c>
      <c r="M14" t="str">
        <f t="shared" si="0"/>
        <v>below target</v>
      </c>
    </row>
    <row r="15" spans="1:17" x14ac:dyDescent="0.4">
      <c r="A15" s="5" t="s">
        <v>0</v>
      </c>
      <c r="B15" s="6" t="s">
        <v>1</v>
      </c>
      <c r="C15" s="6">
        <v>1128299</v>
      </c>
      <c r="D15" s="27">
        <v>44581</v>
      </c>
      <c r="E15" s="7">
        <v>44611</v>
      </c>
      <c r="F15" s="6" t="s">
        <v>2</v>
      </c>
      <c r="G15" s="6" t="s">
        <v>3</v>
      </c>
      <c r="H15" s="6" t="s">
        <v>10</v>
      </c>
      <c r="I15" s="24">
        <v>0.6</v>
      </c>
      <c r="J15" s="6">
        <v>7750</v>
      </c>
      <c r="K15" s="6">
        <v>30</v>
      </c>
      <c r="L15" s="20">
        <v>3875</v>
      </c>
      <c r="M15" t="str">
        <f t="shared" si="0"/>
        <v>below target</v>
      </c>
    </row>
    <row r="16" spans="1:17" x14ac:dyDescent="0.4">
      <c r="A16" s="5" t="s">
        <v>0</v>
      </c>
      <c r="B16" s="6" t="s">
        <v>1</v>
      </c>
      <c r="C16" s="6">
        <v>1128299</v>
      </c>
      <c r="D16" s="27">
        <v>44581</v>
      </c>
      <c r="E16" s="7">
        <v>44646</v>
      </c>
      <c r="F16" s="6" t="s">
        <v>2</v>
      </c>
      <c r="G16" s="6" t="s">
        <v>3</v>
      </c>
      <c r="H16" s="6" t="s">
        <v>5</v>
      </c>
      <c r="I16" s="24">
        <v>0.5</v>
      </c>
      <c r="J16" s="6">
        <v>7750</v>
      </c>
      <c r="K16" s="6">
        <v>65</v>
      </c>
      <c r="L16" s="20">
        <v>3875</v>
      </c>
      <c r="M16" t="str">
        <f t="shared" si="0"/>
        <v>below target</v>
      </c>
    </row>
    <row r="17" spans="1:13" x14ac:dyDescent="0.4">
      <c r="A17" s="5" t="s">
        <v>0</v>
      </c>
      <c r="B17" s="6" t="s">
        <v>1</v>
      </c>
      <c r="C17" s="6">
        <v>1128299</v>
      </c>
      <c r="D17" s="27">
        <v>44581</v>
      </c>
      <c r="E17" s="7" t="s">
        <v>7</v>
      </c>
      <c r="F17" s="6" t="s">
        <v>2</v>
      </c>
      <c r="G17" s="6" t="s">
        <v>3</v>
      </c>
      <c r="H17" s="6" t="s">
        <v>8</v>
      </c>
      <c r="I17" s="24">
        <v>0.5</v>
      </c>
      <c r="J17" s="6">
        <v>6250</v>
      </c>
      <c r="K17" s="6">
        <v>37</v>
      </c>
      <c r="L17" s="20">
        <v>3125</v>
      </c>
      <c r="M17" t="str">
        <f t="shared" si="0"/>
        <v>below target</v>
      </c>
    </row>
    <row r="18" spans="1:13" x14ac:dyDescent="0.4">
      <c r="A18" s="1" t="s">
        <v>0</v>
      </c>
      <c r="B18" s="2" t="s">
        <v>1</v>
      </c>
      <c r="C18" s="2">
        <v>1128299</v>
      </c>
      <c r="D18" s="26">
        <v>44581</v>
      </c>
      <c r="E18" s="3">
        <v>44611</v>
      </c>
      <c r="F18" s="2" t="s">
        <v>2</v>
      </c>
      <c r="G18" s="2" t="s">
        <v>3</v>
      </c>
      <c r="H18" s="2" t="s">
        <v>9</v>
      </c>
      <c r="I18" s="23">
        <v>0.55000000000000004</v>
      </c>
      <c r="J18" s="2">
        <v>5750</v>
      </c>
      <c r="K18" s="2">
        <v>30</v>
      </c>
      <c r="L18" s="19">
        <v>3162.5</v>
      </c>
      <c r="M18" t="str">
        <f t="shared" si="0"/>
        <v>below target</v>
      </c>
    </row>
    <row r="19" spans="1:13" x14ac:dyDescent="0.4">
      <c r="A19" s="1" t="s">
        <v>0</v>
      </c>
      <c r="B19" s="2" t="s">
        <v>1</v>
      </c>
      <c r="C19" s="2">
        <v>1128299</v>
      </c>
      <c r="D19" s="26">
        <v>44581</v>
      </c>
      <c r="E19" s="3">
        <v>44646</v>
      </c>
      <c r="F19" s="2" t="s">
        <v>2</v>
      </c>
      <c r="G19" s="2" t="s">
        <v>3</v>
      </c>
      <c r="H19" s="2" t="s">
        <v>6</v>
      </c>
      <c r="I19" s="23">
        <v>0.5</v>
      </c>
      <c r="J19" s="2">
        <v>7750</v>
      </c>
      <c r="K19" s="2">
        <v>65</v>
      </c>
      <c r="L19" s="19">
        <v>3875</v>
      </c>
      <c r="M19" t="str">
        <f t="shared" si="0"/>
        <v>below target</v>
      </c>
    </row>
    <row r="20" spans="1:13" x14ac:dyDescent="0.4">
      <c r="A20" s="1" t="s">
        <v>11</v>
      </c>
      <c r="B20" s="2" t="s">
        <v>12</v>
      </c>
      <c r="C20" s="2">
        <v>1197831</v>
      </c>
      <c r="D20" s="26">
        <v>44593</v>
      </c>
      <c r="E20" s="3">
        <v>44623</v>
      </c>
      <c r="F20" s="2" t="s">
        <v>13</v>
      </c>
      <c r="G20" s="2" t="s">
        <v>14</v>
      </c>
      <c r="H20" s="2" t="s">
        <v>4</v>
      </c>
      <c r="I20" s="23">
        <v>0.25</v>
      </c>
      <c r="J20" s="2">
        <v>8500</v>
      </c>
      <c r="K20" s="2">
        <v>30</v>
      </c>
      <c r="L20" s="19">
        <v>2125</v>
      </c>
      <c r="M20" t="str">
        <f t="shared" si="0"/>
        <v>below target</v>
      </c>
    </row>
    <row r="21" spans="1:13" x14ac:dyDescent="0.4">
      <c r="A21" s="5" t="s">
        <v>11</v>
      </c>
      <c r="B21" s="6" t="s">
        <v>12</v>
      </c>
      <c r="C21" s="6">
        <v>1197831</v>
      </c>
      <c r="D21" s="27">
        <v>44593</v>
      </c>
      <c r="E21" s="7">
        <v>44623</v>
      </c>
      <c r="F21" s="6" t="s">
        <v>13</v>
      </c>
      <c r="G21" s="6" t="s">
        <v>14</v>
      </c>
      <c r="H21" s="6" t="s">
        <v>10</v>
      </c>
      <c r="I21" s="23">
        <v>0.55000000000000004</v>
      </c>
      <c r="J21" s="6">
        <v>7000</v>
      </c>
      <c r="K21" s="6">
        <v>30</v>
      </c>
      <c r="L21" s="20">
        <v>2450</v>
      </c>
      <c r="M21" t="str">
        <f t="shared" si="0"/>
        <v>below target</v>
      </c>
    </row>
    <row r="22" spans="1:13" x14ac:dyDescent="0.4">
      <c r="A22" s="5" t="s">
        <v>11</v>
      </c>
      <c r="B22" s="6" t="s">
        <v>12</v>
      </c>
      <c r="C22" s="6">
        <v>1197831</v>
      </c>
      <c r="D22" s="27">
        <v>44593</v>
      </c>
      <c r="E22" s="7">
        <v>44631</v>
      </c>
      <c r="F22" s="6" t="s">
        <v>13</v>
      </c>
      <c r="G22" s="6" t="s">
        <v>14</v>
      </c>
      <c r="H22" s="6" t="s">
        <v>5</v>
      </c>
      <c r="I22" s="24">
        <v>0.35</v>
      </c>
      <c r="J22" s="6">
        <v>8500</v>
      </c>
      <c r="K22" s="6">
        <v>38</v>
      </c>
      <c r="L22" s="20">
        <v>2975</v>
      </c>
      <c r="M22" t="str">
        <f t="shared" si="0"/>
        <v>below target</v>
      </c>
    </row>
    <row r="23" spans="1:13" x14ac:dyDescent="0.4">
      <c r="A23" s="5" t="s">
        <v>11</v>
      </c>
      <c r="B23" s="6" t="s">
        <v>12</v>
      </c>
      <c r="C23" s="6">
        <v>1197831</v>
      </c>
      <c r="D23" s="27">
        <v>44593</v>
      </c>
      <c r="E23" s="7">
        <v>44623</v>
      </c>
      <c r="F23" s="6" t="s">
        <v>13</v>
      </c>
      <c r="G23" s="6" t="s">
        <v>14</v>
      </c>
      <c r="H23" s="6" t="s">
        <v>8</v>
      </c>
      <c r="I23" s="24">
        <v>0.35</v>
      </c>
      <c r="J23" s="6">
        <v>6250</v>
      </c>
      <c r="K23" s="6">
        <v>30</v>
      </c>
      <c r="L23" s="20">
        <v>2187.5</v>
      </c>
      <c r="M23" t="str">
        <f t="shared" si="0"/>
        <v>below target</v>
      </c>
    </row>
    <row r="24" spans="1:13" x14ac:dyDescent="0.4">
      <c r="A24" s="1" t="s">
        <v>11</v>
      </c>
      <c r="B24" s="2" t="s">
        <v>12</v>
      </c>
      <c r="C24" s="2">
        <v>1197831</v>
      </c>
      <c r="D24" s="26">
        <v>44593</v>
      </c>
      <c r="E24" s="3">
        <v>44623</v>
      </c>
      <c r="F24" s="2" t="s">
        <v>13</v>
      </c>
      <c r="G24" s="2" t="s">
        <v>14</v>
      </c>
      <c r="H24" s="2" t="s">
        <v>9</v>
      </c>
      <c r="I24" s="23">
        <v>0.4</v>
      </c>
      <c r="J24" s="2">
        <v>5000</v>
      </c>
      <c r="K24" s="2">
        <v>30</v>
      </c>
      <c r="L24" s="19">
        <v>2000</v>
      </c>
      <c r="M24" t="str">
        <f t="shared" si="0"/>
        <v>below target</v>
      </c>
    </row>
    <row r="25" spans="1:13" x14ac:dyDescent="0.4">
      <c r="A25" s="1" t="s">
        <v>11</v>
      </c>
      <c r="B25" s="2" t="s">
        <v>12</v>
      </c>
      <c r="C25" s="2">
        <v>1197831</v>
      </c>
      <c r="D25" s="26">
        <v>44593</v>
      </c>
      <c r="E25" s="3">
        <v>44642</v>
      </c>
      <c r="F25" s="2" t="s">
        <v>13</v>
      </c>
      <c r="G25" s="2" t="s">
        <v>14</v>
      </c>
      <c r="H25" s="2" t="s">
        <v>6</v>
      </c>
      <c r="I25" s="23">
        <v>0.35</v>
      </c>
      <c r="J25" s="2">
        <v>6750</v>
      </c>
      <c r="K25" s="2">
        <v>49</v>
      </c>
      <c r="L25" s="19">
        <v>2362.5</v>
      </c>
      <c r="M25" t="str">
        <f t="shared" si="0"/>
        <v>below target</v>
      </c>
    </row>
    <row r="26" spans="1:13" x14ac:dyDescent="0.4">
      <c r="A26" s="1" t="s">
        <v>15</v>
      </c>
      <c r="B26" s="2" t="s">
        <v>16</v>
      </c>
      <c r="C26" s="2">
        <v>1189833</v>
      </c>
      <c r="D26" s="26">
        <v>44607</v>
      </c>
      <c r="E26" s="3">
        <v>44637</v>
      </c>
      <c r="F26" s="2" t="s">
        <v>2</v>
      </c>
      <c r="G26" s="2" t="s">
        <v>3</v>
      </c>
      <c r="H26" s="2" t="s">
        <v>4</v>
      </c>
      <c r="I26" s="23">
        <v>0.45</v>
      </c>
      <c r="J26" s="2">
        <v>7500</v>
      </c>
      <c r="K26" s="2">
        <v>30</v>
      </c>
      <c r="L26" s="19">
        <v>2625</v>
      </c>
      <c r="M26" t="str">
        <f t="shared" si="0"/>
        <v>below target</v>
      </c>
    </row>
    <row r="27" spans="1:13" x14ac:dyDescent="0.4">
      <c r="A27" s="5" t="s">
        <v>15</v>
      </c>
      <c r="B27" s="6" t="s">
        <v>16</v>
      </c>
      <c r="C27" s="6">
        <v>1189833</v>
      </c>
      <c r="D27" s="27">
        <v>44607</v>
      </c>
      <c r="E27" s="7">
        <v>44645</v>
      </c>
      <c r="F27" s="6" t="s">
        <v>2</v>
      </c>
      <c r="G27" s="6" t="s">
        <v>3</v>
      </c>
      <c r="H27" s="6" t="s">
        <v>10</v>
      </c>
      <c r="I27" s="24">
        <v>0.45</v>
      </c>
      <c r="J27" s="6">
        <v>6500</v>
      </c>
      <c r="K27" s="6">
        <v>38</v>
      </c>
      <c r="L27" s="20">
        <v>2925</v>
      </c>
      <c r="M27" t="str">
        <f t="shared" si="0"/>
        <v>below target</v>
      </c>
    </row>
    <row r="28" spans="1:13" x14ac:dyDescent="0.4">
      <c r="A28" s="5" t="s">
        <v>15</v>
      </c>
      <c r="B28" s="6" t="s">
        <v>16</v>
      </c>
      <c r="C28" s="6">
        <v>1189833</v>
      </c>
      <c r="D28" s="27">
        <v>44607</v>
      </c>
      <c r="E28" s="7">
        <v>44637</v>
      </c>
      <c r="F28" s="6" t="s">
        <v>2</v>
      </c>
      <c r="G28" s="6" t="s">
        <v>3</v>
      </c>
      <c r="H28" s="6" t="s">
        <v>5</v>
      </c>
      <c r="I28" s="24">
        <v>0.45</v>
      </c>
      <c r="J28" s="6">
        <v>6500</v>
      </c>
      <c r="K28" s="6">
        <v>30</v>
      </c>
      <c r="L28" s="20">
        <v>2925</v>
      </c>
      <c r="M28" t="str">
        <f t="shared" si="0"/>
        <v>below target</v>
      </c>
    </row>
    <row r="29" spans="1:13" x14ac:dyDescent="0.4">
      <c r="A29" s="5" t="s">
        <v>15</v>
      </c>
      <c r="B29" s="6" t="s">
        <v>16</v>
      </c>
      <c r="C29" s="6">
        <v>1189833</v>
      </c>
      <c r="D29" s="27">
        <v>44607</v>
      </c>
      <c r="E29" s="7">
        <v>44637</v>
      </c>
      <c r="F29" s="6" t="s">
        <v>2</v>
      </c>
      <c r="G29" s="6" t="s">
        <v>3</v>
      </c>
      <c r="H29" s="6" t="s">
        <v>8</v>
      </c>
      <c r="I29" s="24">
        <v>0.45</v>
      </c>
      <c r="J29" s="6">
        <v>5250</v>
      </c>
      <c r="K29" s="6">
        <v>30</v>
      </c>
      <c r="L29" s="20">
        <v>2362.5</v>
      </c>
      <c r="M29" t="str">
        <f t="shared" si="0"/>
        <v>below target</v>
      </c>
    </row>
    <row r="30" spans="1:13" x14ac:dyDescent="0.4">
      <c r="A30" s="1" t="s">
        <v>15</v>
      </c>
      <c r="B30" s="2" t="s">
        <v>16</v>
      </c>
      <c r="C30" s="2">
        <v>1189833</v>
      </c>
      <c r="D30" s="26">
        <v>44607</v>
      </c>
      <c r="E30" s="3">
        <v>44642</v>
      </c>
      <c r="F30" s="2" t="s">
        <v>2</v>
      </c>
      <c r="G30" s="2" t="s">
        <v>3</v>
      </c>
      <c r="H30" s="2" t="s">
        <v>9</v>
      </c>
      <c r="I30" s="23">
        <v>0.5</v>
      </c>
      <c r="J30" s="2">
        <v>4500</v>
      </c>
      <c r="K30" s="2">
        <v>35</v>
      </c>
      <c r="L30" s="19">
        <v>2250</v>
      </c>
      <c r="M30" t="str">
        <f t="shared" si="0"/>
        <v>below target</v>
      </c>
    </row>
    <row r="31" spans="1:13" x14ac:dyDescent="0.4">
      <c r="A31" s="1" t="s">
        <v>15</v>
      </c>
      <c r="B31" s="2" t="s">
        <v>16</v>
      </c>
      <c r="C31" s="2">
        <v>1189833</v>
      </c>
      <c r="D31" s="26">
        <v>44607</v>
      </c>
      <c r="E31" s="3">
        <v>44637</v>
      </c>
      <c r="F31" s="2" t="s">
        <v>2</v>
      </c>
      <c r="G31" s="2" t="s">
        <v>3</v>
      </c>
      <c r="H31" s="2" t="s">
        <v>6</v>
      </c>
      <c r="I31" s="23">
        <v>0.45</v>
      </c>
      <c r="J31" s="2">
        <v>6750</v>
      </c>
      <c r="K31" s="2">
        <v>30</v>
      </c>
      <c r="L31" s="19">
        <v>3037.5</v>
      </c>
      <c r="M31" t="str">
        <f t="shared" si="0"/>
        <v>below target</v>
      </c>
    </row>
    <row r="32" spans="1:13" x14ac:dyDescent="0.4">
      <c r="A32" s="1" t="s">
        <v>0</v>
      </c>
      <c r="B32" s="2" t="s">
        <v>1</v>
      </c>
      <c r="C32" s="2">
        <v>1128299</v>
      </c>
      <c r="D32" s="26">
        <v>44612</v>
      </c>
      <c r="E32" s="3">
        <v>44642</v>
      </c>
      <c r="F32" s="2" t="s">
        <v>2</v>
      </c>
      <c r="G32" s="2" t="s">
        <v>3</v>
      </c>
      <c r="H32" s="2" t="s">
        <v>4</v>
      </c>
      <c r="I32" s="23">
        <v>0.4</v>
      </c>
      <c r="J32" s="2">
        <v>8250</v>
      </c>
      <c r="K32" s="2">
        <v>30</v>
      </c>
      <c r="L32" s="19">
        <v>3300</v>
      </c>
      <c r="M32" t="str">
        <f t="shared" si="0"/>
        <v>below target</v>
      </c>
    </row>
    <row r="33" spans="1:13" x14ac:dyDescent="0.4">
      <c r="A33" s="5" t="s">
        <v>0</v>
      </c>
      <c r="B33" s="6" t="s">
        <v>1</v>
      </c>
      <c r="C33" s="6">
        <v>1128299</v>
      </c>
      <c r="D33" s="27">
        <v>44612</v>
      </c>
      <c r="E33" s="7">
        <v>44642</v>
      </c>
      <c r="F33" s="6" t="s">
        <v>2</v>
      </c>
      <c r="G33" s="6" t="s">
        <v>3</v>
      </c>
      <c r="H33" s="6" t="s">
        <v>10</v>
      </c>
      <c r="I33" s="23">
        <v>0.6</v>
      </c>
      <c r="J33" s="6">
        <v>7000</v>
      </c>
      <c r="K33" s="6">
        <v>30</v>
      </c>
      <c r="L33" s="20">
        <v>3500</v>
      </c>
      <c r="M33" t="str">
        <f t="shared" si="0"/>
        <v>below target</v>
      </c>
    </row>
    <row r="34" spans="1:13" x14ac:dyDescent="0.4">
      <c r="A34" s="5" t="s">
        <v>0</v>
      </c>
      <c r="B34" s="6" t="s">
        <v>1</v>
      </c>
      <c r="C34" s="6">
        <v>1128299</v>
      </c>
      <c r="D34" s="27">
        <v>44612</v>
      </c>
      <c r="E34" s="7">
        <v>44642</v>
      </c>
      <c r="F34" s="6" t="s">
        <v>2</v>
      </c>
      <c r="G34" s="6" t="s">
        <v>3</v>
      </c>
      <c r="H34" s="6" t="s">
        <v>5</v>
      </c>
      <c r="I34" s="24">
        <v>0.5</v>
      </c>
      <c r="J34" s="6">
        <v>7250</v>
      </c>
      <c r="K34" s="6">
        <v>30</v>
      </c>
      <c r="L34" s="20">
        <v>3625</v>
      </c>
      <c r="M34" t="str">
        <f t="shared" si="0"/>
        <v>below target</v>
      </c>
    </row>
    <row r="35" spans="1:13" x14ac:dyDescent="0.4">
      <c r="A35" s="5" t="s">
        <v>0</v>
      </c>
      <c r="B35" s="6" t="s">
        <v>1</v>
      </c>
      <c r="C35" s="6">
        <v>1128299</v>
      </c>
      <c r="D35" s="27">
        <v>44612</v>
      </c>
      <c r="E35" s="7">
        <v>44642</v>
      </c>
      <c r="F35" s="6" t="s">
        <v>2</v>
      </c>
      <c r="G35" s="6" t="s">
        <v>3</v>
      </c>
      <c r="H35" s="6" t="s">
        <v>8</v>
      </c>
      <c r="I35" s="24">
        <v>0.5</v>
      </c>
      <c r="J35" s="6">
        <v>5750</v>
      </c>
      <c r="K35" s="6">
        <v>30</v>
      </c>
      <c r="L35" s="20">
        <v>2875</v>
      </c>
      <c r="M35" t="str">
        <f t="shared" si="0"/>
        <v>below target</v>
      </c>
    </row>
    <row r="36" spans="1:13" x14ac:dyDescent="0.4">
      <c r="A36" s="1" t="s">
        <v>0</v>
      </c>
      <c r="B36" s="2" t="s">
        <v>1</v>
      </c>
      <c r="C36" s="2">
        <v>1128299</v>
      </c>
      <c r="D36" s="26">
        <v>44612</v>
      </c>
      <c r="E36" s="3">
        <v>44645</v>
      </c>
      <c r="F36" s="2" t="s">
        <v>2</v>
      </c>
      <c r="G36" s="2" t="s">
        <v>3</v>
      </c>
      <c r="H36" s="2" t="s">
        <v>9</v>
      </c>
      <c r="I36" s="23">
        <v>0.55000000000000004</v>
      </c>
      <c r="J36" s="2">
        <v>5000</v>
      </c>
      <c r="K36" s="2">
        <v>33</v>
      </c>
      <c r="L36" s="19">
        <v>2750</v>
      </c>
      <c r="M36" t="str">
        <f t="shared" si="0"/>
        <v>below target</v>
      </c>
    </row>
    <row r="37" spans="1:13" x14ac:dyDescent="0.4">
      <c r="A37" s="1" t="s">
        <v>0</v>
      </c>
      <c r="B37" s="2" t="s">
        <v>1</v>
      </c>
      <c r="C37" s="2">
        <v>1128299</v>
      </c>
      <c r="D37" s="26">
        <v>44612</v>
      </c>
      <c r="E37" s="3">
        <v>44642</v>
      </c>
      <c r="F37" s="2" t="s">
        <v>2</v>
      </c>
      <c r="G37" s="2" t="s">
        <v>3</v>
      </c>
      <c r="H37" s="2" t="s">
        <v>6</v>
      </c>
      <c r="I37" s="23">
        <v>0.5</v>
      </c>
      <c r="J37" s="2">
        <v>7250</v>
      </c>
      <c r="K37" s="2">
        <v>30</v>
      </c>
      <c r="L37" s="19">
        <v>3625</v>
      </c>
      <c r="M37" t="str">
        <f t="shared" si="0"/>
        <v>below target</v>
      </c>
    </row>
    <row r="38" spans="1:13" x14ac:dyDescent="0.4">
      <c r="A38" s="1" t="s">
        <v>11</v>
      </c>
      <c r="B38" s="2" t="s">
        <v>12</v>
      </c>
      <c r="C38" s="2">
        <v>1197831</v>
      </c>
      <c r="D38" s="26">
        <v>44623</v>
      </c>
      <c r="E38" s="3">
        <v>44653</v>
      </c>
      <c r="F38" s="2" t="s">
        <v>13</v>
      </c>
      <c r="G38" s="2" t="s">
        <v>14</v>
      </c>
      <c r="H38" s="2" t="s">
        <v>4</v>
      </c>
      <c r="I38" s="23">
        <v>0.3</v>
      </c>
      <c r="J38" s="2">
        <v>8750</v>
      </c>
      <c r="K38" s="2">
        <v>30</v>
      </c>
      <c r="L38" s="19">
        <v>2625</v>
      </c>
      <c r="M38" t="str">
        <f t="shared" si="0"/>
        <v>below target</v>
      </c>
    </row>
    <row r="39" spans="1:13" x14ac:dyDescent="0.4">
      <c r="A39" s="5" t="s">
        <v>11</v>
      </c>
      <c r="B39" s="6" t="s">
        <v>12</v>
      </c>
      <c r="C39" s="6">
        <v>1197831</v>
      </c>
      <c r="D39" s="27">
        <v>44623</v>
      </c>
      <c r="E39" s="7">
        <v>44653</v>
      </c>
      <c r="F39" s="6" t="s">
        <v>13</v>
      </c>
      <c r="G39" s="6" t="s">
        <v>14</v>
      </c>
      <c r="H39" s="6" t="s">
        <v>10</v>
      </c>
      <c r="I39" s="23">
        <v>0.55000000000000004</v>
      </c>
      <c r="J39" s="6">
        <v>6500</v>
      </c>
      <c r="K39" s="6">
        <v>30</v>
      </c>
      <c r="L39" s="20">
        <v>2600</v>
      </c>
      <c r="M39" t="str">
        <f t="shared" si="0"/>
        <v>below target</v>
      </c>
    </row>
    <row r="40" spans="1:13" x14ac:dyDescent="0.4">
      <c r="A40" s="5" t="s">
        <v>11</v>
      </c>
      <c r="B40" s="6" t="s">
        <v>12</v>
      </c>
      <c r="C40" s="6">
        <v>1197831</v>
      </c>
      <c r="D40" s="27">
        <v>44623</v>
      </c>
      <c r="E40" s="7">
        <v>44653</v>
      </c>
      <c r="F40" s="6" t="s">
        <v>13</v>
      </c>
      <c r="G40" s="6" t="s">
        <v>14</v>
      </c>
      <c r="H40" s="6" t="s">
        <v>5</v>
      </c>
      <c r="I40" s="24">
        <v>0.4</v>
      </c>
      <c r="J40" s="6">
        <v>8750</v>
      </c>
      <c r="K40" s="6">
        <v>30</v>
      </c>
      <c r="L40" s="20">
        <v>3500</v>
      </c>
      <c r="M40" t="str">
        <f t="shared" si="0"/>
        <v>below target</v>
      </c>
    </row>
    <row r="41" spans="1:13" x14ac:dyDescent="0.4">
      <c r="A41" s="5" t="s">
        <v>11</v>
      </c>
      <c r="B41" s="6" t="s">
        <v>12</v>
      </c>
      <c r="C41" s="6">
        <v>1197831</v>
      </c>
      <c r="D41" s="27">
        <v>44623</v>
      </c>
      <c r="E41" s="7">
        <v>44653</v>
      </c>
      <c r="F41" s="6" t="s">
        <v>13</v>
      </c>
      <c r="G41" s="6" t="s">
        <v>14</v>
      </c>
      <c r="H41" s="6" t="s">
        <v>8</v>
      </c>
      <c r="I41" s="24">
        <v>0.4</v>
      </c>
      <c r="J41" s="6">
        <v>6000</v>
      </c>
      <c r="K41" s="6">
        <v>30</v>
      </c>
      <c r="L41" s="20">
        <v>2400</v>
      </c>
      <c r="M41" t="str">
        <f t="shared" si="0"/>
        <v>below target</v>
      </c>
    </row>
    <row r="42" spans="1:13" x14ac:dyDescent="0.4">
      <c r="A42" s="1" t="s">
        <v>11</v>
      </c>
      <c r="B42" s="2" t="s">
        <v>12</v>
      </c>
      <c r="C42" s="2">
        <v>1197831</v>
      </c>
      <c r="D42" s="26">
        <v>44623</v>
      </c>
      <c r="E42" s="3">
        <v>44653</v>
      </c>
      <c r="F42" s="2" t="s">
        <v>13</v>
      </c>
      <c r="G42" s="2" t="s">
        <v>14</v>
      </c>
      <c r="H42" s="2" t="s">
        <v>9</v>
      </c>
      <c r="I42" s="23">
        <v>0.45</v>
      </c>
      <c r="J42" s="2">
        <v>5000</v>
      </c>
      <c r="K42" s="2">
        <v>30</v>
      </c>
      <c r="L42" s="19">
        <v>2250</v>
      </c>
      <c r="M42" t="str">
        <f t="shared" si="0"/>
        <v>below target</v>
      </c>
    </row>
    <row r="43" spans="1:13" x14ac:dyDescent="0.4">
      <c r="A43" s="1" t="s">
        <v>11</v>
      </c>
      <c r="B43" s="2" t="s">
        <v>12</v>
      </c>
      <c r="C43" s="2">
        <v>1197831</v>
      </c>
      <c r="D43" s="26">
        <v>44623</v>
      </c>
      <c r="E43" s="3">
        <v>44653</v>
      </c>
      <c r="F43" s="2" t="s">
        <v>13</v>
      </c>
      <c r="G43" s="2" t="s">
        <v>14</v>
      </c>
      <c r="H43" s="2" t="s">
        <v>6</v>
      </c>
      <c r="I43" s="23">
        <v>0.35</v>
      </c>
      <c r="J43" s="2">
        <v>7000</v>
      </c>
      <c r="K43" s="2">
        <v>30</v>
      </c>
      <c r="L43" s="19">
        <v>2450</v>
      </c>
      <c r="M43" t="str">
        <f t="shared" si="0"/>
        <v>below target</v>
      </c>
    </row>
    <row r="44" spans="1:13" x14ac:dyDescent="0.4">
      <c r="A44" s="1" t="s">
        <v>15</v>
      </c>
      <c r="B44" s="2" t="s">
        <v>16</v>
      </c>
      <c r="C44" s="2">
        <v>1189833</v>
      </c>
      <c r="D44" s="26">
        <v>44634</v>
      </c>
      <c r="E44" s="3">
        <v>44664</v>
      </c>
      <c r="F44" s="2" t="s">
        <v>2</v>
      </c>
      <c r="G44" s="2" t="s">
        <v>3</v>
      </c>
      <c r="H44" s="2" t="s">
        <v>4</v>
      </c>
      <c r="I44" s="23">
        <v>0.5</v>
      </c>
      <c r="J44" s="2">
        <v>8000</v>
      </c>
      <c r="K44" s="2">
        <v>30</v>
      </c>
      <c r="L44" s="19">
        <v>2800</v>
      </c>
      <c r="M44" t="str">
        <f t="shared" si="0"/>
        <v>below target</v>
      </c>
    </row>
    <row r="45" spans="1:13" x14ac:dyDescent="0.4">
      <c r="A45" s="5" t="s">
        <v>15</v>
      </c>
      <c r="B45" s="6" t="s">
        <v>16</v>
      </c>
      <c r="C45" s="6">
        <v>1189833</v>
      </c>
      <c r="D45" s="27">
        <v>44634</v>
      </c>
      <c r="E45" s="7">
        <v>44664</v>
      </c>
      <c r="F45" s="6" t="s">
        <v>2</v>
      </c>
      <c r="G45" s="6" t="s">
        <v>3</v>
      </c>
      <c r="H45" s="6" t="s">
        <v>10</v>
      </c>
      <c r="I45" s="24">
        <v>0.45</v>
      </c>
      <c r="J45" s="6">
        <v>6250</v>
      </c>
      <c r="K45" s="6">
        <v>30</v>
      </c>
      <c r="L45" s="20">
        <v>2812.5</v>
      </c>
      <c r="M45" t="str">
        <f t="shared" si="0"/>
        <v>below target</v>
      </c>
    </row>
    <row r="46" spans="1:13" x14ac:dyDescent="0.4">
      <c r="A46" s="5" t="s">
        <v>15</v>
      </c>
      <c r="B46" s="6" t="s">
        <v>16</v>
      </c>
      <c r="C46" s="6">
        <v>1189833</v>
      </c>
      <c r="D46" s="27">
        <v>44634</v>
      </c>
      <c r="E46" s="7">
        <v>44664</v>
      </c>
      <c r="F46" s="6" t="s">
        <v>2</v>
      </c>
      <c r="G46" s="6" t="s">
        <v>3</v>
      </c>
      <c r="H46" s="6" t="s">
        <v>5</v>
      </c>
      <c r="I46" s="24">
        <v>0.45</v>
      </c>
      <c r="J46" s="6">
        <v>6500</v>
      </c>
      <c r="K46" s="6">
        <v>30</v>
      </c>
      <c r="L46" s="20">
        <v>2925</v>
      </c>
      <c r="M46" t="str">
        <f t="shared" si="0"/>
        <v>below target</v>
      </c>
    </row>
    <row r="47" spans="1:13" x14ac:dyDescent="0.4">
      <c r="A47" s="5" t="s">
        <v>15</v>
      </c>
      <c r="B47" s="6" t="s">
        <v>16</v>
      </c>
      <c r="C47" s="6">
        <v>1189833</v>
      </c>
      <c r="D47" s="27">
        <v>44634</v>
      </c>
      <c r="E47" s="7">
        <v>44664</v>
      </c>
      <c r="F47" s="6" t="s">
        <v>2</v>
      </c>
      <c r="G47" s="6" t="s">
        <v>3</v>
      </c>
      <c r="H47" s="6" t="s">
        <v>8</v>
      </c>
      <c r="I47" s="24">
        <v>0.45</v>
      </c>
      <c r="J47" s="6">
        <v>5500</v>
      </c>
      <c r="K47" s="6">
        <v>30</v>
      </c>
      <c r="L47" s="20">
        <v>2475</v>
      </c>
      <c r="M47" t="str">
        <f t="shared" si="0"/>
        <v>below target</v>
      </c>
    </row>
    <row r="48" spans="1:13" x14ac:dyDescent="0.4">
      <c r="A48" s="1" t="s">
        <v>15</v>
      </c>
      <c r="B48" s="2" t="s">
        <v>16</v>
      </c>
      <c r="C48" s="2">
        <v>1189833</v>
      </c>
      <c r="D48" s="26">
        <v>44634</v>
      </c>
      <c r="E48" s="3">
        <v>44664</v>
      </c>
      <c r="F48" s="2" t="s">
        <v>2</v>
      </c>
      <c r="G48" s="2" t="s">
        <v>3</v>
      </c>
      <c r="H48" s="2" t="s">
        <v>9</v>
      </c>
      <c r="I48" s="23">
        <v>0.5</v>
      </c>
      <c r="J48" s="2">
        <v>4250</v>
      </c>
      <c r="K48" s="2">
        <v>30</v>
      </c>
      <c r="L48" s="19">
        <v>2125</v>
      </c>
      <c r="M48" t="str">
        <f t="shared" si="0"/>
        <v>below target</v>
      </c>
    </row>
    <row r="49" spans="1:13" x14ac:dyDescent="0.4">
      <c r="A49" s="1" t="s">
        <v>15</v>
      </c>
      <c r="B49" s="2" t="s">
        <v>16</v>
      </c>
      <c r="C49" s="2">
        <v>1189833</v>
      </c>
      <c r="D49" s="26">
        <v>44634</v>
      </c>
      <c r="E49" s="3">
        <v>44664</v>
      </c>
      <c r="F49" s="2" t="s">
        <v>2</v>
      </c>
      <c r="G49" s="2" t="s">
        <v>3</v>
      </c>
      <c r="H49" s="2" t="s">
        <v>6</v>
      </c>
      <c r="I49" s="23">
        <v>0.45</v>
      </c>
      <c r="J49" s="2">
        <v>6500</v>
      </c>
      <c r="K49" s="2">
        <v>30</v>
      </c>
      <c r="L49" s="19">
        <v>2925</v>
      </c>
      <c r="M49" t="str">
        <f t="shared" si="0"/>
        <v>below target</v>
      </c>
    </row>
    <row r="50" spans="1:13" x14ac:dyDescent="0.4">
      <c r="A50" s="1" t="s">
        <v>0</v>
      </c>
      <c r="B50" s="2" t="s">
        <v>1</v>
      </c>
      <c r="C50" s="2">
        <v>1128299</v>
      </c>
      <c r="D50" s="26">
        <v>44639</v>
      </c>
      <c r="E50" s="3">
        <v>44669</v>
      </c>
      <c r="F50" s="2" t="s">
        <v>2</v>
      </c>
      <c r="G50" s="2" t="s">
        <v>3</v>
      </c>
      <c r="H50" s="2" t="s">
        <v>4</v>
      </c>
      <c r="I50" s="23">
        <v>0.4</v>
      </c>
      <c r="J50" s="2">
        <v>8500</v>
      </c>
      <c r="K50" s="2">
        <v>30</v>
      </c>
      <c r="L50" s="19">
        <v>4250</v>
      </c>
      <c r="M50" t="str">
        <f t="shared" si="0"/>
        <v>below target</v>
      </c>
    </row>
    <row r="51" spans="1:13" x14ac:dyDescent="0.4">
      <c r="A51" s="5" t="s">
        <v>0</v>
      </c>
      <c r="B51" s="6" t="s">
        <v>1</v>
      </c>
      <c r="C51" s="6">
        <v>1128299</v>
      </c>
      <c r="D51" s="27">
        <v>44639</v>
      </c>
      <c r="E51" s="7">
        <v>44669</v>
      </c>
      <c r="F51" s="6" t="s">
        <v>2</v>
      </c>
      <c r="G51" s="6" t="s">
        <v>3</v>
      </c>
      <c r="H51" s="6" t="s">
        <v>10</v>
      </c>
      <c r="I51" s="23">
        <v>0.65</v>
      </c>
      <c r="J51" s="6">
        <v>7000</v>
      </c>
      <c r="K51" s="6">
        <v>30</v>
      </c>
      <c r="L51" s="20">
        <v>4200</v>
      </c>
      <c r="M51" t="str">
        <f t="shared" si="0"/>
        <v>below target</v>
      </c>
    </row>
    <row r="52" spans="1:13" x14ac:dyDescent="0.4">
      <c r="A52" s="5" t="s">
        <v>0</v>
      </c>
      <c r="B52" s="6" t="s">
        <v>1</v>
      </c>
      <c r="C52" s="6">
        <v>1128299</v>
      </c>
      <c r="D52" s="27">
        <v>44639</v>
      </c>
      <c r="E52" s="7">
        <v>44669</v>
      </c>
      <c r="F52" s="6" t="s">
        <v>2</v>
      </c>
      <c r="G52" s="6" t="s">
        <v>3</v>
      </c>
      <c r="H52" s="6" t="s">
        <v>5</v>
      </c>
      <c r="I52" s="24">
        <v>0.6</v>
      </c>
      <c r="J52" s="6">
        <v>7000</v>
      </c>
      <c r="K52" s="6">
        <v>30</v>
      </c>
      <c r="L52" s="20">
        <v>4200</v>
      </c>
      <c r="M52" t="str">
        <f t="shared" si="0"/>
        <v>below target</v>
      </c>
    </row>
    <row r="53" spans="1:13" x14ac:dyDescent="0.4">
      <c r="A53" s="5" t="s">
        <v>0</v>
      </c>
      <c r="B53" s="6" t="s">
        <v>1</v>
      </c>
      <c r="C53" s="6">
        <v>1128299</v>
      </c>
      <c r="D53" s="27">
        <v>44639</v>
      </c>
      <c r="E53" s="7">
        <v>44669</v>
      </c>
      <c r="F53" s="6" t="s">
        <v>2</v>
      </c>
      <c r="G53" s="6" t="s">
        <v>3</v>
      </c>
      <c r="H53" s="6" t="s">
        <v>8</v>
      </c>
      <c r="I53" s="24">
        <v>0.6</v>
      </c>
      <c r="J53" s="6">
        <v>6000</v>
      </c>
      <c r="K53" s="6">
        <v>30</v>
      </c>
      <c r="L53" s="20">
        <v>3600</v>
      </c>
      <c r="M53" t="str">
        <f t="shared" si="0"/>
        <v>below target</v>
      </c>
    </row>
    <row r="54" spans="1:13" x14ac:dyDescent="0.4">
      <c r="A54" s="1" t="s">
        <v>0</v>
      </c>
      <c r="B54" s="2" t="s">
        <v>1</v>
      </c>
      <c r="C54" s="2">
        <v>1128299</v>
      </c>
      <c r="D54" s="26">
        <v>44639</v>
      </c>
      <c r="E54" s="3">
        <v>44669</v>
      </c>
      <c r="F54" s="2" t="s">
        <v>2</v>
      </c>
      <c r="G54" s="2" t="s">
        <v>3</v>
      </c>
      <c r="H54" s="2" t="s">
        <v>9</v>
      </c>
      <c r="I54" s="23">
        <v>0.65</v>
      </c>
      <c r="J54" s="2">
        <v>5000</v>
      </c>
      <c r="K54" s="2">
        <v>30</v>
      </c>
      <c r="L54" s="19">
        <v>3250</v>
      </c>
      <c r="M54" t="str">
        <f t="shared" si="0"/>
        <v>below target</v>
      </c>
    </row>
    <row r="55" spans="1:13" x14ac:dyDescent="0.4">
      <c r="A55" s="1" t="s">
        <v>0</v>
      </c>
      <c r="B55" s="2" t="s">
        <v>1</v>
      </c>
      <c r="C55" s="2">
        <v>1128299</v>
      </c>
      <c r="D55" s="26">
        <v>44639</v>
      </c>
      <c r="E55" s="3">
        <v>44669</v>
      </c>
      <c r="F55" s="2" t="s">
        <v>2</v>
      </c>
      <c r="G55" s="2" t="s">
        <v>3</v>
      </c>
      <c r="H55" s="2" t="s">
        <v>6</v>
      </c>
      <c r="I55" s="23">
        <v>0.6</v>
      </c>
      <c r="J55" s="2">
        <v>7000</v>
      </c>
      <c r="K55" s="2">
        <v>30</v>
      </c>
      <c r="L55" s="19">
        <v>4200</v>
      </c>
      <c r="M55" t="str">
        <f t="shared" si="0"/>
        <v>below target</v>
      </c>
    </row>
    <row r="56" spans="1:13" x14ac:dyDescent="0.4">
      <c r="A56" s="1" t="s">
        <v>11</v>
      </c>
      <c r="B56" s="2" t="s">
        <v>12</v>
      </c>
      <c r="C56" s="2">
        <v>1197831</v>
      </c>
      <c r="D56" s="26">
        <v>44653</v>
      </c>
      <c r="E56" s="3">
        <v>44683</v>
      </c>
      <c r="F56" s="2" t="s">
        <v>13</v>
      </c>
      <c r="G56" s="2" t="s">
        <v>14</v>
      </c>
      <c r="H56" s="2" t="s">
        <v>4</v>
      </c>
      <c r="I56" s="23">
        <v>0.3</v>
      </c>
      <c r="J56" s="2">
        <v>9000</v>
      </c>
      <c r="K56" s="2">
        <v>30</v>
      </c>
      <c r="L56" s="19">
        <v>2700</v>
      </c>
      <c r="M56" t="str">
        <f t="shared" si="0"/>
        <v>below target</v>
      </c>
    </row>
    <row r="57" spans="1:13" x14ac:dyDescent="0.4">
      <c r="A57" s="5" t="s">
        <v>11</v>
      </c>
      <c r="B57" s="6" t="s">
        <v>12</v>
      </c>
      <c r="C57" s="6">
        <v>1197831</v>
      </c>
      <c r="D57" s="27">
        <v>44653</v>
      </c>
      <c r="E57" s="7">
        <v>44683</v>
      </c>
      <c r="F57" s="6" t="s">
        <v>13</v>
      </c>
      <c r="G57" s="6" t="s">
        <v>14</v>
      </c>
      <c r="H57" s="6" t="s">
        <v>10</v>
      </c>
      <c r="I57" s="23">
        <v>0.55000000000000004</v>
      </c>
      <c r="J57" s="6">
        <v>8000</v>
      </c>
      <c r="K57" s="6">
        <v>30</v>
      </c>
      <c r="L57" s="20">
        <v>3200</v>
      </c>
      <c r="M57" t="str">
        <f t="shared" si="0"/>
        <v>below target</v>
      </c>
    </row>
    <row r="58" spans="1:13" x14ac:dyDescent="0.4">
      <c r="A58" s="5" t="s">
        <v>11</v>
      </c>
      <c r="B58" s="6" t="s">
        <v>12</v>
      </c>
      <c r="C58" s="6">
        <v>1197831</v>
      </c>
      <c r="D58" s="27">
        <v>44653</v>
      </c>
      <c r="E58" s="7">
        <v>44683</v>
      </c>
      <c r="F58" s="6" t="s">
        <v>13</v>
      </c>
      <c r="G58" s="6" t="s">
        <v>14</v>
      </c>
      <c r="H58" s="6" t="s">
        <v>5</v>
      </c>
      <c r="I58" s="24">
        <v>0.4</v>
      </c>
      <c r="J58" s="6">
        <v>9000</v>
      </c>
      <c r="K58" s="6">
        <v>30</v>
      </c>
      <c r="L58" s="20">
        <v>3600</v>
      </c>
      <c r="M58" t="str">
        <f t="shared" si="0"/>
        <v>below target</v>
      </c>
    </row>
    <row r="59" spans="1:13" x14ac:dyDescent="0.4">
      <c r="A59" s="5" t="s">
        <v>11</v>
      </c>
      <c r="B59" s="6" t="s">
        <v>12</v>
      </c>
      <c r="C59" s="6">
        <v>1197831</v>
      </c>
      <c r="D59" s="27">
        <v>44653</v>
      </c>
      <c r="E59" s="7">
        <v>44683</v>
      </c>
      <c r="F59" s="6" t="s">
        <v>13</v>
      </c>
      <c r="G59" s="6" t="s">
        <v>14</v>
      </c>
      <c r="H59" s="6" t="s">
        <v>8</v>
      </c>
      <c r="I59" s="24">
        <v>0.4</v>
      </c>
      <c r="J59" s="6">
        <v>6250</v>
      </c>
      <c r="K59" s="6">
        <v>30</v>
      </c>
      <c r="L59" s="20">
        <v>2500</v>
      </c>
      <c r="M59" t="str">
        <f t="shared" si="0"/>
        <v>below target</v>
      </c>
    </row>
    <row r="60" spans="1:13" x14ac:dyDescent="0.4">
      <c r="A60" s="1" t="s">
        <v>11</v>
      </c>
      <c r="B60" s="2" t="s">
        <v>12</v>
      </c>
      <c r="C60" s="2">
        <v>1197831</v>
      </c>
      <c r="D60" s="26">
        <v>44653</v>
      </c>
      <c r="E60" s="3">
        <v>44683</v>
      </c>
      <c r="F60" s="2" t="s">
        <v>13</v>
      </c>
      <c r="G60" s="2" t="s">
        <v>14</v>
      </c>
      <c r="H60" s="2" t="s">
        <v>9</v>
      </c>
      <c r="I60" s="23">
        <v>0.45</v>
      </c>
      <c r="J60" s="2">
        <v>5250</v>
      </c>
      <c r="K60" s="2">
        <v>30</v>
      </c>
      <c r="L60" s="19">
        <v>2362.5</v>
      </c>
      <c r="M60" t="str">
        <f t="shared" si="0"/>
        <v>below target</v>
      </c>
    </row>
    <row r="61" spans="1:13" x14ac:dyDescent="0.4">
      <c r="A61" s="1" t="s">
        <v>11</v>
      </c>
      <c r="B61" s="2" t="s">
        <v>12</v>
      </c>
      <c r="C61" s="2">
        <v>1197831</v>
      </c>
      <c r="D61" s="26">
        <v>44653</v>
      </c>
      <c r="E61" s="3">
        <v>44683</v>
      </c>
      <c r="F61" s="2" t="s">
        <v>13</v>
      </c>
      <c r="G61" s="2" t="s">
        <v>14</v>
      </c>
      <c r="H61" s="2" t="s">
        <v>6</v>
      </c>
      <c r="I61" s="23">
        <v>0.35</v>
      </c>
      <c r="J61" s="2">
        <v>7250</v>
      </c>
      <c r="K61" s="2">
        <v>30</v>
      </c>
      <c r="L61" s="19">
        <v>2537.5</v>
      </c>
      <c r="M61" t="str">
        <f t="shared" si="0"/>
        <v>below target</v>
      </c>
    </row>
    <row r="62" spans="1:13" x14ac:dyDescent="0.4">
      <c r="A62" s="1" t="s">
        <v>15</v>
      </c>
      <c r="B62" s="2" t="s">
        <v>16</v>
      </c>
      <c r="C62" s="2">
        <v>1189833</v>
      </c>
      <c r="D62" s="26">
        <v>44666</v>
      </c>
      <c r="E62" s="3">
        <v>44696</v>
      </c>
      <c r="F62" s="2" t="s">
        <v>2</v>
      </c>
      <c r="G62" s="2" t="s">
        <v>3</v>
      </c>
      <c r="H62" s="2" t="s">
        <v>4</v>
      </c>
      <c r="I62" s="23">
        <v>0.5</v>
      </c>
      <c r="J62" s="2">
        <v>8000</v>
      </c>
      <c r="K62" s="2">
        <v>30</v>
      </c>
      <c r="L62" s="19">
        <v>3600</v>
      </c>
      <c r="M62" t="str">
        <f t="shared" si="0"/>
        <v>below target</v>
      </c>
    </row>
    <row r="63" spans="1:13" x14ac:dyDescent="0.4">
      <c r="A63" s="5" t="s">
        <v>15</v>
      </c>
      <c r="B63" s="6" t="s">
        <v>16</v>
      </c>
      <c r="C63" s="6">
        <v>1189833</v>
      </c>
      <c r="D63" s="27">
        <v>44666</v>
      </c>
      <c r="E63" s="7">
        <v>44696</v>
      </c>
      <c r="F63" s="6" t="s">
        <v>2</v>
      </c>
      <c r="G63" s="6" t="s">
        <v>3</v>
      </c>
      <c r="H63" s="6" t="s">
        <v>10</v>
      </c>
      <c r="I63" s="24">
        <v>0.65</v>
      </c>
      <c r="J63" s="6">
        <v>6000</v>
      </c>
      <c r="K63" s="6">
        <v>30</v>
      </c>
      <c r="L63" s="20">
        <v>3900</v>
      </c>
      <c r="M63" t="str">
        <f t="shared" si="0"/>
        <v>below target</v>
      </c>
    </row>
    <row r="64" spans="1:13" x14ac:dyDescent="0.4">
      <c r="A64" s="5" t="s">
        <v>15</v>
      </c>
      <c r="B64" s="6" t="s">
        <v>16</v>
      </c>
      <c r="C64" s="6">
        <v>1189833</v>
      </c>
      <c r="D64" s="27">
        <v>44666</v>
      </c>
      <c r="E64" s="7">
        <v>44696</v>
      </c>
      <c r="F64" s="6" t="s">
        <v>2</v>
      </c>
      <c r="G64" s="6" t="s">
        <v>3</v>
      </c>
      <c r="H64" s="6" t="s">
        <v>5</v>
      </c>
      <c r="I64" s="24">
        <v>0.5</v>
      </c>
      <c r="J64" s="6">
        <v>6000</v>
      </c>
      <c r="K64" s="6">
        <v>30</v>
      </c>
      <c r="L64" s="20">
        <v>3000</v>
      </c>
      <c r="M64" t="str">
        <f t="shared" si="0"/>
        <v>below target</v>
      </c>
    </row>
    <row r="65" spans="1:13" x14ac:dyDescent="0.4">
      <c r="A65" s="5" t="s">
        <v>15</v>
      </c>
      <c r="B65" s="6" t="s">
        <v>16</v>
      </c>
      <c r="C65" s="6">
        <v>1189833</v>
      </c>
      <c r="D65" s="27">
        <v>44666</v>
      </c>
      <c r="E65" s="7">
        <v>44696</v>
      </c>
      <c r="F65" s="6" t="s">
        <v>2</v>
      </c>
      <c r="G65" s="6" t="s">
        <v>3</v>
      </c>
      <c r="H65" s="6" t="s">
        <v>8</v>
      </c>
      <c r="I65" s="24">
        <v>0.45</v>
      </c>
      <c r="J65" s="6">
        <v>5250</v>
      </c>
      <c r="K65" s="6">
        <v>30</v>
      </c>
      <c r="L65" s="20">
        <v>2362.5</v>
      </c>
      <c r="M65" t="str">
        <f t="shared" si="0"/>
        <v>below target</v>
      </c>
    </row>
    <row r="66" spans="1:13" x14ac:dyDescent="0.4">
      <c r="A66" s="1" t="s">
        <v>15</v>
      </c>
      <c r="B66" s="2" t="s">
        <v>16</v>
      </c>
      <c r="C66" s="2">
        <v>1189833</v>
      </c>
      <c r="D66" s="26">
        <v>44666</v>
      </c>
      <c r="E66" s="3">
        <v>44696</v>
      </c>
      <c r="F66" s="2" t="s">
        <v>2</v>
      </c>
      <c r="G66" s="2" t="s">
        <v>3</v>
      </c>
      <c r="H66" s="2" t="s">
        <v>9</v>
      </c>
      <c r="I66" s="23">
        <v>0.5</v>
      </c>
      <c r="J66" s="2">
        <v>4250</v>
      </c>
      <c r="K66" s="2">
        <v>30</v>
      </c>
      <c r="L66" s="19">
        <v>2125</v>
      </c>
      <c r="M66" t="str">
        <f t="shared" si="0"/>
        <v>below target</v>
      </c>
    </row>
    <row r="67" spans="1:13" x14ac:dyDescent="0.4">
      <c r="A67" s="1" t="s">
        <v>15</v>
      </c>
      <c r="B67" s="2" t="s">
        <v>16</v>
      </c>
      <c r="C67" s="2">
        <v>1189833</v>
      </c>
      <c r="D67" s="26">
        <v>44666</v>
      </c>
      <c r="E67" s="3">
        <v>44696</v>
      </c>
      <c r="F67" s="2" t="s">
        <v>2</v>
      </c>
      <c r="G67" s="2" t="s">
        <v>3</v>
      </c>
      <c r="H67" s="2" t="s">
        <v>6</v>
      </c>
      <c r="I67" s="23">
        <v>0.5</v>
      </c>
      <c r="J67" s="2">
        <v>6250</v>
      </c>
      <c r="K67" s="2">
        <v>30</v>
      </c>
      <c r="L67" s="19">
        <v>3125</v>
      </c>
      <c r="M67" t="str">
        <f t="shared" ref="M67:M130" si="1">IF(J67&gt;9000, "above target", "below target")</f>
        <v>below target</v>
      </c>
    </row>
    <row r="68" spans="1:13" x14ac:dyDescent="0.4">
      <c r="A68" s="1" t="s">
        <v>0</v>
      </c>
      <c r="B68" s="2" t="s">
        <v>1</v>
      </c>
      <c r="C68" s="2">
        <v>1128299</v>
      </c>
      <c r="D68" s="26">
        <v>44671</v>
      </c>
      <c r="E68" s="3">
        <v>44701</v>
      </c>
      <c r="F68" s="2" t="s">
        <v>2</v>
      </c>
      <c r="G68" s="2" t="s">
        <v>3</v>
      </c>
      <c r="H68" s="2" t="s">
        <v>4</v>
      </c>
      <c r="I68" s="23">
        <v>0.45</v>
      </c>
      <c r="J68" s="2">
        <v>8750</v>
      </c>
      <c r="K68" s="2">
        <v>30</v>
      </c>
      <c r="L68" s="19">
        <v>5250</v>
      </c>
      <c r="M68" t="str">
        <f t="shared" si="1"/>
        <v>below target</v>
      </c>
    </row>
    <row r="69" spans="1:13" x14ac:dyDescent="0.4">
      <c r="A69" s="5" t="s">
        <v>0</v>
      </c>
      <c r="B69" s="6" t="s">
        <v>1</v>
      </c>
      <c r="C69" s="6">
        <v>1128299</v>
      </c>
      <c r="D69" s="27">
        <v>44671</v>
      </c>
      <c r="E69" s="7">
        <v>44701</v>
      </c>
      <c r="F69" s="6" t="s">
        <v>2</v>
      </c>
      <c r="G69" s="6" t="s">
        <v>3</v>
      </c>
      <c r="H69" s="6" t="s">
        <v>10</v>
      </c>
      <c r="I69" s="24">
        <v>0.8</v>
      </c>
      <c r="J69" s="6">
        <v>7000</v>
      </c>
      <c r="K69" s="6">
        <v>30</v>
      </c>
      <c r="L69" s="20">
        <v>5600</v>
      </c>
      <c r="M69" t="str">
        <f t="shared" si="1"/>
        <v>below target</v>
      </c>
    </row>
    <row r="70" spans="1:13" x14ac:dyDescent="0.4">
      <c r="A70" s="5" t="s">
        <v>0</v>
      </c>
      <c r="B70" s="6" t="s">
        <v>1</v>
      </c>
      <c r="C70" s="6">
        <v>1128299</v>
      </c>
      <c r="D70" s="27">
        <v>44671</v>
      </c>
      <c r="E70" s="7">
        <v>44701</v>
      </c>
      <c r="F70" s="6" t="s">
        <v>2</v>
      </c>
      <c r="G70" s="6" t="s">
        <v>3</v>
      </c>
      <c r="H70" s="6" t="s">
        <v>5</v>
      </c>
      <c r="I70" s="24">
        <v>0.65</v>
      </c>
      <c r="J70" s="6">
        <v>6750</v>
      </c>
      <c r="K70" s="6">
        <v>30</v>
      </c>
      <c r="L70" s="20">
        <v>4387.5</v>
      </c>
      <c r="M70" t="str">
        <f t="shared" si="1"/>
        <v>below target</v>
      </c>
    </row>
    <row r="71" spans="1:13" x14ac:dyDescent="0.4">
      <c r="A71" s="5" t="s">
        <v>0</v>
      </c>
      <c r="B71" s="6" t="s">
        <v>1</v>
      </c>
      <c r="C71" s="6">
        <v>1128299</v>
      </c>
      <c r="D71" s="27">
        <v>44671</v>
      </c>
      <c r="E71" s="7">
        <v>44701</v>
      </c>
      <c r="F71" s="6" t="s">
        <v>2</v>
      </c>
      <c r="G71" s="6" t="s">
        <v>3</v>
      </c>
      <c r="H71" s="6" t="s">
        <v>8</v>
      </c>
      <c r="I71" s="24">
        <v>0.6</v>
      </c>
      <c r="J71" s="6">
        <v>6250</v>
      </c>
      <c r="K71" s="6">
        <v>30</v>
      </c>
      <c r="L71" s="20">
        <v>3750</v>
      </c>
      <c r="M71" t="str">
        <f t="shared" si="1"/>
        <v>below target</v>
      </c>
    </row>
    <row r="72" spans="1:13" x14ac:dyDescent="0.4">
      <c r="A72" s="1" t="s">
        <v>0</v>
      </c>
      <c r="B72" s="2" t="s">
        <v>1</v>
      </c>
      <c r="C72" s="2">
        <v>1128299</v>
      </c>
      <c r="D72" s="26">
        <v>44671</v>
      </c>
      <c r="E72" s="3">
        <v>44701</v>
      </c>
      <c r="F72" s="2" t="s">
        <v>2</v>
      </c>
      <c r="G72" s="2" t="s">
        <v>3</v>
      </c>
      <c r="H72" s="2" t="s">
        <v>9</v>
      </c>
      <c r="I72" s="23">
        <v>0.65</v>
      </c>
      <c r="J72" s="2">
        <v>5250</v>
      </c>
      <c r="K72" s="2">
        <v>30</v>
      </c>
      <c r="L72" s="19">
        <v>3412.5</v>
      </c>
      <c r="M72" t="str">
        <f t="shared" si="1"/>
        <v>below target</v>
      </c>
    </row>
    <row r="73" spans="1:13" x14ac:dyDescent="0.4">
      <c r="A73" s="1" t="s">
        <v>0</v>
      </c>
      <c r="B73" s="2" t="s">
        <v>1</v>
      </c>
      <c r="C73" s="2">
        <v>1128299</v>
      </c>
      <c r="D73" s="26">
        <v>44671</v>
      </c>
      <c r="E73" s="3">
        <v>44701</v>
      </c>
      <c r="F73" s="2" t="s">
        <v>2</v>
      </c>
      <c r="G73" s="2" t="s">
        <v>3</v>
      </c>
      <c r="H73" s="2" t="s">
        <v>6</v>
      </c>
      <c r="I73" s="23">
        <v>0.65</v>
      </c>
      <c r="J73" s="2">
        <v>7250</v>
      </c>
      <c r="K73" s="2">
        <v>30</v>
      </c>
      <c r="L73" s="19">
        <v>4712.5</v>
      </c>
      <c r="M73" t="str">
        <f t="shared" si="1"/>
        <v>below target</v>
      </c>
    </row>
    <row r="74" spans="1:13" x14ac:dyDescent="0.4">
      <c r="A74" s="1" t="s">
        <v>11</v>
      </c>
      <c r="B74" s="2" t="s">
        <v>12</v>
      </c>
      <c r="C74" s="2">
        <v>1197831</v>
      </c>
      <c r="D74" s="26">
        <v>44683</v>
      </c>
      <c r="E74" s="3">
        <v>44713</v>
      </c>
      <c r="F74" s="2" t="s">
        <v>13</v>
      </c>
      <c r="G74" s="2" t="s">
        <v>14</v>
      </c>
      <c r="H74" s="2" t="s">
        <v>4</v>
      </c>
      <c r="I74" s="23">
        <v>0.3</v>
      </c>
      <c r="J74" s="2">
        <v>9250</v>
      </c>
      <c r="K74" s="2">
        <v>30</v>
      </c>
      <c r="L74" s="19">
        <v>2775</v>
      </c>
      <c r="M74" t="str">
        <f t="shared" si="1"/>
        <v>above target</v>
      </c>
    </row>
    <row r="75" spans="1:13" x14ac:dyDescent="0.4">
      <c r="A75" s="5" t="s">
        <v>11</v>
      </c>
      <c r="B75" s="6" t="s">
        <v>12</v>
      </c>
      <c r="C75" s="6">
        <v>1197831</v>
      </c>
      <c r="D75" s="27">
        <v>44683</v>
      </c>
      <c r="E75" s="7">
        <v>44713</v>
      </c>
      <c r="F75" s="6" t="s">
        <v>13</v>
      </c>
      <c r="G75" s="6" t="s">
        <v>14</v>
      </c>
      <c r="H75" s="6" t="s">
        <v>10</v>
      </c>
      <c r="I75" s="23">
        <v>0.55000000000000004</v>
      </c>
      <c r="J75" s="6">
        <v>9500</v>
      </c>
      <c r="K75" s="6">
        <v>30</v>
      </c>
      <c r="L75" s="20">
        <v>3800</v>
      </c>
      <c r="M75" t="str">
        <f t="shared" si="1"/>
        <v>above target</v>
      </c>
    </row>
    <row r="76" spans="1:13" x14ac:dyDescent="0.4">
      <c r="A76" s="5" t="s">
        <v>11</v>
      </c>
      <c r="B76" s="6" t="s">
        <v>12</v>
      </c>
      <c r="C76" s="6">
        <v>1197831</v>
      </c>
      <c r="D76" s="27">
        <v>44683</v>
      </c>
      <c r="E76" s="7">
        <v>44713</v>
      </c>
      <c r="F76" s="6" t="s">
        <v>13</v>
      </c>
      <c r="G76" s="6" t="s">
        <v>14</v>
      </c>
      <c r="H76" s="6" t="s">
        <v>5</v>
      </c>
      <c r="I76" s="24">
        <v>0.4</v>
      </c>
      <c r="J76" s="6">
        <v>9250</v>
      </c>
      <c r="K76" s="6">
        <v>30</v>
      </c>
      <c r="L76" s="20">
        <v>3700</v>
      </c>
      <c r="M76" t="str">
        <f t="shared" si="1"/>
        <v>above target</v>
      </c>
    </row>
    <row r="77" spans="1:13" x14ac:dyDescent="0.4">
      <c r="A77" s="5" t="s">
        <v>11</v>
      </c>
      <c r="B77" s="6" t="s">
        <v>12</v>
      </c>
      <c r="C77" s="6">
        <v>1197831</v>
      </c>
      <c r="D77" s="27">
        <v>44683</v>
      </c>
      <c r="E77" s="7">
        <v>44713</v>
      </c>
      <c r="F77" s="6" t="s">
        <v>13</v>
      </c>
      <c r="G77" s="6" t="s">
        <v>14</v>
      </c>
      <c r="H77" s="6" t="s">
        <v>8</v>
      </c>
      <c r="I77" s="24">
        <v>0.4</v>
      </c>
      <c r="J77" s="6">
        <v>7000</v>
      </c>
      <c r="K77" s="6">
        <v>30</v>
      </c>
      <c r="L77" s="20">
        <v>2800</v>
      </c>
      <c r="M77" t="str">
        <f t="shared" si="1"/>
        <v>below target</v>
      </c>
    </row>
    <row r="78" spans="1:13" x14ac:dyDescent="0.4">
      <c r="A78" s="1" t="s">
        <v>11</v>
      </c>
      <c r="B78" s="2" t="s">
        <v>12</v>
      </c>
      <c r="C78" s="2">
        <v>1197831</v>
      </c>
      <c r="D78" s="26">
        <v>44683</v>
      </c>
      <c r="E78" s="3">
        <v>44713</v>
      </c>
      <c r="F78" s="2" t="s">
        <v>13</v>
      </c>
      <c r="G78" s="2" t="s">
        <v>14</v>
      </c>
      <c r="H78" s="2" t="s">
        <v>9</v>
      </c>
      <c r="I78" s="23">
        <v>0.45</v>
      </c>
      <c r="J78" s="2">
        <v>6000</v>
      </c>
      <c r="K78" s="2">
        <v>30</v>
      </c>
      <c r="L78" s="19">
        <v>2700</v>
      </c>
      <c r="M78" t="str">
        <f t="shared" si="1"/>
        <v>below target</v>
      </c>
    </row>
    <row r="79" spans="1:13" x14ac:dyDescent="0.4">
      <c r="A79" s="1" t="s">
        <v>11</v>
      </c>
      <c r="B79" s="2" t="s">
        <v>12</v>
      </c>
      <c r="C79" s="2">
        <v>1197831</v>
      </c>
      <c r="D79" s="26">
        <v>44683</v>
      </c>
      <c r="E79" s="3">
        <v>44713</v>
      </c>
      <c r="F79" s="2" t="s">
        <v>13</v>
      </c>
      <c r="G79" s="2" t="s">
        <v>14</v>
      </c>
      <c r="H79" s="2" t="s">
        <v>6</v>
      </c>
      <c r="I79" s="23">
        <v>0.35</v>
      </c>
      <c r="J79" s="2">
        <v>7750</v>
      </c>
      <c r="K79" s="2">
        <v>30</v>
      </c>
      <c r="L79" s="19">
        <v>2712.5</v>
      </c>
      <c r="M79" t="str">
        <f t="shared" si="1"/>
        <v>below target</v>
      </c>
    </row>
    <row r="80" spans="1:13" x14ac:dyDescent="0.4">
      <c r="A80" s="1" t="s">
        <v>15</v>
      </c>
      <c r="B80" s="2" t="s">
        <v>16</v>
      </c>
      <c r="C80" s="2">
        <v>1189833</v>
      </c>
      <c r="D80" s="26">
        <v>44697</v>
      </c>
      <c r="E80" s="3">
        <v>44727</v>
      </c>
      <c r="F80" s="2" t="s">
        <v>2</v>
      </c>
      <c r="G80" s="2" t="s">
        <v>3</v>
      </c>
      <c r="H80" s="2" t="s">
        <v>4</v>
      </c>
      <c r="I80" s="23">
        <v>0.5</v>
      </c>
      <c r="J80" s="2">
        <v>8000</v>
      </c>
      <c r="K80" s="2">
        <v>30</v>
      </c>
      <c r="L80" s="19">
        <v>3600</v>
      </c>
      <c r="M80" t="str">
        <f t="shared" si="1"/>
        <v>below target</v>
      </c>
    </row>
    <row r="81" spans="1:13" x14ac:dyDescent="0.4">
      <c r="A81" s="5" t="s">
        <v>15</v>
      </c>
      <c r="B81" s="6" t="s">
        <v>16</v>
      </c>
      <c r="C81" s="6">
        <v>1189833</v>
      </c>
      <c r="D81" s="27">
        <v>44697</v>
      </c>
      <c r="E81" s="7">
        <v>44727</v>
      </c>
      <c r="F81" s="6" t="s">
        <v>2</v>
      </c>
      <c r="G81" s="6" t="s">
        <v>3</v>
      </c>
      <c r="H81" s="6" t="s">
        <v>10</v>
      </c>
      <c r="I81" s="24">
        <v>0.65</v>
      </c>
      <c r="J81" s="6">
        <v>6250</v>
      </c>
      <c r="K81" s="6">
        <v>30</v>
      </c>
      <c r="L81" s="20">
        <v>4062.5</v>
      </c>
      <c r="M81" t="str">
        <f t="shared" si="1"/>
        <v>below target</v>
      </c>
    </row>
    <row r="82" spans="1:13" x14ac:dyDescent="0.4">
      <c r="A82" s="5" t="s">
        <v>15</v>
      </c>
      <c r="B82" s="6" t="s">
        <v>16</v>
      </c>
      <c r="C82" s="6">
        <v>1189833</v>
      </c>
      <c r="D82" s="27">
        <v>44697</v>
      </c>
      <c r="E82" s="7">
        <v>44727</v>
      </c>
      <c r="F82" s="6" t="s">
        <v>2</v>
      </c>
      <c r="G82" s="6" t="s">
        <v>3</v>
      </c>
      <c r="H82" s="6" t="s">
        <v>5</v>
      </c>
      <c r="I82" s="24">
        <v>0.5</v>
      </c>
      <c r="J82" s="6">
        <v>6500</v>
      </c>
      <c r="K82" s="6">
        <v>30</v>
      </c>
      <c r="L82" s="20">
        <v>3250</v>
      </c>
      <c r="M82" t="str">
        <f t="shared" si="1"/>
        <v>below target</v>
      </c>
    </row>
    <row r="83" spans="1:13" x14ac:dyDescent="0.4">
      <c r="A83" s="5" t="s">
        <v>15</v>
      </c>
      <c r="B83" s="6" t="s">
        <v>16</v>
      </c>
      <c r="C83" s="6">
        <v>1189833</v>
      </c>
      <c r="D83" s="27">
        <v>44697</v>
      </c>
      <c r="E83" s="7">
        <v>44727</v>
      </c>
      <c r="F83" s="6" t="s">
        <v>2</v>
      </c>
      <c r="G83" s="6" t="s">
        <v>3</v>
      </c>
      <c r="H83" s="6" t="s">
        <v>8</v>
      </c>
      <c r="I83" s="24">
        <v>0.45</v>
      </c>
      <c r="J83" s="6">
        <v>5500</v>
      </c>
      <c r="K83" s="6">
        <v>30</v>
      </c>
      <c r="L83" s="20">
        <v>2475</v>
      </c>
      <c r="M83" t="str">
        <f t="shared" si="1"/>
        <v>below target</v>
      </c>
    </row>
    <row r="84" spans="1:13" x14ac:dyDescent="0.4">
      <c r="A84" s="1" t="s">
        <v>15</v>
      </c>
      <c r="B84" s="2" t="s">
        <v>16</v>
      </c>
      <c r="C84" s="2">
        <v>1189833</v>
      </c>
      <c r="D84" s="26">
        <v>44697</v>
      </c>
      <c r="E84" s="3">
        <v>44727</v>
      </c>
      <c r="F84" s="2" t="s">
        <v>2</v>
      </c>
      <c r="G84" s="2" t="s">
        <v>3</v>
      </c>
      <c r="H84" s="2" t="s">
        <v>9</v>
      </c>
      <c r="I84" s="23">
        <v>0.5</v>
      </c>
      <c r="J84" s="2">
        <v>4500</v>
      </c>
      <c r="K84" s="2">
        <v>30</v>
      </c>
      <c r="L84" s="19">
        <v>2250</v>
      </c>
      <c r="M84" t="str">
        <f t="shared" si="1"/>
        <v>below target</v>
      </c>
    </row>
    <row r="85" spans="1:13" x14ac:dyDescent="0.4">
      <c r="A85" s="1" t="s">
        <v>15</v>
      </c>
      <c r="B85" s="2" t="s">
        <v>16</v>
      </c>
      <c r="C85" s="2">
        <v>1189833</v>
      </c>
      <c r="D85" s="26">
        <v>44697</v>
      </c>
      <c r="E85" s="3">
        <v>44727</v>
      </c>
      <c r="F85" s="2" t="s">
        <v>2</v>
      </c>
      <c r="G85" s="2" t="s">
        <v>3</v>
      </c>
      <c r="H85" s="2" t="s">
        <v>6</v>
      </c>
      <c r="I85" s="23">
        <v>0.5</v>
      </c>
      <c r="J85" s="2">
        <v>6500</v>
      </c>
      <c r="K85" s="2">
        <v>30</v>
      </c>
      <c r="L85" s="19">
        <v>3250</v>
      </c>
      <c r="M85" t="str">
        <f t="shared" si="1"/>
        <v>below target</v>
      </c>
    </row>
    <row r="86" spans="1:13" x14ac:dyDescent="0.4">
      <c r="A86" s="1" t="s">
        <v>0</v>
      </c>
      <c r="B86" s="2" t="s">
        <v>1</v>
      </c>
      <c r="C86" s="2">
        <v>1128299</v>
      </c>
      <c r="D86" s="26">
        <v>44702</v>
      </c>
      <c r="E86" s="3">
        <v>44732</v>
      </c>
      <c r="F86" s="2" t="s">
        <v>2</v>
      </c>
      <c r="G86" s="2" t="s">
        <v>3</v>
      </c>
      <c r="H86" s="2" t="s">
        <v>4</v>
      </c>
      <c r="I86" s="23">
        <v>0.45</v>
      </c>
      <c r="J86" s="2">
        <v>9000</v>
      </c>
      <c r="K86" s="2">
        <v>30</v>
      </c>
      <c r="L86" s="19">
        <v>5400</v>
      </c>
      <c r="M86" t="str">
        <f t="shared" si="1"/>
        <v>below target</v>
      </c>
    </row>
    <row r="87" spans="1:13" x14ac:dyDescent="0.4">
      <c r="A87" s="5" t="s">
        <v>0</v>
      </c>
      <c r="B87" s="6" t="s">
        <v>1</v>
      </c>
      <c r="C87" s="6">
        <v>1128299</v>
      </c>
      <c r="D87" s="27">
        <v>44702</v>
      </c>
      <c r="E87" s="7">
        <v>44732</v>
      </c>
      <c r="F87" s="6" t="s">
        <v>2</v>
      </c>
      <c r="G87" s="6" t="s">
        <v>3</v>
      </c>
      <c r="H87" s="6" t="s">
        <v>10</v>
      </c>
      <c r="I87" s="24">
        <v>0.8</v>
      </c>
      <c r="J87" s="6">
        <v>7250</v>
      </c>
      <c r="K87" s="6">
        <v>30</v>
      </c>
      <c r="L87" s="20">
        <v>5800</v>
      </c>
      <c r="M87" t="str">
        <f t="shared" si="1"/>
        <v>below target</v>
      </c>
    </row>
    <row r="88" spans="1:13" x14ac:dyDescent="0.4">
      <c r="A88" s="5" t="s">
        <v>0</v>
      </c>
      <c r="B88" s="6" t="s">
        <v>1</v>
      </c>
      <c r="C88" s="6">
        <v>1128299</v>
      </c>
      <c r="D88" s="27">
        <v>44702</v>
      </c>
      <c r="E88" s="7">
        <v>44732</v>
      </c>
      <c r="F88" s="6" t="s">
        <v>2</v>
      </c>
      <c r="G88" s="6" t="s">
        <v>3</v>
      </c>
      <c r="H88" s="6" t="s">
        <v>5</v>
      </c>
      <c r="I88" s="24">
        <v>0.65</v>
      </c>
      <c r="J88" s="6">
        <v>7500</v>
      </c>
      <c r="K88" s="6">
        <v>30</v>
      </c>
      <c r="L88" s="20">
        <v>4875</v>
      </c>
      <c r="M88" t="str">
        <f t="shared" si="1"/>
        <v>below target</v>
      </c>
    </row>
    <row r="89" spans="1:13" x14ac:dyDescent="0.4">
      <c r="A89" s="5" t="s">
        <v>0</v>
      </c>
      <c r="B89" s="6" t="s">
        <v>1</v>
      </c>
      <c r="C89" s="6">
        <v>1128299</v>
      </c>
      <c r="D89" s="27">
        <v>44702</v>
      </c>
      <c r="E89" s="7">
        <v>44732</v>
      </c>
      <c r="F89" s="6" t="s">
        <v>2</v>
      </c>
      <c r="G89" s="6" t="s">
        <v>3</v>
      </c>
      <c r="H89" s="6" t="s">
        <v>8</v>
      </c>
      <c r="I89" s="24">
        <v>0.6</v>
      </c>
      <c r="J89" s="6">
        <v>6500</v>
      </c>
      <c r="K89" s="6">
        <v>30</v>
      </c>
      <c r="L89" s="20">
        <v>3900</v>
      </c>
      <c r="M89" t="str">
        <f t="shared" si="1"/>
        <v>below target</v>
      </c>
    </row>
    <row r="90" spans="1:13" x14ac:dyDescent="0.4">
      <c r="A90" s="1" t="s">
        <v>0</v>
      </c>
      <c r="B90" s="2" t="s">
        <v>1</v>
      </c>
      <c r="C90" s="2">
        <v>1128299</v>
      </c>
      <c r="D90" s="26">
        <v>44702</v>
      </c>
      <c r="E90" s="3">
        <v>44732</v>
      </c>
      <c r="F90" s="2" t="s">
        <v>2</v>
      </c>
      <c r="G90" s="2" t="s">
        <v>3</v>
      </c>
      <c r="H90" s="2" t="s">
        <v>9</v>
      </c>
      <c r="I90" s="23">
        <v>0.65</v>
      </c>
      <c r="J90" s="2">
        <v>5500</v>
      </c>
      <c r="K90" s="2">
        <v>30</v>
      </c>
      <c r="L90" s="19">
        <v>3575</v>
      </c>
      <c r="M90" t="str">
        <f t="shared" si="1"/>
        <v>below target</v>
      </c>
    </row>
    <row r="91" spans="1:13" x14ac:dyDescent="0.4">
      <c r="A91" s="1" t="s">
        <v>0</v>
      </c>
      <c r="B91" s="2" t="s">
        <v>1</v>
      </c>
      <c r="C91" s="2">
        <v>1128299</v>
      </c>
      <c r="D91" s="26">
        <v>44702</v>
      </c>
      <c r="E91" s="3">
        <v>44732</v>
      </c>
      <c r="F91" s="2" t="s">
        <v>2</v>
      </c>
      <c r="G91" s="2" t="s">
        <v>3</v>
      </c>
      <c r="H91" s="2" t="s">
        <v>6</v>
      </c>
      <c r="I91" s="23">
        <v>0.65</v>
      </c>
      <c r="J91" s="2">
        <v>7500</v>
      </c>
      <c r="K91" s="2">
        <v>30</v>
      </c>
      <c r="L91" s="19">
        <v>4875</v>
      </c>
      <c r="M91" t="str">
        <f t="shared" si="1"/>
        <v>below target</v>
      </c>
    </row>
    <row r="92" spans="1:13" x14ac:dyDescent="0.4">
      <c r="A92" s="1" t="s">
        <v>11</v>
      </c>
      <c r="B92" s="2" t="s">
        <v>12</v>
      </c>
      <c r="C92" s="2">
        <v>1197831</v>
      </c>
      <c r="D92" s="26">
        <v>44713</v>
      </c>
      <c r="E92" s="3">
        <v>44743</v>
      </c>
      <c r="F92" s="2" t="s">
        <v>13</v>
      </c>
      <c r="G92" s="2" t="s">
        <v>14</v>
      </c>
      <c r="H92" s="2" t="s">
        <v>4</v>
      </c>
      <c r="I92" s="23">
        <v>0.35</v>
      </c>
      <c r="J92" s="2">
        <v>9500</v>
      </c>
      <c r="K92" s="2">
        <v>30</v>
      </c>
      <c r="L92" s="19">
        <v>3800</v>
      </c>
      <c r="M92" t="str">
        <f t="shared" si="1"/>
        <v>above target</v>
      </c>
    </row>
    <row r="93" spans="1:13" x14ac:dyDescent="0.4">
      <c r="A93" s="5" t="s">
        <v>11</v>
      </c>
      <c r="B93" s="6" t="s">
        <v>12</v>
      </c>
      <c r="C93" s="6">
        <v>1197831</v>
      </c>
      <c r="D93" s="27">
        <v>44713</v>
      </c>
      <c r="E93" s="7">
        <v>44743</v>
      </c>
      <c r="F93" s="6" t="s">
        <v>13</v>
      </c>
      <c r="G93" s="6" t="s">
        <v>14</v>
      </c>
      <c r="H93" s="6" t="s">
        <v>10</v>
      </c>
      <c r="I93" s="23">
        <v>0.6</v>
      </c>
      <c r="J93" s="6">
        <v>10000</v>
      </c>
      <c r="K93" s="6">
        <v>30</v>
      </c>
      <c r="L93" s="20">
        <v>5000</v>
      </c>
      <c r="M93" t="str">
        <f t="shared" si="1"/>
        <v>above target</v>
      </c>
    </row>
    <row r="94" spans="1:13" x14ac:dyDescent="0.4">
      <c r="A94" s="5" t="s">
        <v>11</v>
      </c>
      <c r="B94" s="6" t="s">
        <v>12</v>
      </c>
      <c r="C94" s="6">
        <v>1197831</v>
      </c>
      <c r="D94" s="27">
        <v>44713</v>
      </c>
      <c r="E94" s="7">
        <v>44743</v>
      </c>
      <c r="F94" s="6" t="s">
        <v>13</v>
      </c>
      <c r="G94" s="6" t="s">
        <v>14</v>
      </c>
      <c r="H94" s="6" t="s">
        <v>5</v>
      </c>
      <c r="I94" s="24">
        <v>0.45</v>
      </c>
      <c r="J94" s="6">
        <v>9500</v>
      </c>
      <c r="K94" s="6">
        <v>30</v>
      </c>
      <c r="L94" s="20">
        <v>4275</v>
      </c>
      <c r="M94" t="str">
        <f t="shared" si="1"/>
        <v>above target</v>
      </c>
    </row>
    <row r="95" spans="1:13" x14ac:dyDescent="0.4">
      <c r="A95" s="5" t="s">
        <v>11</v>
      </c>
      <c r="B95" s="6" t="s">
        <v>12</v>
      </c>
      <c r="C95" s="6">
        <v>1197831</v>
      </c>
      <c r="D95" s="27">
        <v>44713</v>
      </c>
      <c r="E95" s="7">
        <v>44743</v>
      </c>
      <c r="F95" s="6" t="s">
        <v>13</v>
      </c>
      <c r="G95" s="6" t="s">
        <v>14</v>
      </c>
      <c r="H95" s="6" t="s">
        <v>8</v>
      </c>
      <c r="I95" s="24">
        <v>0.4</v>
      </c>
      <c r="J95" s="6">
        <v>7500</v>
      </c>
      <c r="K95" s="6">
        <v>30</v>
      </c>
      <c r="L95" s="20">
        <v>3000</v>
      </c>
      <c r="M95" t="str">
        <f t="shared" si="1"/>
        <v>below target</v>
      </c>
    </row>
    <row r="96" spans="1:13" x14ac:dyDescent="0.4">
      <c r="A96" s="1" t="s">
        <v>11</v>
      </c>
      <c r="B96" s="2" t="s">
        <v>12</v>
      </c>
      <c r="C96" s="2">
        <v>1197831</v>
      </c>
      <c r="D96" s="26">
        <v>44713</v>
      </c>
      <c r="E96" s="3">
        <v>44743</v>
      </c>
      <c r="F96" s="2" t="s">
        <v>13</v>
      </c>
      <c r="G96" s="2" t="s">
        <v>14</v>
      </c>
      <c r="H96" s="2" t="s">
        <v>9</v>
      </c>
      <c r="I96" s="23">
        <v>0.45</v>
      </c>
      <c r="J96" s="2">
        <v>6500</v>
      </c>
      <c r="K96" s="2">
        <v>30</v>
      </c>
      <c r="L96" s="19">
        <v>2925</v>
      </c>
      <c r="M96" t="str">
        <f t="shared" si="1"/>
        <v>below target</v>
      </c>
    </row>
    <row r="97" spans="1:13" x14ac:dyDescent="0.4">
      <c r="A97" s="1" t="s">
        <v>11</v>
      </c>
      <c r="B97" s="2" t="s">
        <v>12</v>
      </c>
      <c r="C97" s="2">
        <v>1197831</v>
      </c>
      <c r="D97" s="26">
        <v>44713</v>
      </c>
      <c r="E97" s="3">
        <v>44743</v>
      </c>
      <c r="F97" s="2" t="s">
        <v>13</v>
      </c>
      <c r="G97" s="2" t="s">
        <v>14</v>
      </c>
      <c r="H97" s="2" t="s">
        <v>6</v>
      </c>
      <c r="I97" s="23">
        <v>0.4</v>
      </c>
      <c r="J97" s="2">
        <v>8000</v>
      </c>
      <c r="K97" s="2">
        <v>30</v>
      </c>
      <c r="L97" s="19">
        <v>3200</v>
      </c>
      <c r="M97" t="str">
        <f t="shared" si="1"/>
        <v>below target</v>
      </c>
    </row>
    <row r="98" spans="1:13" x14ac:dyDescent="0.4">
      <c r="A98" s="1" t="s">
        <v>15</v>
      </c>
      <c r="B98" s="2" t="s">
        <v>16</v>
      </c>
      <c r="C98" s="2">
        <v>1189833</v>
      </c>
      <c r="D98" s="26">
        <v>44727</v>
      </c>
      <c r="E98" s="3">
        <v>44757</v>
      </c>
      <c r="F98" s="2" t="s">
        <v>2</v>
      </c>
      <c r="G98" s="2" t="s">
        <v>3</v>
      </c>
      <c r="H98" s="2" t="s">
        <v>4</v>
      </c>
      <c r="I98" s="23">
        <v>0.5</v>
      </c>
      <c r="J98" s="2">
        <v>9000</v>
      </c>
      <c r="K98" s="2">
        <v>30</v>
      </c>
      <c r="L98" s="19">
        <v>4050</v>
      </c>
      <c r="M98" t="str">
        <f t="shared" si="1"/>
        <v>below target</v>
      </c>
    </row>
    <row r="99" spans="1:13" x14ac:dyDescent="0.4">
      <c r="A99" s="5" t="s">
        <v>15</v>
      </c>
      <c r="B99" s="6" t="s">
        <v>16</v>
      </c>
      <c r="C99" s="6">
        <v>1189833</v>
      </c>
      <c r="D99" s="27">
        <v>44727</v>
      </c>
      <c r="E99" s="7">
        <v>44757</v>
      </c>
      <c r="F99" s="6" t="s">
        <v>2</v>
      </c>
      <c r="G99" s="6" t="s">
        <v>3</v>
      </c>
      <c r="H99" s="6" t="s">
        <v>10</v>
      </c>
      <c r="I99" s="24">
        <v>0.65</v>
      </c>
      <c r="J99" s="6">
        <v>8000</v>
      </c>
      <c r="K99" s="6">
        <v>30</v>
      </c>
      <c r="L99" s="20">
        <v>5200</v>
      </c>
      <c r="M99" t="str">
        <f t="shared" si="1"/>
        <v>below target</v>
      </c>
    </row>
    <row r="100" spans="1:13" x14ac:dyDescent="0.4">
      <c r="A100" s="5" t="s">
        <v>15</v>
      </c>
      <c r="B100" s="6" t="s">
        <v>16</v>
      </c>
      <c r="C100" s="6">
        <v>1189833</v>
      </c>
      <c r="D100" s="27">
        <v>44727</v>
      </c>
      <c r="E100" s="7">
        <v>44757</v>
      </c>
      <c r="F100" s="6" t="s">
        <v>2</v>
      </c>
      <c r="G100" s="6" t="s">
        <v>3</v>
      </c>
      <c r="H100" s="6" t="s">
        <v>5</v>
      </c>
      <c r="I100" s="24">
        <v>0.5</v>
      </c>
      <c r="J100" s="6">
        <v>7500</v>
      </c>
      <c r="K100" s="6">
        <v>30</v>
      </c>
      <c r="L100" s="20">
        <v>3750</v>
      </c>
      <c r="M100" t="str">
        <f t="shared" si="1"/>
        <v>below target</v>
      </c>
    </row>
    <row r="101" spans="1:13" x14ac:dyDescent="0.4">
      <c r="A101" s="5" t="s">
        <v>15</v>
      </c>
      <c r="B101" s="6" t="s">
        <v>16</v>
      </c>
      <c r="C101" s="6">
        <v>1189833</v>
      </c>
      <c r="D101" s="27">
        <v>44727</v>
      </c>
      <c r="E101" s="7">
        <v>44757</v>
      </c>
      <c r="F101" s="6" t="s">
        <v>2</v>
      </c>
      <c r="G101" s="6" t="s">
        <v>3</v>
      </c>
      <c r="H101" s="6" t="s">
        <v>8</v>
      </c>
      <c r="I101" s="24">
        <v>0.45</v>
      </c>
      <c r="J101" s="6">
        <v>6250</v>
      </c>
      <c r="K101" s="6">
        <v>30</v>
      </c>
      <c r="L101" s="20">
        <v>2812.5</v>
      </c>
      <c r="M101" t="str">
        <f t="shared" si="1"/>
        <v>below target</v>
      </c>
    </row>
    <row r="102" spans="1:13" x14ac:dyDescent="0.4">
      <c r="A102" s="1" t="s">
        <v>15</v>
      </c>
      <c r="B102" s="2" t="s">
        <v>16</v>
      </c>
      <c r="C102" s="2">
        <v>1189833</v>
      </c>
      <c r="D102" s="26">
        <v>44727</v>
      </c>
      <c r="E102" s="3">
        <v>44757</v>
      </c>
      <c r="F102" s="2" t="s">
        <v>2</v>
      </c>
      <c r="G102" s="2" t="s">
        <v>3</v>
      </c>
      <c r="H102" s="2" t="s">
        <v>9</v>
      </c>
      <c r="I102" s="23">
        <v>0.5</v>
      </c>
      <c r="J102" s="2">
        <v>5000</v>
      </c>
      <c r="K102" s="2">
        <v>30</v>
      </c>
      <c r="L102" s="19">
        <v>2500</v>
      </c>
      <c r="M102" t="str">
        <f t="shared" si="1"/>
        <v>below target</v>
      </c>
    </row>
    <row r="103" spans="1:13" x14ac:dyDescent="0.4">
      <c r="A103" s="1" t="s">
        <v>15</v>
      </c>
      <c r="B103" s="2" t="s">
        <v>16</v>
      </c>
      <c r="C103" s="2">
        <v>1189833</v>
      </c>
      <c r="D103" s="26">
        <v>44727</v>
      </c>
      <c r="E103" s="3">
        <v>44757</v>
      </c>
      <c r="F103" s="2" t="s">
        <v>2</v>
      </c>
      <c r="G103" s="2" t="s">
        <v>3</v>
      </c>
      <c r="H103" s="2" t="s">
        <v>6</v>
      </c>
      <c r="I103" s="23">
        <v>0.5</v>
      </c>
      <c r="J103" s="2">
        <v>7500</v>
      </c>
      <c r="K103" s="2">
        <v>30</v>
      </c>
      <c r="L103" s="19">
        <v>3750</v>
      </c>
      <c r="M103" t="str">
        <f t="shared" si="1"/>
        <v>below target</v>
      </c>
    </row>
    <row r="104" spans="1:13" x14ac:dyDescent="0.4">
      <c r="A104" s="1" t="s">
        <v>0</v>
      </c>
      <c r="B104" s="2" t="s">
        <v>1</v>
      </c>
      <c r="C104" s="2">
        <v>1128299</v>
      </c>
      <c r="D104" s="26">
        <v>44732</v>
      </c>
      <c r="E104" s="3">
        <v>44762</v>
      </c>
      <c r="F104" s="2" t="s">
        <v>2</v>
      </c>
      <c r="G104" s="2" t="s">
        <v>3</v>
      </c>
      <c r="H104" s="2" t="s">
        <v>4</v>
      </c>
      <c r="I104" s="23">
        <v>0.45</v>
      </c>
      <c r="J104" s="2">
        <v>9750</v>
      </c>
      <c r="K104" s="2">
        <v>30</v>
      </c>
      <c r="L104" s="19">
        <v>5850</v>
      </c>
      <c r="M104" t="str">
        <f t="shared" si="1"/>
        <v>above target</v>
      </c>
    </row>
    <row r="105" spans="1:13" x14ac:dyDescent="0.4">
      <c r="A105" s="5" t="s">
        <v>0</v>
      </c>
      <c r="B105" s="6" t="s">
        <v>1</v>
      </c>
      <c r="C105" s="6">
        <v>1128299</v>
      </c>
      <c r="D105" s="27">
        <v>44732</v>
      </c>
      <c r="E105" s="7">
        <v>44762</v>
      </c>
      <c r="F105" s="6" t="s">
        <v>2</v>
      </c>
      <c r="G105" s="6" t="s">
        <v>3</v>
      </c>
      <c r="H105" s="6" t="s">
        <v>10</v>
      </c>
      <c r="I105" s="24">
        <v>0.8</v>
      </c>
      <c r="J105" s="6">
        <v>8750</v>
      </c>
      <c r="K105" s="6">
        <v>30</v>
      </c>
      <c r="L105" s="20">
        <v>7000</v>
      </c>
      <c r="M105" t="str">
        <f t="shared" si="1"/>
        <v>below target</v>
      </c>
    </row>
    <row r="106" spans="1:13" x14ac:dyDescent="0.4">
      <c r="A106" s="5" t="s">
        <v>0</v>
      </c>
      <c r="B106" s="6" t="s">
        <v>1</v>
      </c>
      <c r="C106" s="6">
        <v>1128299</v>
      </c>
      <c r="D106" s="27">
        <v>44732</v>
      </c>
      <c r="E106" s="7">
        <v>44762</v>
      </c>
      <c r="F106" s="6" t="s">
        <v>2</v>
      </c>
      <c r="G106" s="6" t="s">
        <v>3</v>
      </c>
      <c r="H106" s="6" t="s">
        <v>5</v>
      </c>
      <c r="I106" s="24">
        <v>0.65</v>
      </c>
      <c r="J106" s="6">
        <v>8250</v>
      </c>
      <c r="K106" s="6">
        <v>30</v>
      </c>
      <c r="L106" s="20">
        <v>5362.5</v>
      </c>
      <c r="M106" t="str">
        <f t="shared" si="1"/>
        <v>below target</v>
      </c>
    </row>
    <row r="107" spans="1:13" x14ac:dyDescent="0.4">
      <c r="A107" s="5" t="s">
        <v>0</v>
      </c>
      <c r="B107" s="6" t="s">
        <v>1</v>
      </c>
      <c r="C107" s="6">
        <v>1128299</v>
      </c>
      <c r="D107" s="27">
        <v>44732</v>
      </c>
      <c r="E107" s="7">
        <v>44762</v>
      </c>
      <c r="F107" s="6" t="s">
        <v>2</v>
      </c>
      <c r="G107" s="6" t="s">
        <v>3</v>
      </c>
      <c r="H107" s="6" t="s">
        <v>8</v>
      </c>
      <c r="I107" s="24">
        <v>0.6</v>
      </c>
      <c r="J107" s="6">
        <v>7000</v>
      </c>
      <c r="K107" s="6">
        <v>30</v>
      </c>
      <c r="L107" s="20">
        <v>4200</v>
      </c>
      <c r="M107" t="str">
        <f t="shared" si="1"/>
        <v>below target</v>
      </c>
    </row>
    <row r="108" spans="1:13" x14ac:dyDescent="0.4">
      <c r="A108" s="1" t="s">
        <v>0</v>
      </c>
      <c r="B108" s="2" t="s">
        <v>1</v>
      </c>
      <c r="C108" s="2">
        <v>1128299</v>
      </c>
      <c r="D108" s="26">
        <v>44732</v>
      </c>
      <c r="E108" s="3">
        <v>44762</v>
      </c>
      <c r="F108" s="2" t="s">
        <v>2</v>
      </c>
      <c r="G108" s="2" t="s">
        <v>3</v>
      </c>
      <c r="H108" s="2" t="s">
        <v>9</v>
      </c>
      <c r="I108" s="23">
        <v>0.65</v>
      </c>
      <c r="J108" s="2">
        <v>5750</v>
      </c>
      <c r="K108" s="2">
        <v>30</v>
      </c>
      <c r="L108" s="19">
        <v>3737.5</v>
      </c>
      <c r="M108" t="str">
        <f t="shared" si="1"/>
        <v>below target</v>
      </c>
    </row>
    <row r="109" spans="1:13" x14ac:dyDescent="0.4">
      <c r="A109" s="1" t="s">
        <v>0</v>
      </c>
      <c r="B109" s="2" t="s">
        <v>1</v>
      </c>
      <c r="C109" s="2">
        <v>1128299</v>
      </c>
      <c r="D109" s="26">
        <v>44732</v>
      </c>
      <c r="E109" s="3">
        <v>44762</v>
      </c>
      <c r="F109" s="2" t="s">
        <v>2</v>
      </c>
      <c r="G109" s="2" t="s">
        <v>3</v>
      </c>
      <c r="H109" s="2" t="s">
        <v>6</v>
      </c>
      <c r="I109" s="23">
        <v>0.65</v>
      </c>
      <c r="J109" s="2">
        <v>8250</v>
      </c>
      <c r="K109" s="2">
        <v>30</v>
      </c>
      <c r="L109" s="19">
        <v>5362.5</v>
      </c>
      <c r="M109" t="str">
        <f t="shared" si="1"/>
        <v>below target</v>
      </c>
    </row>
    <row r="110" spans="1:13" x14ac:dyDescent="0.4">
      <c r="A110" s="1" t="s">
        <v>11</v>
      </c>
      <c r="B110" s="2" t="s">
        <v>12</v>
      </c>
      <c r="C110" s="2">
        <v>1197831</v>
      </c>
      <c r="D110" s="26">
        <v>44745</v>
      </c>
      <c r="E110" s="3">
        <v>44775</v>
      </c>
      <c r="F110" s="2" t="s">
        <v>13</v>
      </c>
      <c r="G110" s="2" t="s">
        <v>14</v>
      </c>
      <c r="H110" s="2" t="s">
        <v>4</v>
      </c>
      <c r="I110" s="24">
        <v>0.35</v>
      </c>
      <c r="J110" s="2">
        <v>9500</v>
      </c>
      <c r="K110" s="2">
        <v>30</v>
      </c>
      <c r="L110" s="19">
        <v>3800</v>
      </c>
      <c r="M110" t="str">
        <f t="shared" si="1"/>
        <v>above target</v>
      </c>
    </row>
    <row r="111" spans="1:13" x14ac:dyDescent="0.4">
      <c r="A111" s="5" t="s">
        <v>11</v>
      </c>
      <c r="B111" s="6" t="s">
        <v>12</v>
      </c>
      <c r="C111" s="6">
        <v>1197831</v>
      </c>
      <c r="D111" s="27">
        <v>44745</v>
      </c>
      <c r="E111" s="7">
        <v>44775</v>
      </c>
      <c r="F111" s="6" t="s">
        <v>13</v>
      </c>
      <c r="G111" s="6" t="s">
        <v>14</v>
      </c>
      <c r="H111" s="6" t="s">
        <v>10</v>
      </c>
      <c r="I111" s="23">
        <v>0.6</v>
      </c>
      <c r="J111" s="6">
        <v>9750</v>
      </c>
      <c r="K111" s="6">
        <v>30</v>
      </c>
      <c r="L111" s="20">
        <v>4875</v>
      </c>
      <c r="M111" t="str">
        <f t="shared" si="1"/>
        <v>above target</v>
      </c>
    </row>
    <row r="112" spans="1:13" x14ac:dyDescent="0.4">
      <c r="A112" s="5" t="s">
        <v>11</v>
      </c>
      <c r="B112" s="6" t="s">
        <v>12</v>
      </c>
      <c r="C112" s="6">
        <v>1197831</v>
      </c>
      <c r="D112" s="27">
        <v>44745</v>
      </c>
      <c r="E112" s="7">
        <v>44775</v>
      </c>
      <c r="F112" s="6" t="s">
        <v>13</v>
      </c>
      <c r="G112" s="6" t="s">
        <v>14</v>
      </c>
      <c r="H112" s="6" t="s">
        <v>5</v>
      </c>
      <c r="I112" s="24">
        <v>0.45</v>
      </c>
      <c r="J112" s="6">
        <v>9500</v>
      </c>
      <c r="K112" s="6">
        <v>30</v>
      </c>
      <c r="L112" s="20">
        <v>4275</v>
      </c>
      <c r="M112" t="str">
        <f t="shared" si="1"/>
        <v>above target</v>
      </c>
    </row>
    <row r="113" spans="1:13" x14ac:dyDescent="0.4">
      <c r="A113" s="5" t="s">
        <v>11</v>
      </c>
      <c r="B113" s="6" t="s">
        <v>12</v>
      </c>
      <c r="C113" s="6">
        <v>1197831</v>
      </c>
      <c r="D113" s="27">
        <v>44745</v>
      </c>
      <c r="E113" s="7">
        <v>44775</v>
      </c>
      <c r="F113" s="6" t="s">
        <v>13</v>
      </c>
      <c r="G113" s="6" t="s">
        <v>14</v>
      </c>
      <c r="H113" s="6" t="s">
        <v>8</v>
      </c>
      <c r="I113" s="24">
        <v>0.4</v>
      </c>
      <c r="J113" s="6">
        <v>7000</v>
      </c>
      <c r="K113" s="6">
        <v>30</v>
      </c>
      <c r="L113" s="20">
        <v>2800</v>
      </c>
      <c r="M113" t="str">
        <f t="shared" si="1"/>
        <v>below target</v>
      </c>
    </row>
    <row r="114" spans="1:13" x14ac:dyDescent="0.4">
      <c r="A114" s="1" t="s">
        <v>11</v>
      </c>
      <c r="B114" s="2" t="s">
        <v>12</v>
      </c>
      <c r="C114" s="2">
        <v>1197831</v>
      </c>
      <c r="D114" s="26">
        <v>44745</v>
      </c>
      <c r="E114" s="3">
        <v>44775</v>
      </c>
      <c r="F114" s="2" t="s">
        <v>13</v>
      </c>
      <c r="G114" s="2" t="s">
        <v>14</v>
      </c>
      <c r="H114" s="2" t="s">
        <v>9</v>
      </c>
      <c r="I114" s="23">
        <v>0.45</v>
      </c>
      <c r="J114" s="2">
        <v>7000</v>
      </c>
      <c r="K114" s="2">
        <v>30</v>
      </c>
      <c r="L114" s="19">
        <v>3150</v>
      </c>
      <c r="M114" t="str">
        <f t="shared" si="1"/>
        <v>below target</v>
      </c>
    </row>
    <row r="115" spans="1:13" x14ac:dyDescent="0.4">
      <c r="A115" s="1" t="s">
        <v>11</v>
      </c>
      <c r="B115" s="2" t="s">
        <v>12</v>
      </c>
      <c r="C115" s="2">
        <v>1197831</v>
      </c>
      <c r="D115" s="26">
        <v>44745</v>
      </c>
      <c r="E115" s="3">
        <v>44775</v>
      </c>
      <c r="F115" s="2" t="s">
        <v>13</v>
      </c>
      <c r="G115" s="2" t="s">
        <v>14</v>
      </c>
      <c r="H115" s="2" t="s">
        <v>6</v>
      </c>
      <c r="I115" s="23">
        <v>0.4</v>
      </c>
      <c r="J115" s="2">
        <v>11000</v>
      </c>
      <c r="K115" s="2">
        <v>30</v>
      </c>
      <c r="L115" s="19">
        <v>4400</v>
      </c>
      <c r="M115" t="str">
        <f t="shared" si="1"/>
        <v>above target</v>
      </c>
    </row>
    <row r="116" spans="1:13" x14ac:dyDescent="0.4">
      <c r="A116" s="1" t="s">
        <v>15</v>
      </c>
      <c r="B116" s="2" t="s">
        <v>16</v>
      </c>
      <c r="C116" s="2">
        <v>1189833</v>
      </c>
      <c r="D116" s="26">
        <v>44756</v>
      </c>
      <c r="E116" s="3">
        <v>44786</v>
      </c>
      <c r="F116" s="2" t="s">
        <v>2</v>
      </c>
      <c r="G116" s="2" t="s">
        <v>3</v>
      </c>
      <c r="H116" s="2" t="s">
        <v>4</v>
      </c>
      <c r="I116" s="24">
        <v>0.5</v>
      </c>
      <c r="J116" s="2">
        <v>9500</v>
      </c>
      <c r="K116" s="2">
        <v>30</v>
      </c>
      <c r="L116" s="19">
        <v>4275</v>
      </c>
      <c r="M116" t="str">
        <f t="shared" si="1"/>
        <v>above target</v>
      </c>
    </row>
    <row r="117" spans="1:13" x14ac:dyDescent="0.4">
      <c r="A117" s="5" t="s">
        <v>15</v>
      </c>
      <c r="B117" s="6" t="s">
        <v>16</v>
      </c>
      <c r="C117" s="6">
        <v>1189833</v>
      </c>
      <c r="D117" s="27">
        <v>44756</v>
      </c>
      <c r="E117" s="7">
        <v>44786</v>
      </c>
      <c r="F117" s="6" t="s">
        <v>2</v>
      </c>
      <c r="G117" s="6" t="s">
        <v>3</v>
      </c>
      <c r="H117" s="6" t="s">
        <v>10</v>
      </c>
      <c r="I117" s="24">
        <v>0.65</v>
      </c>
      <c r="J117" s="6">
        <v>7000</v>
      </c>
      <c r="K117" s="6">
        <v>30</v>
      </c>
      <c r="L117" s="20">
        <v>4550</v>
      </c>
      <c r="M117" t="str">
        <f t="shared" si="1"/>
        <v>below target</v>
      </c>
    </row>
    <row r="118" spans="1:13" x14ac:dyDescent="0.4">
      <c r="A118" s="5" t="s">
        <v>15</v>
      </c>
      <c r="B118" s="6" t="s">
        <v>16</v>
      </c>
      <c r="C118" s="6">
        <v>1189833</v>
      </c>
      <c r="D118" s="27">
        <v>44756</v>
      </c>
      <c r="E118" s="7">
        <v>44786</v>
      </c>
      <c r="F118" s="6" t="s">
        <v>2</v>
      </c>
      <c r="G118" s="6" t="s">
        <v>3</v>
      </c>
      <c r="H118" s="6" t="s">
        <v>5</v>
      </c>
      <c r="I118" s="24">
        <v>0.5</v>
      </c>
      <c r="J118" s="6">
        <v>8000</v>
      </c>
      <c r="K118" s="6">
        <v>30</v>
      </c>
      <c r="L118" s="20">
        <v>4000</v>
      </c>
      <c r="M118" t="str">
        <f t="shared" si="1"/>
        <v>below target</v>
      </c>
    </row>
    <row r="119" spans="1:13" x14ac:dyDescent="0.4">
      <c r="A119" s="5" t="s">
        <v>15</v>
      </c>
      <c r="B119" s="6" t="s">
        <v>16</v>
      </c>
      <c r="C119" s="6">
        <v>1189833</v>
      </c>
      <c r="D119" s="27">
        <v>44756</v>
      </c>
      <c r="E119" s="7">
        <v>44786</v>
      </c>
      <c r="F119" s="6" t="s">
        <v>2</v>
      </c>
      <c r="G119" s="6" t="s">
        <v>3</v>
      </c>
      <c r="H119" s="6" t="s">
        <v>8</v>
      </c>
      <c r="I119" s="24">
        <v>0.45</v>
      </c>
      <c r="J119" s="6">
        <v>6500</v>
      </c>
      <c r="K119" s="6">
        <v>30</v>
      </c>
      <c r="L119" s="20">
        <v>2925</v>
      </c>
      <c r="M119" t="str">
        <f t="shared" si="1"/>
        <v>below target</v>
      </c>
    </row>
    <row r="120" spans="1:13" x14ac:dyDescent="0.4">
      <c r="A120" s="1" t="s">
        <v>15</v>
      </c>
      <c r="B120" s="2" t="s">
        <v>16</v>
      </c>
      <c r="C120" s="2">
        <v>1189833</v>
      </c>
      <c r="D120" s="26">
        <v>44756</v>
      </c>
      <c r="E120" s="3">
        <v>44786</v>
      </c>
      <c r="F120" s="2" t="s">
        <v>2</v>
      </c>
      <c r="G120" s="2" t="s">
        <v>3</v>
      </c>
      <c r="H120" s="2" t="s">
        <v>9</v>
      </c>
      <c r="I120" s="23">
        <v>0.5</v>
      </c>
      <c r="J120" s="2">
        <v>7000</v>
      </c>
      <c r="K120" s="2">
        <v>30</v>
      </c>
      <c r="L120" s="19">
        <v>3500</v>
      </c>
      <c r="M120" t="str">
        <f t="shared" si="1"/>
        <v>below target</v>
      </c>
    </row>
    <row r="121" spans="1:13" x14ac:dyDescent="0.4">
      <c r="A121" s="1" t="s">
        <v>15</v>
      </c>
      <c r="B121" s="2" t="s">
        <v>16</v>
      </c>
      <c r="C121" s="2">
        <v>1189833</v>
      </c>
      <c r="D121" s="26">
        <v>44756</v>
      </c>
      <c r="E121" s="3">
        <v>44786</v>
      </c>
      <c r="F121" s="2" t="s">
        <v>2</v>
      </c>
      <c r="G121" s="2" t="s">
        <v>3</v>
      </c>
      <c r="H121" s="2" t="s">
        <v>6</v>
      </c>
      <c r="I121" s="23">
        <v>0.5</v>
      </c>
      <c r="J121" s="2">
        <v>7500</v>
      </c>
      <c r="K121" s="2">
        <v>30</v>
      </c>
      <c r="L121" s="19">
        <v>3750</v>
      </c>
      <c r="M121" t="str">
        <f t="shared" si="1"/>
        <v>below target</v>
      </c>
    </row>
    <row r="122" spans="1:13" x14ac:dyDescent="0.4">
      <c r="A122" s="1" t="s">
        <v>0</v>
      </c>
      <c r="B122" s="2" t="s">
        <v>1</v>
      </c>
      <c r="C122" s="2">
        <v>1128299</v>
      </c>
      <c r="D122" s="26">
        <v>44761</v>
      </c>
      <c r="E122" s="3">
        <v>44791</v>
      </c>
      <c r="F122" s="2" t="s">
        <v>2</v>
      </c>
      <c r="G122" s="2" t="s">
        <v>3</v>
      </c>
      <c r="H122" s="2" t="s">
        <v>4</v>
      </c>
      <c r="I122" s="23">
        <v>0.45</v>
      </c>
      <c r="J122" s="2">
        <v>10250</v>
      </c>
      <c r="K122" s="2">
        <v>30</v>
      </c>
      <c r="L122" s="19">
        <v>6150</v>
      </c>
      <c r="M122" t="str">
        <f t="shared" si="1"/>
        <v>above target</v>
      </c>
    </row>
    <row r="123" spans="1:13" x14ac:dyDescent="0.4">
      <c r="A123" s="5" t="s">
        <v>0</v>
      </c>
      <c r="B123" s="6" t="s">
        <v>1</v>
      </c>
      <c r="C123" s="6">
        <v>1128299</v>
      </c>
      <c r="D123" s="27">
        <v>44761</v>
      </c>
      <c r="E123" s="7">
        <v>44791</v>
      </c>
      <c r="F123" s="6" t="s">
        <v>2</v>
      </c>
      <c r="G123" s="6" t="s">
        <v>3</v>
      </c>
      <c r="H123" s="6" t="s">
        <v>10</v>
      </c>
      <c r="I123" s="24">
        <v>0.8</v>
      </c>
      <c r="J123" s="6">
        <v>7750</v>
      </c>
      <c r="K123" s="6">
        <v>30</v>
      </c>
      <c r="L123" s="20">
        <v>6200</v>
      </c>
      <c r="M123" t="str">
        <f t="shared" si="1"/>
        <v>below target</v>
      </c>
    </row>
    <row r="124" spans="1:13" x14ac:dyDescent="0.4">
      <c r="A124" s="5" t="s">
        <v>0</v>
      </c>
      <c r="B124" s="6" t="s">
        <v>1</v>
      </c>
      <c r="C124" s="6">
        <v>1128299</v>
      </c>
      <c r="D124" s="27">
        <v>44761</v>
      </c>
      <c r="E124" s="7">
        <v>44791</v>
      </c>
      <c r="F124" s="6" t="s">
        <v>2</v>
      </c>
      <c r="G124" s="6" t="s">
        <v>3</v>
      </c>
      <c r="H124" s="6" t="s">
        <v>5</v>
      </c>
      <c r="I124" s="24">
        <v>0.65</v>
      </c>
      <c r="J124" s="6">
        <v>8750</v>
      </c>
      <c r="K124" s="6">
        <v>30</v>
      </c>
      <c r="L124" s="20">
        <v>5687.5</v>
      </c>
      <c r="M124" t="str">
        <f t="shared" si="1"/>
        <v>below target</v>
      </c>
    </row>
    <row r="125" spans="1:13" x14ac:dyDescent="0.4">
      <c r="A125" s="5" t="s">
        <v>0</v>
      </c>
      <c r="B125" s="6" t="s">
        <v>1</v>
      </c>
      <c r="C125" s="6">
        <v>1128299</v>
      </c>
      <c r="D125" s="27">
        <v>44761</v>
      </c>
      <c r="E125" s="7">
        <v>44791</v>
      </c>
      <c r="F125" s="6" t="s">
        <v>2</v>
      </c>
      <c r="G125" s="6" t="s">
        <v>3</v>
      </c>
      <c r="H125" s="6" t="s">
        <v>8</v>
      </c>
      <c r="I125" s="24">
        <v>0.6</v>
      </c>
      <c r="J125" s="6">
        <v>7250</v>
      </c>
      <c r="K125" s="6">
        <v>30</v>
      </c>
      <c r="L125" s="20">
        <v>4350</v>
      </c>
      <c r="M125" t="str">
        <f t="shared" si="1"/>
        <v>below target</v>
      </c>
    </row>
    <row r="126" spans="1:13" x14ac:dyDescent="0.4">
      <c r="A126" s="1" t="s">
        <v>0</v>
      </c>
      <c r="B126" s="2" t="s">
        <v>1</v>
      </c>
      <c r="C126" s="2">
        <v>1128299</v>
      </c>
      <c r="D126" s="26">
        <v>44761</v>
      </c>
      <c r="E126" s="3">
        <v>44791</v>
      </c>
      <c r="F126" s="2" t="s">
        <v>2</v>
      </c>
      <c r="G126" s="2" t="s">
        <v>3</v>
      </c>
      <c r="H126" s="2" t="s">
        <v>9</v>
      </c>
      <c r="I126" s="23">
        <v>0.65</v>
      </c>
      <c r="J126" s="2">
        <v>7750</v>
      </c>
      <c r="K126" s="2">
        <v>30</v>
      </c>
      <c r="L126" s="19">
        <v>5037.5</v>
      </c>
      <c r="M126" t="str">
        <f t="shared" si="1"/>
        <v>below target</v>
      </c>
    </row>
    <row r="127" spans="1:13" x14ac:dyDescent="0.4">
      <c r="A127" s="1" t="s">
        <v>0</v>
      </c>
      <c r="B127" s="2" t="s">
        <v>1</v>
      </c>
      <c r="C127" s="2">
        <v>1128299</v>
      </c>
      <c r="D127" s="26">
        <v>44761</v>
      </c>
      <c r="E127" s="3">
        <v>44791</v>
      </c>
      <c r="F127" s="2" t="s">
        <v>2</v>
      </c>
      <c r="G127" s="2" t="s">
        <v>3</v>
      </c>
      <c r="H127" s="2" t="s">
        <v>6</v>
      </c>
      <c r="I127" s="23">
        <v>0.65</v>
      </c>
      <c r="J127" s="2">
        <v>8250</v>
      </c>
      <c r="K127" s="2">
        <v>30</v>
      </c>
      <c r="L127" s="19">
        <v>5362.5</v>
      </c>
      <c r="M127" t="str">
        <f t="shared" si="1"/>
        <v>below target</v>
      </c>
    </row>
    <row r="128" spans="1:13" x14ac:dyDescent="0.4">
      <c r="A128" s="1" t="s">
        <v>11</v>
      </c>
      <c r="B128" s="2" t="s">
        <v>12</v>
      </c>
      <c r="C128" s="2">
        <v>1197831</v>
      </c>
      <c r="D128" s="26">
        <v>44778</v>
      </c>
      <c r="E128" s="3">
        <v>44808</v>
      </c>
      <c r="F128" s="2" t="s">
        <v>13</v>
      </c>
      <c r="G128" s="2" t="s">
        <v>14</v>
      </c>
      <c r="H128" s="2" t="s">
        <v>4</v>
      </c>
      <c r="I128" s="23">
        <v>0.35</v>
      </c>
      <c r="J128" s="2">
        <v>9250</v>
      </c>
      <c r="K128" s="2">
        <v>30</v>
      </c>
      <c r="L128" s="19">
        <v>3700</v>
      </c>
      <c r="M128" t="str">
        <f t="shared" si="1"/>
        <v>above target</v>
      </c>
    </row>
    <row r="129" spans="1:13" x14ac:dyDescent="0.4">
      <c r="A129" s="5" t="s">
        <v>11</v>
      </c>
      <c r="B129" s="6" t="s">
        <v>12</v>
      </c>
      <c r="C129" s="6">
        <v>1197831</v>
      </c>
      <c r="D129" s="27">
        <v>44778</v>
      </c>
      <c r="E129" s="7">
        <v>44808</v>
      </c>
      <c r="F129" s="6" t="s">
        <v>13</v>
      </c>
      <c r="G129" s="6" t="s">
        <v>14</v>
      </c>
      <c r="H129" s="6" t="s">
        <v>10</v>
      </c>
      <c r="I129" s="24">
        <v>0.55000000000000004</v>
      </c>
      <c r="J129" s="6">
        <v>9000</v>
      </c>
      <c r="K129" s="6">
        <v>30</v>
      </c>
      <c r="L129" s="20">
        <v>4500</v>
      </c>
      <c r="M129" t="str">
        <f t="shared" si="1"/>
        <v>below target</v>
      </c>
    </row>
    <row r="130" spans="1:13" x14ac:dyDescent="0.4">
      <c r="A130" s="5" t="s">
        <v>11</v>
      </c>
      <c r="B130" s="6" t="s">
        <v>12</v>
      </c>
      <c r="C130" s="6">
        <v>1197831</v>
      </c>
      <c r="D130" s="27">
        <v>44778</v>
      </c>
      <c r="E130" s="7">
        <v>44808</v>
      </c>
      <c r="F130" s="6" t="s">
        <v>13</v>
      </c>
      <c r="G130" s="6" t="s">
        <v>14</v>
      </c>
      <c r="H130" s="6" t="s">
        <v>5</v>
      </c>
      <c r="I130" s="24">
        <v>0.45</v>
      </c>
      <c r="J130" s="6">
        <v>9250</v>
      </c>
      <c r="K130" s="6">
        <v>30</v>
      </c>
      <c r="L130" s="20">
        <v>4162.5</v>
      </c>
      <c r="M130" t="str">
        <f t="shared" si="1"/>
        <v>above target</v>
      </c>
    </row>
    <row r="131" spans="1:13" x14ac:dyDescent="0.4">
      <c r="A131" s="5" t="s">
        <v>11</v>
      </c>
      <c r="B131" s="6" t="s">
        <v>12</v>
      </c>
      <c r="C131" s="6">
        <v>1197831</v>
      </c>
      <c r="D131" s="27">
        <v>44778</v>
      </c>
      <c r="E131" s="7">
        <v>44808</v>
      </c>
      <c r="F131" s="6" t="s">
        <v>13</v>
      </c>
      <c r="G131" s="6" t="s">
        <v>14</v>
      </c>
      <c r="H131" s="6" t="s">
        <v>8</v>
      </c>
      <c r="I131" s="24">
        <v>0.4</v>
      </c>
      <c r="J131" s="6">
        <v>6500</v>
      </c>
      <c r="K131" s="6">
        <v>30</v>
      </c>
      <c r="L131" s="20">
        <v>2600</v>
      </c>
      <c r="M131" t="str">
        <f t="shared" ref="M131:M194" si="2">IF(J131&gt;9000, "above target", "below target")</f>
        <v>below target</v>
      </c>
    </row>
    <row r="132" spans="1:13" x14ac:dyDescent="0.4">
      <c r="A132" s="1" t="s">
        <v>11</v>
      </c>
      <c r="B132" s="2" t="s">
        <v>12</v>
      </c>
      <c r="C132" s="2">
        <v>1197831</v>
      </c>
      <c r="D132" s="26">
        <v>44778</v>
      </c>
      <c r="E132" s="3">
        <v>44808</v>
      </c>
      <c r="F132" s="2" t="s">
        <v>13</v>
      </c>
      <c r="G132" s="2" t="s">
        <v>14</v>
      </c>
      <c r="H132" s="2" t="s">
        <v>9</v>
      </c>
      <c r="I132" s="23">
        <v>0.45</v>
      </c>
      <c r="J132" s="2">
        <v>6500</v>
      </c>
      <c r="K132" s="2">
        <v>30</v>
      </c>
      <c r="L132" s="19">
        <v>2925</v>
      </c>
      <c r="M132" t="str">
        <f t="shared" si="2"/>
        <v>below target</v>
      </c>
    </row>
    <row r="133" spans="1:13" x14ac:dyDescent="0.4">
      <c r="A133" s="1" t="s">
        <v>11</v>
      </c>
      <c r="B133" s="2" t="s">
        <v>12</v>
      </c>
      <c r="C133" s="2">
        <v>1197831</v>
      </c>
      <c r="D133" s="26">
        <v>44778</v>
      </c>
      <c r="E133" s="3">
        <v>44808</v>
      </c>
      <c r="F133" s="2" t="s">
        <v>13</v>
      </c>
      <c r="G133" s="2" t="s">
        <v>14</v>
      </c>
      <c r="H133" s="2" t="s">
        <v>6</v>
      </c>
      <c r="I133" s="23">
        <v>0.4</v>
      </c>
      <c r="J133" s="2">
        <v>11000</v>
      </c>
      <c r="K133" s="2">
        <v>30</v>
      </c>
      <c r="L133" s="19">
        <v>4400</v>
      </c>
      <c r="M133" t="str">
        <f t="shared" si="2"/>
        <v>above target</v>
      </c>
    </row>
    <row r="134" spans="1:13" x14ac:dyDescent="0.4">
      <c r="A134" s="1" t="s">
        <v>15</v>
      </c>
      <c r="B134" s="2" t="s">
        <v>16</v>
      </c>
      <c r="C134" s="2">
        <v>1189833</v>
      </c>
      <c r="D134" s="26">
        <v>44788</v>
      </c>
      <c r="E134" s="3">
        <v>44818</v>
      </c>
      <c r="F134" s="2" t="s">
        <v>2</v>
      </c>
      <c r="G134" s="2" t="s">
        <v>3</v>
      </c>
      <c r="H134" s="2" t="s">
        <v>4</v>
      </c>
      <c r="I134" s="24">
        <v>0.5</v>
      </c>
      <c r="J134" s="2">
        <v>9000</v>
      </c>
      <c r="K134" s="2">
        <v>30</v>
      </c>
      <c r="L134" s="19">
        <v>4500</v>
      </c>
      <c r="M134" t="str">
        <f t="shared" si="2"/>
        <v>below target</v>
      </c>
    </row>
    <row r="135" spans="1:13" x14ac:dyDescent="0.4">
      <c r="A135" s="5" t="s">
        <v>15</v>
      </c>
      <c r="B135" s="6" t="s">
        <v>16</v>
      </c>
      <c r="C135" s="6">
        <v>1189833</v>
      </c>
      <c r="D135" s="27">
        <v>44788</v>
      </c>
      <c r="E135" s="7">
        <v>44818</v>
      </c>
      <c r="F135" s="6" t="s">
        <v>2</v>
      </c>
      <c r="G135" s="6" t="s">
        <v>3</v>
      </c>
      <c r="H135" s="6" t="s">
        <v>10</v>
      </c>
      <c r="I135" s="24">
        <v>0.65</v>
      </c>
      <c r="J135" s="6">
        <v>6500</v>
      </c>
      <c r="K135" s="6">
        <v>30</v>
      </c>
      <c r="L135" s="20">
        <v>4225</v>
      </c>
      <c r="M135" t="str">
        <f t="shared" si="2"/>
        <v>below target</v>
      </c>
    </row>
    <row r="136" spans="1:13" x14ac:dyDescent="0.4">
      <c r="A136" s="5" t="s">
        <v>15</v>
      </c>
      <c r="B136" s="6" t="s">
        <v>16</v>
      </c>
      <c r="C136" s="6">
        <v>1189833</v>
      </c>
      <c r="D136" s="27">
        <v>44788</v>
      </c>
      <c r="E136" s="7">
        <v>44818</v>
      </c>
      <c r="F136" s="6" t="s">
        <v>2</v>
      </c>
      <c r="G136" s="6" t="s">
        <v>3</v>
      </c>
      <c r="H136" s="6" t="s">
        <v>5</v>
      </c>
      <c r="I136" s="24">
        <v>0.55000000000000004</v>
      </c>
      <c r="J136" s="6">
        <v>8500</v>
      </c>
      <c r="K136" s="6">
        <v>30</v>
      </c>
      <c r="L136" s="20">
        <v>4675</v>
      </c>
      <c r="M136" t="str">
        <f t="shared" si="2"/>
        <v>below target</v>
      </c>
    </row>
    <row r="137" spans="1:13" x14ac:dyDescent="0.4">
      <c r="A137" s="5" t="s">
        <v>15</v>
      </c>
      <c r="B137" s="6" t="s">
        <v>16</v>
      </c>
      <c r="C137" s="6">
        <v>1189833</v>
      </c>
      <c r="D137" s="27">
        <v>44788</v>
      </c>
      <c r="E137" s="7">
        <v>44818</v>
      </c>
      <c r="F137" s="6" t="s">
        <v>2</v>
      </c>
      <c r="G137" s="6" t="s">
        <v>3</v>
      </c>
      <c r="H137" s="6" t="s">
        <v>8</v>
      </c>
      <c r="I137" s="24">
        <v>0.5</v>
      </c>
      <c r="J137" s="6">
        <v>6750</v>
      </c>
      <c r="K137" s="6">
        <v>30</v>
      </c>
      <c r="L137" s="20">
        <v>3375</v>
      </c>
      <c r="M137" t="str">
        <f t="shared" si="2"/>
        <v>below target</v>
      </c>
    </row>
    <row r="138" spans="1:13" x14ac:dyDescent="0.4">
      <c r="A138" s="1" t="s">
        <v>15</v>
      </c>
      <c r="B138" s="2" t="s">
        <v>16</v>
      </c>
      <c r="C138" s="2">
        <v>1189833</v>
      </c>
      <c r="D138" s="26">
        <v>44788</v>
      </c>
      <c r="E138" s="3">
        <v>44818</v>
      </c>
      <c r="F138" s="2" t="s">
        <v>2</v>
      </c>
      <c r="G138" s="2" t="s">
        <v>3</v>
      </c>
      <c r="H138" s="2" t="s">
        <v>9</v>
      </c>
      <c r="I138" s="23">
        <v>0.6</v>
      </c>
      <c r="J138" s="2">
        <v>6750</v>
      </c>
      <c r="K138" s="2">
        <v>30</v>
      </c>
      <c r="L138" s="19">
        <v>4050</v>
      </c>
      <c r="M138" t="str">
        <f t="shared" si="2"/>
        <v>below target</v>
      </c>
    </row>
    <row r="139" spans="1:13" x14ac:dyDescent="0.4">
      <c r="A139" s="1" t="s">
        <v>15</v>
      </c>
      <c r="B139" s="2" t="s">
        <v>16</v>
      </c>
      <c r="C139" s="2">
        <v>1189833</v>
      </c>
      <c r="D139" s="26">
        <v>44788</v>
      </c>
      <c r="E139" s="3">
        <v>44818</v>
      </c>
      <c r="F139" s="2" t="s">
        <v>2</v>
      </c>
      <c r="G139" s="2" t="s">
        <v>3</v>
      </c>
      <c r="H139" s="2" t="s">
        <v>6</v>
      </c>
      <c r="I139" s="23">
        <v>0.5</v>
      </c>
      <c r="J139" s="2">
        <v>7250</v>
      </c>
      <c r="K139" s="2">
        <v>30</v>
      </c>
      <c r="L139" s="19">
        <v>3625</v>
      </c>
      <c r="M139" t="str">
        <f t="shared" si="2"/>
        <v>below target</v>
      </c>
    </row>
    <row r="140" spans="1:13" x14ac:dyDescent="0.4">
      <c r="A140" s="1" t="s">
        <v>0</v>
      </c>
      <c r="B140" s="2" t="s">
        <v>1</v>
      </c>
      <c r="C140" s="2">
        <v>1128299</v>
      </c>
      <c r="D140" s="26">
        <v>44793</v>
      </c>
      <c r="E140" s="3">
        <v>44823</v>
      </c>
      <c r="F140" s="2" t="s">
        <v>2</v>
      </c>
      <c r="G140" s="2" t="s">
        <v>3</v>
      </c>
      <c r="H140" s="2" t="s">
        <v>4</v>
      </c>
      <c r="I140" s="23">
        <v>0.45</v>
      </c>
      <c r="J140" s="2">
        <v>9750</v>
      </c>
      <c r="K140" s="2">
        <v>30</v>
      </c>
      <c r="L140" s="19">
        <v>6337.5</v>
      </c>
      <c r="M140" t="str">
        <f t="shared" si="2"/>
        <v>above target</v>
      </c>
    </row>
    <row r="141" spans="1:13" x14ac:dyDescent="0.4">
      <c r="A141" s="5" t="s">
        <v>0</v>
      </c>
      <c r="B141" s="6" t="s">
        <v>1</v>
      </c>
      <c r="C141" s="6">
        <v>1128299</v>
      </c>
      <c r="D141" s="27">
        <v>44793</v>
      </c>
      <c r="E141" s="7">
        <v>44823</v>
      </c>
      <c r="F141" s="6" t="s">
        <v>2</v>
      </c>
      <c r="G141" s="6" t="s">
        <v>3</v>
      </c>
      <c r="H141" s="6" t="s">
        <v>10</v>
      </c>
      <c r="I141" s="24">
        <v>0.8</v>
      </c>
      <c r="J141" s="6">
        <v>7250</v>
      </c>
      <c r="K141" s="6">
        <v>30</v>
      </c>
      <c r="L141" s="20">
        <v>5800</v>
      </c>
      <c r="M141" t="str">
        <f t="shared" si="2"/>
        <v>below target</v>
      </c>
    </row>
    <row r="142" spans="1:13" x14ac:dyDescent="0.4">
      <c r="A142" s="5" t="s">
        <v>0</v>
      </c>
      <c r="B142" s="6" t="s">
        <v>1</v>
      </c>
      <c r="C142" s="6">
        <v>1128299</v>
      </c>
      <c r="D142" s="27">
        <v>44793</v>
      </c>
      <c r="E142" s="7">
        <v>44823</v>
      </c>
      <c r="F142" s="6" t="s">
        <v>2</v>
      </c>
      <c r="G142" s="6" t="s">
        <v>3</v>
      </c>
      <c r="H142" s="6" t="s">
        <v>5</v>
      </c>
      <c r="I142" s="24">
        <v>0.7</v>
      </c>
      <c r="J142" s="6">
        <v>9250</v>
      </c>
      <c r="K142" s="6">
        <v>30</v>
      </c>
      <c r="L142" s="20">
        <v>6475</v>
      </c>
      <c r="M142" t="str">
        <f t="shared" si="2"/>
        <v>above target</v>
      </c>
    </row>
    <row r="143" spans="1:13" x14ac:dyDescent="0.4">
      <c r="A143" s="5" t="s">
        <v>0</v>
      </c>
      <c r="B143" s="6" t="s">
        <v>1</v>
      </c>
      <c r="C143" s="6">
        <v>1128299</v>
      </c>
      <c r="D143" s="27">
        <v>44793</v>
      </c>
      <c r="E143" s="7">
        <v>44823</v>
      </c>
      <c r="F143" s="6" t="s">
        <v>2</v>
      </c>
      <c r="G143" s="6" t="s">
        <v>3</v>
      </c>
      <c r="H143" s="6" t="s">
        <v>8</v>
      </c>
      <c r="I143" s="24">
        <v>0.65</v>
      </c>
      <c r="J143" s="6">
        <v>7500</v>
      </c>
      <c r="K143" s="6">
        <v>30</v>
      </c>
      <c r="L143" s="20">
        <v>4875</v>
      </c>
      <c r="M143" t="str">
        <f t="shared" si="2"/>
        <v>below target</v>
      </c>
    </row>
    <row r="144" spans="1:13" x14ac:dyDescent="0.4">
      <c r="A144" s="1" t="s">
        <v>0</v>
      </c>
      <c r="B144" s="2" t="s">
        <v>1</v>
      </c>
      <c r="C144" s="2">
        <v>1128299</v>
      </c>
      <c r="D144" s="26">
        <v>44793</v>
      </c>
      <c r="E144" s="3">
        <v>44823</v>
      </c>
      <c r="F144" s="2" t="s">
        <v>2</v>
      </c>
      <c r="G144" s="2" t="s">
        <v>3</v>
      </c>
      <c r="H144" s="2" t="s">
        <v>9</v>
      </c>
      <c r="I144" s="23">
        <v>0.75</v>
      </c>
      <c r="J144" s="2">
        <v>7500</v>
      </c>
      <c r="K144" s="2">
        <v>30</v>
      </c>
      <c r="L144" s="19">
        <v>5625</v>
      </c>
      <c r="M144" t="str">
        <f t="shared" si="2"/>
        <v>below target</v>
      </c>
    </row>
    <row r="145" spans="1:13" x14ac:dyDescent="0.4">
      <c r="A145" s="1" t="s">
        <v>0</v>
      </c>
      <c r="B145" s="2" t="s">
        <v>1</v>
      </c>
      <c r="C145" s="2">
        <v>1128299</v>
      </c>
      <c r="D145" s="26">
        <v>44793</v>
      </c>
      <c r="E145" s="3">
        <v>44823</v>
      </c>
      <c r="F145" s="2" t="s">
        <v>2</v>
      </c>
      <c r="G145" s="2" t="s">
        <v>3</v>
      </c>
      <c r="H145" s="2" t="s">
        <v>6</v>
      </c>
      <c r="I145" s="23">
        <v>0.65</v>
      </c>
      <c r="J145" s="2">
        <v>8000</v>
      </c>
      <c r="K145" s="2">
        <v>30</v>
      </c>
      <c r="L145" s="19">
        <v>5200</v>
      </c>
      <c r="M145" t="str">
        <f t="shared" si="2"/>
        <v>below target</v>
      </c>
    </row>
    <row r="146" spans="1:13" x14ac:dyDescent="0.4">
      <c r="A146" s="1" t="s">
        <v>11</v>
      </c>
      <c r="B146" s="2" t="s">
        <v>12</v>
      </c>
      <c r="C146" s="2">
        <v>1197831</v>
      </c>
      <c r="D146" s="26">
        <v>44806</v>
      </c>
      <c r="E146" s="3">
        <v>44836</v>
      </c>
      <c r="F146" s="2" t="s">
        <v>13</v>
      </c>
      <c r="G146" s="2" t="s">
        <v>14</v>
      </c>
      <c r="H146" s="2" t="s">
        <v>4</v>
      </c>
      <c r="I146" s="24">
        <v>0.35</v>
      </c>
      <c r="J146" s="2">
        <v>8500</v>
      </c>
      <c r="K146" s="2">
        <v>30</v>
      </c>
      <c r="L146" s="19">
        <v>3825</v>
      </c>
      <c r="M146" t="str">
        <f t="shared" si="2"/>
        <v>below target</v>
      </c>
    </row>
    <row r="147" spans="1:13" x14ac:dyDescent="0.4">
      <c r="A147" s="5" t="s">
        <v>11</v>
      </c>
      <c r="B147" s="6" t="s">
        <v>12</v>
      </c>
      <c r="C147" s="6">
        <v>1197831</v>
      </c>
      <c r="D147" s="27">
        <v>44806</v>
      </c>
      <c r="E147" s="7">
        <v>44836</v>
      </c>
      <c r="F147" s="6" t="s">
        <v>13</v>
      </c>
      <c r="G147" s="6" t="s">
        <v>14</v>
      </c>
      <c r="H147" s="6" t="s">
        <v>10</v>
      </c>
      <c r="I147" s="24">
        <v>0.55000000000000004</v>
      </c>
      <c r="J147" s="6">
        <v>8500</v>
      </c>
      <c r="K147" s="6">
        <v>30</v>
      </c>
      <c r="L147" s="20">
        <v>4675</v>
      </c>
      <c r="M147" t="str">
        <f t="shared" si="2"/>
        <v>below target</v>
      </c>
    </row>
    <row r="148" spans="1:13" x14ac:dyDescent="0.4">
      <c r="A148" s="5" t="s">
        <v>11</v>
      </c>
      <c r="B148" s="6" t="s">
        <v>12</v>
      </c>
      <c r="C148" s="6">
        <v>1197831</v>
      </c>
      <c r="D148" s="27">
        <v>44806</v>
      </c>
      <c r="E148" s="7">
        <v>44836</v>
      </c>
      <c r="F148" s="6" t="s">
        <v>13</v>
      </c>
      <c r="G148" s="6" t="s">
        <v>14</v>
      </c>
      <c r="H148" s="6" t="s">
        <v>5</v>
      </c>
      <c r="I148" s="24">
        <v>0.45</v>
      </c>
      <c r="J148" s="6">
        <v>8500</v>
      </c>
      <c r="K148" s="6">
        <v>30</v>
      </c>
      <c r="L148" s="20">
        <v>3825</v>
      </c>
      <c r="M148" t="str">
        <f t="shared" si="2"/>
        <v>below target</v>
      </c>
    </row>
    <row r="149" spans="1:13" x14ac:dyDescent="0.4">
      <c r="A149" s="5" t="s">
        <v>11</v>
      </c>
      <c r="B149" s="6" t="s">
        <v>12</v>
      </c>
      <c r="C149" s="6">
        <v>1197831</v>
      </c>
      <c r="D149" s="27">
        <v>44806</v>
      </c>
      <c r="E149" s="7">
        <v>44836</v>
      </c>
      <c r="F149" s="6" t="s">
        <v>13</v>
      </c>
      <c r="G149" s="6" t="s">
        <v>14</v>
      </c>
      <c r="H149" s="6" t="s">
        <v>8</v>
      </c>
      <c r="I149" s="24">
        <v>0.5</v>
      </c>
      <c r="J149" s="6">
        <v>6250</v>
      </c>
      <c r="K149" s="6">
        <v>30</v>
      </c>
      <c r="L149" s="20">
        <v>3125</v>
      </c>
      <c r="M149" t="str">
        <f t="shared" si="2"/>
        <v>below target</v>
      </c>
    </row>
    <row r="150" spans="1:13" x14ac:dyDescent="0.4">
      <c r="A150" s="1" t="s">
        <v>11</v>
      </c>
      <c r="B150" s="2" t="s">
        <v>12</v>
      </c>
      <c r="C150" s="2">
        <v>1197831</v>
      </c>
      <c r="D150" s="26">
        <v>44806</v>
      </c>
      <c r="E150" s="3">
        <v>44836</v>
      </c>
      <c r="F150" s="2" t="s">
        <v>13</v>
      </c>
      <c r="G150" s="2" t="s">
        <v>14</v>
      </c>
      <c r="H150" s="2" t="s">
        <v>9</v>
      </c>
      <c r="I150" s="23">
        <v>0.45</v>
      </c>
      <c r="J150" s="2">
        <v>6250</v>
      </c>
      <c r="K150" s="2">
        <v>30</v>
      </c>
      <c r="L150" s="19">
        <v>2812.5</v>
      </c>
      <c r="M150" t="str">
        <f t="shared" si="2"/>
        <v>below target</v>
      </c>
    </row>
    <row r="151" spans="1:13" x14ac:dyDescent="0.4">
      <c r="A151" s="1" t="s">
        <v>11</v>
      </c>
      <c r="B151" s="2" t="s">
        <v>12</v>
      </c>
      <c r="C151" s="2">
        <v>1197831</v>
      </c>
      <c r="D151" s="26">
        <v>44806</v>
      </c>
      <c r="E151" s="3">
        <v>44836</v>
      </c>
      <c r="F151" s="2" t="s">
        <v>13</v>
      </c>
      <c r="G151" s="2" t="s">
        <v>14</v>
      </c>
      <c r="H151" s="2" t="s">
        <v>6</v>
      </c>
      <c r="I151" s="23">
        <v>0.5</v>
      </c>
      <c r="J151" s="2">
        <v>9000</v>
      </c>
      <c r="K151" s="2">
        <v>30</v>
      </c>
      <c r="L151" s="19">
        <v>4500</v>
      </c>
      <c r="M151" t="str">
        <f t="shared" si="2"/>
        <v>below target</v>
      </c>
    </row>
    <row r="152" spans="1:13" x14ac:dyDescent="0.4">
      <c r="A152" s="1" t="s">
        <v>15</v>
      </c>
      <c r="B152" s="2" t="s">
        <v>16</v>
      </c>
      <c r="C152" s="2">
        <v>1189833</v>
      </c>
      <c r="D152" s="26">
        <v>44820</v>
      </c>
      <c r="E152" s="3">
        <v>44850</v>
      </c>
      <c r="F152" s="2" t="s">
        <v>2</v>
      </c>
      <c r="G152" s="2" t="s">
        <v>3</v>
      </c>
      <c r="H152" s="2" t="s">
        <v>4</v>
      </c>
      <c r="I152" s="24">
        <v>0.5</v>
      </c>
      <c r="J152" s="2">
        <v>8500</v>
      </c>
      <c r="K152" s="2">
        <v>30</v>
      </c>
      <c r="L152" s="19">
        <v>4250</v>
      </c>
      <c r="M152" t="str">
        <f t="shared" si="2"/>
        <v>below target</v>
      </c>
    </row>
    <row r="153" spans="1:13" x14ac:dyDescent="0.4">
      <c r="A153" s="5" t="s">
        <v>15</v>
      </c>
      <c r="B153" s="6" t="s">
        <v>16</v>
      </c>
      <c r="C153" s="6">
        <v>1189833</v>
      </c>
      <c r="D153" s="27">
        <v>44820</v>
      </c>
      <c r="E153" s="7">
        <v>44850</v>
      </c>
      <c r="F153" s="6" t="s">
        <v>2</v>
      </c>
      <c r="G153" s="6" t="s">
        <v>3</v>
      </c>
      <c r="H153" s="6" t="s">
        <v>10</v>
      </c>
      <c r="I153" s="24">
        <v>0.65</v>
      </c>
      <c r="J153" s="6">
        <v>7000</v>
      </c>
      <c r="K153" s="6">
        <v>30</v>
      </c>
      <c r="L153" s="20">
        <v>4550</v>
      </c>
      <c r="M153" t="str">
        <f t="shared" si="2"/>
        <v>below target</v>
      </c>
    </row>
    <row r="154" spans="1:13" x14ac:dyDescent="0.4">
      <c r="A154" s="5" t="s">
        <v>15</v>
      </c>
      <c r="B154" s="6" t="s">
        <v>16</v>
      </c>
      <c r="C154" s="6">
        <v>1189833</v>
      </c>
      <c r="D154" s="27">
        <v>44820</v>
      </c>
      <c r="E154" s="7">
        <v>44850</v>
      </c>
      <c r="F154" s="6" t="s">
        <v>2</v>
      </c>
      <c r="G154" s="6" t="s">
        <v>3</v>
      </c>
      <c r="H154" s="6" t="s">
        <v>5</v>
      </c>
      <c r="I154" s="24">
        <v>0.55000000000000004</v>
      </c>
      <c r="J154" s="6">
        <v>8500</v>
      </c>
      <c r="K154" s="6">
        <v>30</v>
      </c>
      <c r="L154" s="20">
        <v>4675</v>
      </c>
      <c r="M154" t="str">
        <f t="shared" si="2"/>
        <v>below target</v>
      </c>
    </row>
    <row r="155" spans="1:13" x14ac:dyDescent="0.4">
      <c r="A155" s="5" t="s">
        <v>15</v>
      </c>
      <c r="B155" s="6" t="s">
        <v>16</v>
      </c>
      <c r="C155" s="6">
        <v>1189833</v>
      </c>
      <c r="D155" s="27">
        <v>44820</v>
      </c>
      <c r="E155" s="7">
        <v>44850</v>
      </c>
      <c r="F155" s="6" t="s">
        <v>2</v>
      </c>
      <c r="G155" s="6" t="s">
        <v>3</v>
      </c>
      <c r="H155" s="6" t="s">
        <v>8</v>
      </c>
      <c r="I155" s="24">
        <v>0.5</v>
      </c>
      <c r="J155" s="6">
        <v>6500</v>
      </c>
      <c r="K155" s="6">
        <v>30</v>
      </c>
      <c r="L155" s="20">
        <v>3250</v>
      </c>
      <c r="M155" t="str">
        <f t="shared" si="2"/>
        <v>below target</v>
      </c>
    </row>
    <row r="156" spans="1:13" x14ac:dyDescent="0.4">
      <c r="A156" s="1" t="s">
        <v>15</v>
      </c>
      <c r="B156" s="2" t="s">
        <v>16</v>
      </c>
      <c r="C156" s="2">
        <v>1189833</v>
      </c>
      <c r="D156" s="26">
        <v>44820</v>
      </c>
      <c r="E156" s="3">
        <v>44850</v>
      </c>
      <c r="F156" s="2" t="s">
        <v>2</v>
      </c>
      <c r="G156" s="2" t="s">
        <v>3</v>
      </c>
      <c r="H156" s="2" t="s">
        <v>9</v>
      </c>
      <c r="I156" s="23">
        <v>0.6</v>
      </c>
      <c r="J156" s="2">
        <v>6500</v>
      </c>
      <c r="K156" s="2">
        <v>30</v>
      </c>
      <c r="L156" s="19">
        <v>3900</v>
      </c>
      <c r="M156" t="str">
        <f t="shared" si="2"/>
        <v>below target</v>
      </c>
    </row>
    <row r="157" spans="1:13" x14ac:dyDescent="0.4">
      <c r="A157" s="1" t="s">
        <v>15</v>
      </c>
      <c r="B157" s="2" t="s">
        <v>16</v>
      </c>
      <c r="C157" s="2">
        <v>1189833</v>
      </c>
      <c r="D157" s="26">
        <v>44820</v>
      </c>
      <c r="E157" s="3">
        <v>44850</v>
      </c>
      <c r="F157" s="2" t="s">
        <v>2</v>
      </c>
      <c r="G157" s="2" t="s">
        <v>3</v>
      </c>
      <c r="H157" s="2" t="s">
        <v>6</v>
      </c>
      <c r="I157" s="23">
        <v>0.5</v>
      </c>
      <c r="J157" s="2">
        <v>7000</v>
      </c>
      <c r="K157" s="2">
        <v>30</v>
      </c>
      <c r="L157" s="19">
        <v>3500</v>
      </c>
      <c r="M157" t="str">
        <f t="shared" si="2"/>
        <v>below target</v>
      </c>
    </row>
    <row r="158" spans="1:13" x14ac:dyDescent="0.4">
      <c r="A158" s="1" t="s">
        <v>0</v>
      </c>
      <c r="B158" s="2" t="s">
        <v>1</v>
      </c>
      <c r="C158" s="2">
        <v>1128299</v>
      </c>
      <c r="D158" s="26">
        <v>44825</v>
      </c>
      <c r="E158" s="3">
        <v>44855</v>
      </c>
      <c r="F158" s="2" t="s">
        <v>2</v>
      </c>
      <c r="G158" s="2" t="s">
        <v>3</v>
      </c>
      <c r="H158" s="2" t="s">
        <v>4</v>
      </c>
      <c r="I158" s="24">
        <v>0.4</v>
      </c>
      <c r="J158" s="2">
        <v>9250</v>
      </c>
      <c r="K158" s="2">
        <v>30</v>
      </c>
      <c r="L158" s="19">
        <v>5087.5</v>
      </c>
      <c r="M158" t="str">
        <f t="shared" si="2"/>
        <v>above target</v>
      </c>
    </row>
    <row r="159" spans="1:13" x14ac:dyDescent="0.4">
      <c r="A159" s="5" t="s">
        <v>0</v>
      </c>
      <c r="B159" s="6" t="s">
        <v>1</v>
      </c>
      <c r="C159" s="6">
        <v>1128299</v>
      </c>
      <c r="D159" s="27">
        <v>44825</v>
      </c>
      <c r="E159" s="7">
        <v>44855</v>
      </c>
      <c r="F159" s="6" t="s">
        <v>2</v>
      </c>
      <c r="G159" s="6" t="s">
        <v>3</v>
      </c>
      <c r="H159" s="6" t="s">
        <v>10</v>
      </c>
      <c r="I159" s="24">
        <v>0.7</v>
      </c>
      <c r="J159" s="6">
        <v>7750</v>
      </c>
      <c r="K159" s="6">
        <v>30</v>
      </c>
      <c r="L159" s="20">
        <v>5425</v>
      </c>
      <c r="M159" t="str">
        <f t="shared" si="2"/>
        <v>below target</v>
      </c>
    </row>
    <row r="160" spans="1:13" x14ac:dyDescent="0.4">
      <c r="A160" s="5" t="s">
        <v>0</v>
      </c>
      <c r="B160" s="6" t="s">
        <v>1</v>
      </c>
      <c r="C160" s="6">
        <v>1128299</v>
      </c>
      <c r="D160" s="27">
        <v>44825</v>
      </c>
      <c r="E160" s="7">
        <v>44855</v>
      </c>
      <c r="F160" s="6" t="s">
        <v>2</v>
      </c>
      <c r="G160" s="6" t="s">
        <v>3</v>
      </c>
      <c r="H160" s="6" t="s">
        <v>5</v>
      </c>
      <c r="I160" s="24">
        <v>0.6</v>
      </c>
      <c r="J160" s="6">
        <v>9250</v>
      </c>
      <c r="K160" s="6">
        <v>30</v>
      </c>
      <c r="L160" s="20">
        <v>5550</v>
      </c>
      <c r="M160" t="str">
        <f t="shared" si="2"/>
        <v>above target</v>
      </c>
    </row>
    <row r="161" spans="1:13" x14ac:dyDescent="0.4">
      <c r="A161" s="5" t="s">
        <v>0</v>
      </c>
      <c r="B161" s="6" t="s">
        <v>1</v>
      </c>
      <c r="C161" s="6">
        <v>1128299</v>
      </c>
      <c r="D161" s="27">
        <v>44825</v>
      </c>
      <c r="E161" s="7">
        <v>44855</v>
      </c>
      <c r="F161" s="6" t="s">
        <v>2</v>
      </c>
      <c r="G161" s="6" t="s">
        <v>3</v>
      </c>
      <c r="H161" s="6" t="s">
        <v>8</v>
      </c>
      <c r="I161" s="24">
        <v>0.55000000000000004</v>
      </c>
      <c r="J161" s="6">
        <v>7250</v>
      </c>
      <c r="K161" s="6">
        <v>30</v>
      </c>
      <c r="L161" s="20">
        <v>3987.5</v>
      </c>
      <c r="M161" t="str">
        <f t="shared" si="2"/>
        <v>below target</v>
      </c>
    </row>
    <row r="162" spans="1:13" x14ac:dyDescent="0.4">
      <c r="A162" s="1" t="s">
        <v>0</v>
      </c>
      <c r="B162" s="2" t="s">
        <v>1</v>
      </c>
      <c r="C162" s="2">
        <v>1128299</v>
      </c>
      <c r="D162" s="26">
        <v>44825</v>
      </c>
      <c r="E162" s="3">
        <v>44855</v>
      </c>
      <c r="F162" s="2" t="s">
        <v>2</v>
      </c>
      <c r="G162" s="2" t="s">
        <v>3</v>
      </c>
      <c r="H162" s="2" t="s">
        <v>9</v>
      </c>
      <c r="I162" s="23">
        <v>0.65</v>
      </c>
      <c r="J162" s="2">
        <v>7250</v>
      </c>
      <c r="K162" s="2">
        <v>30</v>
      </c>
      <c r="L162" s="19">
        <v>4712.5</v>
      </c>
      <c r="M162" t="str">
        <f t="shared" si="2"/>
        <v>below target</v>
      </c>
    </row>
    <row r="163" spans="1:13" x14ac:dyDescent="0.4">
      <c r="A163" s="1" t="s">
        <v>0</v>
      </c>
      <c r="B163" s="2" t="s">
        <v>1</v>
      </c>
      <c r="C163" s="2">
        <v>1128299</v>
      </c>
      <c r="D163" s="26">
        <v>44825</v>
      </c>
      <c r="E163" s="3">
        <v>44855</v>
      </c>
      <c r="F163" s="2" t="s">
        <v>2</v>
      </c>
      <c r="G163" s="2" t="s">
        <v>3</v>
      </c>
      <c r="H163" s="2" t="s">
        <v>6</v>
      </c>
      <c r="I163" s="23">
        <v>0.55000000000000004</v>
      </c>
      <c r="J163" s="2">
        <v>7750</v>
      </c>
      <c r="K163" s="2">
        <v>30</v>
      </c>
      <c r="L163" s="19">
        <v>4262.5</v>
      </c>
      <c r="M163" t="str">
        <f t="shared" si="2"/>
        <v>below target</v>
      </c>
    </row>
    <row r="164" spans="1:13" x14ac:dyDescent="0.4">
      <c r="A164" s="1" t="s">
        <v>11</v>
      </c>
      <c r="B164" s="2" t="s">
        <v>12</v>
      </c>
      <c r="C164" s="2">
        <v>1197831</v>
      </c>
      <c r="D164" s="26">
        <v>44835</v>
      </c>
      <c r="E164" s="3">
        <v>44865</v>
      </c>
      <c r="F164" s="2" t="s">
        <v>13</v>
      </c>
      <c r="G164" s="2" t="s">
        <v>14</v>
      </c>
      <c r="H164" s="2" t="s">
        <v>4</v>
      </c>
      <c r="I164" s="23">
        <v>0.35</v>
      </c>
      <c r="J164" s="2">
        <v>8000</v>
      </c>
      <c r="K164" s="2">
        <v>30</v>
      </c>
      <c r="L164" s="19">
        <v>3600</v>
      </c>
      <c r="M164" t="str">
        <f t="shared" si="2"/>
        <v>below target</v>
      </c>
    </row>
    <row r="165" spans="1:13" x14ac:dyDescent="0.4">
      <c r="A165" s="5" t="s">
        <v>11</v>
      </c>
      <c r="B165" s="6" t="s">
        <v>12</v>
      </c>
      <c r="C165" s="6">
        <v>1197831</v>
      </c>
      <c r="D165" s="27">
        <v>44835</v>
      </c>
      <c r="E165" s="7">
        <v>44865</v>
      </c>
      <c r="F165" s="6" t="s">
        <v>13</v>
      </c>
      <c r="G165" s="6" t="s">
        <v>14</v>
      </c>
      <c r="H165" s="6" t="s">
        <v>10</v>
      </c>
      <c r="I165" s="24">
        <v>0.55000000000000004</v>
      </c>
      <c r="J165" s="6">
        <v>7500</v>
      </c>
      <c r="K165" s="6">
        <v>30</v>
      </c>
      <c r="L165" s="20">
        <v>4125</v>
      </c>
      <c r="M165" t="str">
        <f t="shared" si="2"/>
        <v>below target</v>
      </c>
    </row>
    <row r="166" spans="1:13" x14ac:dyDescent="0.4">
      <c r="A166" s="5" t="s">
        <v>11</v>
      </c>
      <c r="B166" s="6" t="s">
        <v>12</v>
      </c>
      <c r="C166" s="6">
        <v>1197831</v>
      </c>
      <c r="D166" s="27">
        <v>44835</v>
      </c>
      <c r="E166" s="7">
        <v>44865</v>
      </c>
      <c r="F166" s="6" t="s">
        <v>13</v>
      </c>
      <c r="G166" s="6" t="s">
        <v>14</v>
      </c>
      <c r="H166" s="6" t="s">
        <v>5</v>
      </c>
      <c r="I166" s="24">
        <v>0.45</v>
      </c>
      <c r="J166" s="6">
        <v>8000</v>
      </c>
      <c r="K166" s="6">
        <v>30</v>
      </c>
      <c r="L166" s="20">
        <v>3600</v>
      </c>
      <c r="M166" t="str">
        <f t="shared" si="2"/>
        <v>below target</v>
      </c>
    </row>
    <row r="167" spans="1:13" x14ac:dyDescent="0.4">
      <c r="A167" s="5" t="s">
        <v>11</v>
      </c>
      <c r="B167" s="6" t="s">
        <v>12</v>
      </c>
      <c r="C167" s="6">
        <v>1197831</v>
      </c>
      <c r="D167" s="27">
        <v>44835</v>
      </c>
      <c r="E167" s="7">
        <v>44865</v>
      </c>
      <c r="F167" s="6" t="s">
        <v>13</v>
      </c>
      <c r="G167" s="6" t="s">
        <v>14</v>
      </c>
      <c r="H167" s="6" t="s">
        <v>8</v>
      </c>
      <c r="I167" s="24">
        <v>0.5</v>
      </c>
      <c r="J167" s="6">
        <v>6000</v>
      </c>
      <c r="K167" s="6">
        <v>30</v>
      </c>
      <c r="L167" s="20">
        <v>3000</v>
      </c>
      <c r="M167" t="str">
        <f t="shared" si="2"/>
        <v>below target</v>
      </c>
    </row>
    <row r="168" spans="1:13" x14ac:dyDescent="0.4">
      <c r="A168" s="1" t="s">
        <v>11</v>
      </c>
      <c r="B168" s="2" t="s">
        <v>12</v>
      </c>
      <c r="C168" s="2">
        <v>1197831</v>
      </c>
      <c r="D168" s="26">
        <v>44835</v>
      </c>
      <c r="E168" s="3">
        <v>44865</v>
      </c>
      <c r="F168" s="2" t="s">
        <v>13</v>
      </c>
      <c r="G168" s="2" t="s">
        <v>14</v>
      </c>
      <c r="H168" s="2" t="s">
        <v>9</v>
      </c>
      <c r="I168" s="23">
        <v>0.45</v>
      </c>
      <c r="J168" s="2">
        <v>5750</v>
      </c>
      <c r="K168" s="2">
        <v>30</v>
      </c>
      <c r="L168" s="19">
        <v>2587.5</v>
      </c>
      <c r="M168" t="str">
        <f t="shared" si="2"/>
        <v>below target</v>
      </c>
    </row>
    <row r="169" spans="1:13" x14ac:dyDescent="0.4">
      <c r="A169" s="1" t="s">
        <v>11</v>
      </c>
      <c r="B169" s="2" t="s">
        <v>12</v>
      </c>
      <c r="C169" s="2">
        <v>1197831</v>
      </c>
      <c r="D169" s="26">
        <v>44835</v>
      </c>
      <c r="E169" s="3">
        <v>44865</v>
      </c>
      <c r="F169" s="2" t="s">
        <v>13</v>
      </c>
      <c r="G169" s="2" t="s">
        <v>14</v>
      </c>
      <c r="H169" s="2" t="s">
        <v>6</v>
      </c>
      <c r="I169" s="23">
        <v>0.5</v>
      </c>
      <c r="J169" s="2">
        <v>7500</v>
      </c>
      <c r="K169" s="2">
        <v>30</v>
      </c>
      <c r="L169" s="19">
        <v>3750</v>
      </c>
      <c r="M169" t="str">
        <f t="shared" si="2"/>
        <v>below target</v>
      </c>
    </row>
    <row r="170" spans="1:13" x14ac:dyDescent="0.4">
      <c r="A170" s="1" t="s">
        <v>15</v>
      </c>
      <c r="B170" s="2" t="s">
        <v>16</v>
      </c>
      <c r="C170" s="2">
        <v>1189833</v>
      </c>
      <c r="D170" s="26">
        <v>44849</v>
      </c>
      <c r="E170" s="3">
        <v>44879</v>
      </c>
      <c r="F170" s="2" t="s">
        <v>2</v>
      </c>
      <c r="G170" s="2" t="s">
        <v>3</v>
      </c>
      <c r="H170" s="2" t="s">
        <v>4</v>
      </c>
      <c r="I170" s="23">
        <v>0.5</v>
      </c>
      <c r="J170" s="2">
        <v>8000</v>
      </c>
      <c r="K170" s="2">
        <v>30</v>
      </c>
      <c r="L170" s="19">
        <v>4000</v>
      </c>
      <c r="M170" t="str">
        <f t="shared" si="2"/>
        <v>below target</v>
      </c>
    </row>
    <row r="171" spans="1:13" x14ac:dyDescent="0.4">
      <c r="A171" s="5" t="s">
        <v>15</v>
      </c>
      <c r="B171" s="6" t="s">
        <v>16</v>
      </c>
      <c r="C171" s="6">
        <v>1189833</v>
      </c>
      <c r="D171" s="27">
        <v>44849</v>
      </c>
      <c r="E171" s="7">
        <v>44879</v>
      </c>
      <c r="F171" s="6" t="s">
        <v>2</v>
      </c>
      <c r="G171" s="6" t="s">
        <v>3</v>
      </c>
      <c r="H171" s="6" t="s">
        <v>10</v>
      </c>
      <c r="I171" s="24">
        <v>0.65</v>
      </c>
      <c r="J171" s="6">
        <v>6500</v>
      </c>
      <c r="K171" s="6">
        <v>30</v>
      </c>
      <c r="L171" s="20">
        <v>4225</v>
      </c>
      <c r="M171" t="str">
        <f t="shared" si="2"/>
        <v>below target</v>
      </c>
    </row>
    <row r="172" spans="1:13" x14ac:dyDescent="0.4">
      <c r="A172" s="5" t="s">
        <v>15</v>
      </c>
      <c r="B172" s="6" t="s">
        <v>16</v>
      </c>
      <c r="C172" s="6">
        <v>1189833</v>
      </c>
      <c r="D172" s="27">
        <v>44849</v>
      </c>
      <c r="E172" s="7">
        <v>44879</v>
      </c>
      <c r="F172" s="6" t="s">
        <v>2</v>
      </c>
      <c r="G172" s="6" t="s">
        <v>3</v>
      </c>
      <c r="H172" s="6" t="s">
        <v>5</v>
      </c>
      <c r="I172" s="24">
        <v>0.55000000000000004</v>
      </c>
      <c r="J172" s="6">
        <v>8000</v>
      </c>
      <c r="K172" s="6">
        <v>30</v>
      </c>
      <c r="L172" s="20">
        <v>4400</v>
      </c>
      <c r="M172" t="str">
        <f t="shared" si="2"/>
        <v>below target</v>
      </c>
    </row>
    <row r="173" spans="1:13" x14ac:dyDescent="0.4">
      <c r="A173" s="5" t="s">
        <v>15</v>
      </c>
      <c r="B173" s="6" t="s">
        <v>16</v>
      </c>
      <c r="C173" s="6">
        <v>1189833</v>
      </c>
      <c r="D173" s="27">
        <v>44849</v>
      </c>
      <c r="E173" s="7">
        <v>44879</v>
      </c>
      <c r="F173" s="6" t="s">
        <v>2</v>
      </c>
      <c r="G173" s="6" t="s">
        <v>3</v>
      </c>
      <c r="H173" s="6" t="s">
        <v>8</v>
      </c>
      <c r="I173" s="24">
        <v>0.5</v>
      </c>
      <c r="J173" s="6">
        <v>6250</v>
      </c>
      <c r="K173" s="6">
        <v>30</v>
      </c>
      <c r="L173" s="20">
        <v>3125</v>
      </c>
      <c r="M173" t="str">
        <f t="shared" si="2"/>
        <v>below target</v>
      </c>
    </row>
    <row r="174" spans="1:13" x14ac:dyDescent="0.4">
      <c r="A174" s="1" t="s">
        <v>15</v>
      </c>
      <c r="B174" s="2" t="s">
        <v>16</v>
      </c>
      <c r="C174" s="2">
        <v>1189833</v>
      </c>
      <c r="D174" s="26">
        <v>44849</v>
      </c>
      <c r="E174" s="3">
        <v>44879</v>
      </c>
      <c r="F174" s="2" t="s">
        <v>2</v>
      </c>
      <c r="G174" s="2" t="s">
        <v>3</v>
      </c>
      <c r="H174" s="2" t="s">
        <v>9</v>
      </c>
      <c r="I174" s="23">
        <v>0.6</v>
      </c>
      <c r="J174" s="2">
        <v>6000</v>
      </c>
      <c r="K174" s="2">
        <v>30</v>
      </c>
      <c r="L174" s="19">
        <v>3600</v>
      </c>
      <c r="M174" t="str">
        <f t="shared" si="2"/>
        <v>below target</v>
      </c>
    </row>
    <row r="175" spans="1:13" x14ac:dyDescent="0.4">
      <c r="A175" s="1" t="s">
        <v>15</v>
      </c>
      <c r="B175" s="2" t="s">
        <v>16</v>
      </c>
      <c r="C175" s="2">
        <v>1189833</v>
      </c>
      <c r="D175" s="26">
        <v>44849</v>
      </c>
      <c r="E175" s="3">
        <v>44879</v>
      </c>
      <c r="F175" s="2" t="s">
        <v>2</v>
      </c>
      <c r="G175" s="2" t="s">
        <v>3</v>
      </c>
      <c r="H175" s="2" t="s">
        <v>6</v>
      </c>
      <c r="I175" s="23">
        <v>0.5</v>
      </c>
      <c r="J175" s="2">
        <v>6500</v>
      </c>
      <c r="K175" s="2">
        <v>30</v>
      </c>
      <c r="L175" s="19">
        <v>3250</v>
      </c>
      <c r="M175" t="str">
        <f t="shared" si="2"/>
        <v>below target</v>
      </c>
    </row>
    <row r="176" spans="1:13" x14ac:dyDescent="0.4">
      <c r="A176" s="1" t="s">
        <v>0</v>
      </c>
      <c r="B176" s="2" t="s">
        <v>1</v>
      </c>
      <c r="C176" s="2">
        <v>1128299</v>
      </c>
      <c r="D176" s="26">
        <v>44854</v>
      </c>
      <c r="E176" s="3">
        <v>44884</v>
      </c>
      <c r="F176" s="2" t="s">
        <v>2</v>
      </c>
      <c r="G176" s="2" t="s">
        <v>3</v>
      </c>
      <c r="H176" s="2" t="s">
        <v>4</v>
      </c>
      <c r="I176" s="24">
        <v>0.4</v>
      </c>
      <c r="J176" s="2">
        <v>8750</v>
      </c>
      <c r="K176" s="2">
        <v>30</v>
      </c>
      <c r="L176" s="19">
        <v>4812.5</v>
      </c>
      <c r="M176" t="str">
        <f t="shared" si="2"/>
        <v>below target</v>
      </c>
    </row>
    <row r="177" spans="1:13" x14ac:dyDescent="0.4">
      <c r="A177" s="5" t="s">
        <v>0</v>
      </c>
      <c r="B177" s="6" t="s">
        <v>1</v>
      </c>
      <c r="C177" s="6">
        <v>1128299</v>
      </c>
      <c r="D177" s="27">
        <v>44854</v>
      </c>
      <c r="E177" s="7">
        <v>44884</v>
      </c>
      <c r="F177" s="6" t="s">
        <v>2</v>
      </c>
      <c r="G177" s="6" t="s">
        <v>3</v>
      </c>
      <c r="H177" s="6" t="s">
        <v>10</v>
      </c>
      <c r="I177" s="24">
        <v>0.7</v>
      </c>
      <c r="J177" s="6">
        <v>7000</v>
      </c>
      <c r="K177" s="6">
        <v>30</v>
      </c>
      <c r="L177" s="20">
        <v>4900</v>
      </c>
      <c r="M177" t="str">
        <f t="shared" si="2"/>
        <v>below target</v>
      </c>
    </row>
    <row r="178" spans="1:13" x14ac:dyDescent="0.4">
      <c r="A178" s="5" t="s">
        <v>0</v>
      </c>
      <c r="B178" s="6" t="s">
        <v>1</v>
      </c>
      <c r="C178" s="6">
        <v>1128299</v>
      </c>
      <c r="D178" s="27">
        <v>44854</v>
      </c>
      <c r="E178" s="7">
        <v>44884</v>
      </c>
      <c r="F178" s="6" t="s">
        <v>2</v>
      </c>
      <c r="G178" s="6" t="s">
        <v>3</v>
      </c>
      <c r="H178" s="6" t="s">
        <v>5</v>
      </c>
      <c r="I178" s="24">
        <v>0.6</v>
      </c>
      <c r="J178" s="6">
        <v>8750</v>
      </c>
      <c r="K178" s="6">
        <v>30</v>
      </c>
      <c r="L178" s="20">
        <v>5250</v>
      </c>
      <c r="M178" t="str">
        <f t="shared" si="2"/>
        <v>below target</v>
      </c>
    </row>
    <row r="179" spans="1:13" x14ac:dyDescent="0.4">
      <c r="A179" s="5" t="s">
        <v>0</v>
      </c>
      <c r="B179" s="6" t="s">
        <v>1</v>
      </c>
      <c r="C179" s="6">
        <v>1128299</v>
      </c>
      <c r="D179" s="27">
        <v>44854</v>
      </c>
      <c r="E179" s="7">
        <v>44884</v>
      </c>
      <c r="F179" s="6" t="s">
        <v>2</v>
      </c>
      <c r="G179" s="6" t="s">
        <v>3</v>
      </c>
      <c r="H179" s="6" t="s">
        <v>8</v>
      </c>
      <c r="I179" s="24">
        <v>0.55000000000000004</v>
      </c>
      <c r="J179" s="6">
        <v>6750</v>
      </c>
      <c r="K179" s="6">
        <v>30</v>
      </c>
      <c r="L179" s="20">
        <v>3712.5</v>
      </c>
      <c r="M179" t="str">
        <f t="shared" si="2"/>
        <v>below target</v>
      </c>
    </row>
    <row r="180" spans="1:13" x14ac:dyDescent="0.4">
      <c r="A180" s="1" t="s">
        <v>0</v>
      </c>
      <c r="B180" s="2" t="s">
        <v>1</v>
      </c>
      <c r="C180" s="2">
        <v>1128299</v>
      </c>
      <c r="D180" s="26">
        <v>44854</v>
      </c>
      <c r="E180" s="3">
        <v>44884</v>
      </c>
      <c r="F180" s="2" t="s">
        <v>2</v>
      </c>
      <c r="G180" s="2" t="s">
        <v>3</v>
      </c>
      <c r="H180" s="2" t="s">
        <v>9</v>
      </c>
      <c r="I180" s="23">
        <v>0.65</v>
      </c>
      <c r="J180" s="2">
        <v>6500</v>
      </c>
      <c r="K180" s="2">
        <v>30</v>
      </c>
      <c r="L180" s="19">
        <v>4225</v>
      </c>
      <c r="M180" t="str">
        <f t="shared" si="2"/>
        <v>below target</v>
      </c>
    </row>
    <row r="181" spans="1:13" x14ac:dyDescent="0.4">
      <c r="A181" s="1" t="s">
        <v>0</v>
      </c>
      <c r="B181" s="2" t="s">
        <v>1</v>
      </c>
      <c r="C181" s="2">
        <v>1128299</v>
      </c>
      <c r="D181" s="26">
        <v>44854</v>
      </c>
      <c r="E181" s="3">
        <v>44884</v>
      </c>
      <c r="F181" s="2" t="s">
        <v>2</v>
      </c>
      <c r="G181" s="2" t="s">
        <v>3</v>
      </c>
      <c r="H181" s="2" t="s">
        <v>6</v>
      </c>
      <c r="I181" s="23">
        <v>0.55000000000000004</v>
      </c>
      <c r="J181" s="2">
        <v>7000</v>
      </c>
      <c r="K181" s="2">
        <v>30</v>
      </c>
      <c r="L181" s="19">
        <v>3850</v>
      </c>
      <c r="M181" t="str">
        <f t="shared" si="2"/>
        <v>below target</v>
      </c>
    </row>
    <row r="182" spans="1:13" x14ac:dyDescent="0.4">
      <c r="A182" s="1" t="s">
        <v>11</v>
      </c>
      <c r="B182" s="2" t="s">
        <v>12</v>
      </c>
      <c r="C182" s="2">
        <v>1197831</v>
      </c>
      <c r="D182" s="26">
        <v>44867</v>
      </c>
      <c r="E182" s="3">
        <v>44897</v>
      </c>
      <c r="F182" s="2" t="s">
        <v>13</v>
      </c>
      <c r="G182" s="2" t="s">
        <v>14</v>
      </c>
      <c r="H182" s="2" t="s">
        <v>4</v>
      </c>
      <c r="I182" s="23">
        <v>0.4</v>
      </c>
      <c r="J182" s="2">
        <v>9000</v>
      </c>
      <c r="K182" s="2">
        <v>30</v>
      </c>
      <c r="L182" s="19">
        <v>4050</v>
      </c>
      <c r="M182" t="str">
        <f t="shared" si="2"/>
        <v>below target</v>
      </c>
    </row>
    <row r="183" spans="1:13" x14ac:dyDescent="0.4">
      <c r="A183" s="5" t="s">
        <v>11</v>
      </c>
      <c r="B183" s="6" t="s">
        <v>12</v>
      </c>
      <c r="C183" s="6">
        <v>1197831</v>
      </c>
      <c r="D183" s="27">
        <v>44867</v>
      </c>
      <c r="E183" s="7">
        <v>44897</v>
      </c>
      <c r="F183" s="6" t="s">
        <v>13</v>
      </c>
      <c r="G183" s="6" t="s">
        <v>14</v>
      </c>
      <c r="H183" s="6" t="s">
        <v>10</v>
      </c>
      <c r="I183" s="24">
        <v>0.55000000000000004</v>
      </c>
      <c r="J183" s="6">
        <v>8500</v>
      </c>
      <c r="K183" s="6">
        <v>30</v>
      </c>
      <c r="L183" s="20">
        <v>4675</v>
      </c>
      <c r="M183" t="str">
        <f t="shared" si="2"/>
        <v>below target</v>
      </c>
    </row>
    <row r="184" spans="1:13" x14ac:dyDescent="0.4">
      <c r="A184" s="5" t="s">
        <v>11</v>
      </c>
      <c r="B184" s="6" t="s">
        <v>12</v>
      </c>
      <c r="C184" s="6">
        <v>1197831</v>
      </c>
      <c r="D184" s="27">
        <v>44867</v>
      </c>
      <c r="E184" s="7">
        <v>44897</v>
      </c>
      <c r="F184" s="6" t="s">
        <v>13</v>
      </c>
      <c r="G184" s="6" t="s">
        <v>14</v>
      </c>
      <c r="H184" s="6" t="s">
        <v>5</v>
      </c>
      <c r="I184" s="24">
        <v>0.45</v>
      </c>
      <c r="J184" s="6">
        <v>9000</v>
      </c>
      <c r="K184" s="6">
        <v>30</v>
      </c>
      <c r="L184" s="20">
        <v>4050</v>
      </c>
      <c r="M184" t="str">
        <f t="shared" si="2"/>
        <v>below target</v>
      </c>
    </row>
    <row r="185" spans="1:13" x14ac:dyDescent="0.4">
      <c r="A185" s="5" t="s">
        <v>11</v>
      </c>
      <c r="B185" s="6" t="s">
        <v>12</v>
      </c>
      <c r="C185" s="6">
        <v>1197831</v>
      </c>
      <c r="D185" s="27">
        <v>44867</v>
      </c>
      <c r="E185" s="7">
        <v>44897</v>
      </c>
      <c r="F185" s="6" t="s">
        <v>13</v>
      </c>
      <c r="G185" s="6" t="s">
        <v>14</v>
      </c>
      <c r="H185" s="6" t="s">
        <v>8</v>
      </c>
      <c r="I185" s="24">
        <v>0.5</v>
      </c>
      <c r="J185" s="6">
        <v>6750</v>
      </c>
      <c r="K185" s="6">
        <v>30</v>
      </c>
      <c r="L185" s="20">
        <v>3375</v>
      </c>
      <c r="M185" t="str">
        <f t="shared" si="2"/>
        <v>below target</v>
      </c>
    </row>
    <row r="186" spans="1:13" x14ac:dyDescent="0.4">
      <c r="A186" s="1" t="s">
        <v>11</v>
      </c>
      <c r="B186" s="2" t="s">
        <v>12</v>
      </c>
      <c r="C186" s="2">
        <v>1197831</v>
      </c>
      <c r="D186" s="26">
        <v>44867</v>
      </c>
      <c r="E186" s="3">
        <v>44897</v>
      </c>
      <c r="F186" s="2" t="s">
        <v>13</v>
      </c>
      <c r="G186" s="2" t="s">
        <v>14</v>
      </c>
      <c r="H186" s="2" t="s">
        <v>9</v>
      </c>
      <c r="I186" s="23">
        <v>0.45</v>
      </c>
      <c r="J186" s="2">
        <v>6500</v>
      </c>
      <c r="K186" s="2">
        <v>30</v>
      </c>
      <c r="L186" s="19">
        <v>2925</v>
      </c>
      <c r="M186" t="str">
        <f t="shared" si="2"/>
        <v>below target</v>
      </c>
    </row>
    <row r="187" spans="1:13" x14ac:dyDescent="0.4">
      <c r="A187" s="1" t="s">
        <v>11</v>
      </c>
      <c r="B187" s="2" t="s">
        <v>12</v>
      </c>
      <c r="C187" s="2">
        <v>1197831</v>
      </c>
      <c r="D187" s="26">
        <v>44867</v>
      </c>
      <c r="E187" s="3">
        <v>44897</v>
      </c>
      <c r="F187" s="2" t="s">
        <v>13</v>
      </c>
      <c r="G187" s="2" t="s">
        <v>14</v>
      </c>
      <c r="H187" s="2" t="s">
        <v>6</v>
      </c>
      <c r="I187" s="23">
        <v>0.5</v>
      </c>
      <c r="J187" s="2">
        <v>8250</v>
      </c>
      <c r="K187" s="2">
        <v>30</v>
      </c>
      <c r="L187" s="19">
        <v>4125</v>
      </c>
      <c r="M187" t="str">
        <f t="shared" si="2"/>
        <v>below target</v>
      </c>
    </row>
    <row r="188" spans="1:13" x14ac:dyDescent="0.4">
      <c r="A188" s="1" t="s">
        <v>15</v>
      </c>
      <c r="B188" s="2" t="s">
        <v>16</v>
      </c>
      <c r="C188" s="2">
        <v>1189833</v>
      </c>
      <c r="D188" s="26">
        <v>44880</v>
      </c>
      <c r="E188" s="3">
        <v>44910</v>
      </c>
      <c r="F188" s="2" t="s">
        <v>2</v>
      </c>
      <c r="G188" s="2" t="s">
        <v>3</v>
      </c>
      <c r="H188" s="2" t="s">
        <v>4</v>
      </c>
      <c r="I188" s="23">
        <v>0.5</v>
      </c>
      <c r="J188" s="2">
        <v>8250</v>
      </c>
      <c r="K188" s="2">
        <v>30</v>
      </c>
      <c r="L188" s="19">
        <v>4125</v>
      </c>
      <c r="M188" t="str">
        <f t="shared" si="2"/>
        <v>below target</v>
      </c>
    </row>
    <row r="189" spans="1:13" x14ac:dyDescent="0.4">
      <c r="A189" s="5" t="s">
        <v>15</v>
      </c>
      <c r="B189" s="6" t="s">
        <v>16</v>
      </c>
      <c r="C189" s="6">
        <v>1189833</v>
      </c>
      <c r="D189" s="27">
        <v>44880</v>
      </c>
      <c r="E189" s="7">
        <v>44910</v>
      </c>
      <c r="F189" s="6" t="s">
        <v>2</v>
      </c>
      <c r="G189" s="6" t="s">
        <v>3</v>
      </c>
      <c r="H189" s="6" t="s">
        <v>10</v>
      </c>
      <c r="I189" s="24">
        <v>0.65</v>
      </c>
      <c r="J189" s="6">
        <v>7000</v>
      </c>
      <c r="K189" s="6">
        <v>30</v>
      </c>
      <c r="L189" s="20">
        <v>4550</v>
      </c>
      <c r="M189" t="str">
        <f t="shared" si="2"/>
        <v>below target</v>
      </c>
    </row>
    <row r="190" spans="1:13" x14ac:dyDescent="0.4">
      <c r="A190" s="5" t="s">
        <v>15</v>
      </c>
      <c r="B190" s="6" t="s">
        <v>16</v>
      </c>
      <c r="C190" s="6">
        <v>1189833</v>
      </c>
      <c r="D190" s="27">
        <v>44880</v>
      </c>
      <c r="E190" s="7">
        <v>44910</v>
      </c>
      <c r="F190" s="6" t="s">
        <v>2</v>
      </c>
      <c r="G190" s="6" t="s">
        <v>3</v>
      </c>
      <c r="H190" s="6" t="s">
        <v>5</v>
      </c>
      <c r="I190" s="24">
        <v>0.55000000000000004</v>
      </c>
      <c r="J190" s="6">
        <v>8250</v>
      </c>
      <c r="K190" s="6">
        <v>30</v>
      </c>
      <c r="L190" s="20">
        <v>4537.5</v>
      </c>
      <c r="M190" t="str">
        <f t="shared" si="2"/>
        <v>below target</v>
      </c>
    </row>
    <row r="191" spans="1:13" x14ac:dyDescent="0.4">
      <c r="A191" s="5" t="s">
        <v>15</v>
      </c>
      <c r="B191" s="6" t="s">
        <v>16</v>
      </c>
      <c r="C191" s="6">
        <v>1189833</v>
      </c>
      <c r="D191" s="27">
        <v>44880</v>
      </c>
      <c r="E191" s="7">
        <v>44910</v>
      </c>
      <c r="F191" s="6" t="s">
        <v>2</v>
      </c>
      <c r="G191" s="6" t="s">
        <v>3</v>
      </c>
      <c r="H191" s="6" t="s">
        <v>8</v>
      </c>
      <c r="I191" s="24">
        <v>0.5</v>
      </c>
      <c r="J191" s="6">
        <v>6500</v>
      </c>
      <c r="K191" s="6">
        <v>30</v>
      </c>
      <c r="L191" s="20">
        <v>3250</v>
      </c>
      <c r="M191" t="str">
        <f t="shared" si="2"/>
        <v>below target</v>
      </c>
    </row>
    <row r="192" spans="1:13" x14ac:dyDescent="0.4">
      <c r="A192" s="1" t="s">
        <v>15</v>
      </c>
      <c r="B192" s="2" t="s">
        <v>16</v>
      </c>
      <c r="C192" s="2">
        <v>1189833</v>
      </c>
      <c r="D192" s="26">
        <v>44880</v>
      </c>
      <c r="E192" s="3">
        <v>44910</v>
      </c>
      <c r="F192" s="2" t="s">
        <v>2</v>
      </c>
      <c r="G192" s="2" t="s">
        <v>3</v>
      </c>
      <c r="H192" s="2" t="s">
        <v>9</v>
      </c>
      <c r="I192" s="23">
        <v>0.6</v>
      </c>
      <c r="J192" s="2">
        <v>6000</v>
      </c>
      <c r="K192" s="2">
        <v>30</v>
      </c>
      <c r="L192" s="19">
        <v>3600</v>
      </c>
      <c r="M192" t="str">
        <f t="shared" si="2"/>
        <v>below target</v>
      </c>
    </row>
    <row r="193" spans="1:13" x14ac:dyDescent="0.4">
      <c r="A193" s="1" t="s">
        <v>15</v>
      </c>
      <c r="B193" s="2" t="s">
        <v>16</v>
      </c>
      <c r="C193" s="2">
        <v>1189833</v>
      </c>
      <c r="D193" s="26">
        <v>44880</v>
      </c>
      <c r="E193" s="3">
        <v>44910</v>
      </c>
      <c r="F193" s="2" t="s">
        <v>2</v>
      </c>
      <c r="G193" s="2" t="s">
        <v>3</v>
      </c>
      <c r="H193" s="2" t="s">
        <v>6</v>
      </c>
      <c r="I193" s="23">
        <v>0.5</v>
      </c>
      <c r="J193" s="2">
        <v>6750</v>
      </c>
      <c r="K193" s="2">
        <v>30</v>
      </c>
      <c r="L193" s="19">
        <v>3375</v>
      </c>
      <c r="M193" t="str">
        <f t="shared" si="2"/>
        <v>below target</v>
      </c>
    </row>
    <row r="194" spans="1:13" x14ac:dyDescent="0.4">
      <c r="A194" s="1" t="s">
        <v>0</v>
      </c>
      <c r="B194" s="2" t="s">
        <v>1</v>
      </c>
      <c r="C194" s="2">
        <v>1128299</v>
      </c>
      <c r="D194" s="26">
        <v>44885</v>
      </c>
      <c r="E194" s="3">
        <v>44915</v>
      </c>
      <c r="F194" s="2" t="s">
        <v>2</v>
      </c>
      <c r="G194" s="2" t="s">
        <v>3</v>
      </c>
      <c r="H194" s="2" t="s">
        <v>4</v>
      </c>
      <c r="I194" s="24">
        <v>0.4</v>
      </c>
      <c r="J194" s="2">
        <v>8750</v>
      </c>
      <c r="K194" s="2">
        <v>30</v>
      </c>
      <c r="L194" s="19">
        <v>4812.5</v>
      </c>
      <c r="M194" t="str">
        <f t="shared" si="2"/>
        <v>below target</v>
      </c>
    </row>
    <row r="195" spans="1:13" x14ac:dyDescent="0.4">
      <c r="A195" s="5" t="s">
        <v>0</v>
      </c>
      <c r="B195" s="6" t="s">
        <v>1</v>
      </c>
      <c r="C195" s="6">
        <v>1128299</v>
      </c>
      <c r="D195" s="27">
        <v>44885</v>
      </c>
      <c r="E195" s="7">
        <v>44915</v>
      </c>
      <c r="F195" s="6" t="s">
        <v>2</v>
      </c>
      <c r="G195" s="6" t="s">
        <v>3</v>
      </c>
      <c r="H195" s="6" t="s">
        <v>10</v>
      </c>
      <c r="I195" s="24">
        <v>0.7</v>
      </c>
      <c r="J195" s="6">
        <v>7750</v>
      </c>
      <c r="K195" s="6">
        <v>30</v>
      </c>
      <c r="L195" s="20">
        <v>5425</v>
      </c>
      <c r="M195" t="str">
        <f t="shared" ref="M195:M217" si="3">IF(J195&gt;9000, "above target", "below target")</f>
        <v>below target</v>
      </c>
    </row>
    <row r="196" spans="1:13" x14ac:dyDescent="0.4">
      <c r="A196" s="5" t="s">
        <v>0</v>
      </c>
      <c r="B196" s="6" t="s">
        <v>1</v>
      </c>
      <c r="C196" s="6">
        <v>1128299</v>
      </c>
      <c r="D196" s="27">
        <v>44885</v>
      </c>
      <c r="E196" s="7">
        <v>44915</v>
      </c>
      <c r="F196" s="6" t="s">
        <v>2</v>
      </c>
      <c r="G196" s="6" t="s">
        <v>3</v>
      </c>
      <c r="H196" s="6" t="s">
        <v>5</v>
      </c>
      <c r="I196" s="24">
        <v>0.6</v>
      </c>
      <c r="J196" s="6">
        <v>8750</v>
      </c>
      <c r="K196" s="6">
        <v>30</v>
      </c>
      <c r="L196" s="20">
        <v>5250</v>
      </c>
      <c r="M196" t="str">
        <f t="shared" si="3"/>
        <v>below target</v>
      </c>
    </row>
    <row r="197" spans="1:13" x14ac:dyDescent="0.4">
      <c r="A197" s="5" t="s">
        <v>0</v>
      </c>
      <c r="B197" s="6" t="s">
        <v>1</v>
      </c>
      <c r="C197" s="6">
        <v>1128299</v>
      </c>
      <c r="D197" s="27">
        <v>44885</v>
      </c>
      <c r="E197" s="7">
        <v>44915</v>
      </c>
      <c r="F197" s="6" t="s">
        <v>2</v>
      </c>
      <c r="G197" s="6" t="s">
        <v>3</v>
      </c>
      <c r="H197" s="6" t="s">
        <v>8</v>
      </c>
      <c r="I197" s="24">
        <v>0.55000000000000004</v>
      </c>
      <c r="J197" s="6">
        <v>7000</v>
      </c>
      <c r="K197" s="6">
        <v>30</v>
      </c>
      <c r="L197" s="20">
        <v>3850</v>
      </c>
      <c r="M197" t="str">
        <f t="shared" si="3"/>
        <v>below target</v>
      </c>
    </row>
    <row r="198" spans="1:13" x14ac:dyDescent="0.4">
      <c r="A198" s="1" t="s">
        <v>0</v>
      </c>
      <c r="B198" s="2" t="s">
        <v>1</v>
      </c>
      <c r="C198" s="2">
        <v>1128299</v>
      </c>
      <c r="D198" s="26">
        <v>44885</v>
      </c>
      <c r="E198" s="3">
        <v>44915</v>
      </c>
      <c r="F198" s="2" t="s">
        <v>2</v>
      </c>
      <c r="G198" s="2" t="s">
        <v>3</v>
      </c>
      <c r="H198" s="2" t="s">
        <v>9</v>
      </c>
      <c r="I198" s="23">
        <v>0.65</v>
      </c>
      <c r="J198" s="2">
        <v>6500</v>
      </c>
      <c r="K198" s="2">
        <v>30</v>
      </c>
      <c r="L198" s="19">
        <v>4225</v>
      </c>
      <c r="M198" t="str">
        <f t="shared" si="3"/>
        <v>below target</v>
      </c>
    </row>
    <row r="199" spans="1:13" x14ac:dyDescent="0.4">
      <c r="A199" s="1" t="s">
        <v>0</v>
      </c>
      <c r="B199" s="2" t="s">
        <v>1</v>
      </c>
      <c r="C199" s="2">
        <v>1128299</v>
      </c>
      <c r="D199" s="26">
        <v>44885</v>
      </c>
      <c r="E199" s="3">
        <v>44915</v>
      </c>
      <c r="F199" s="2" t="s">
        <v>2</v>
      </c>
      <c r="G199" s="2" t="s">
        <v>3</v>
      </c>
      <c r="H199" s="2" t="s">
        <v>6</v>
      </c>
      <c r="I199" s="23">
        <v>0.55000000000000004</v>
      </c>
      <c r="J199" s="2">
        <v>7250</v>
      </c>
      <c r="K199" s="2">
        <v>30</v>
      </c>
      <c r="L199" s="19">
        <v>3987.5</v>
      </c>
      <c r="M199" t="str">
        <f t="shared" si="3"/>
        <v>below target</v>
      </c>
    </row>
    <row r="200" spans="1:13" x14ac:dyDescent="0.4">
      <c r="A200" s="1" t="s">
        <v>11</v>
      </c>
      <c r="B200" s="2" t="s">
        <v>12</v>
      </c>
      <c r="C200" s="2">
        <v>1197831</v>
      </c>
      <c r="D200" s="26">
        <v>44896</v>
      </c>
      <c r="E200" s="3">
        <v>44926</v>
      </c>
      <c r="F200" s="2" t="s">
        <v>13</v>
      </c>
      <c r="G200" s="2" t="s">
        <v>14</v>
      </c>
      <c r="H200" s="2" t="s">
        <v>4</v>
      </c>
      <c r="I200" s="23">
        <v>0.4</v>
      </c>
      <c r="J200" s="2">
        <v>9500</v>
      </c>
      <c r="K200" s="2">
        <v>30</v>
      </c>
      <c r="L200" s="19">
        <v>4275</v>
      </c>
      <c r="M200" t="str">
        <f t="shared" si="3"/>
        <v>above target</v>
      </c>
    </row>
    <row r="201" spans="1:13" x14ac:dyDescent="0.4">
      <c r="A201" s="5" t="s">
        <v>11</v>
      </c>
      <c r="B201" s="6" t="s">
        <v>12</v>
      </c>
      <c r="C201" s="6">
        <v>1197831</v>
      </c>
      <c r="D201" s="27">
        <v>44896</v>
      </c>
      <c r="E201" s="7">
        <v>44926</v>
      </c>
      <c r="F201" s="6" t="s">
        <v>13</v>
      </c>
      <c r="G201" s="6" t="s">
        <v>14</v>
      </c>
      <c r="H201" s="6" t="s">
        <v>10</v>
      </c>
      <c r="I201" s="23">
        <v>0.6</v>
      </c>
      <c r="J201" s="6">
        <v>9000</v>
      </c>
      <c r="K201" s="6">
        <v>30</v>
      </c>
      <c r="L201" s="20">
        <v>4950</v>
      </c>
      <c r="M201" t="str">
        <f t="shared" si="3"/>
        <v>below target</v>
      </c>
    </row>
    <row r="202" spans="1:13" x14ac:dyDescent="0.4">
      <c r="A202" s="5" t="s">
        <v>11</v>
      </c>
      <c r="B202" s="6" t="s">
        <v>12</v>
      </c>
      <c r="C202" s="6">
        <v>1197831</v>
      </c>
      <c r="D202" s="27">
        <v>44896</v>
      </c>
      <c r="E202" s="7">
        <v>44926</v>
      </c>
      <c r="F202" s="6" t="s">
        <v>13</v>
      </c>
      <c r="G202" s="6" t="s">
        <v>14</v>
      </c>
      <c r="H202" s="6" t="s">
        <v>5</v>
      </c>
      <c r="I202" s="24">
        <v>0.45</v>
      </c>
      <c r="J202" s="6">
        <v>9500</v>
      </c>
      <c r="K202" s="6">
        <v>30</v>
      </c>
      <c r="L202" s="20">
        <v>4275</v>
      </c>
      <c r="M202" t="str">
        <f t="shared" si="3"/>
        <v>above target</v>
      </c>
    </row>
    <row r="203" spans="1:13" x14ac:dyDescent="0.4">
      <c r="A203" s="5" t="s">
        <v>11</v>
      </c>
      <c r="B203" s="6" t="s">
        <v>12</v>
      </c>
      <c r="C203" s="6">
        <v>1197831</v>
      </c>
      <c r="D203" s="27">
        <v>44896</v>
      </c>
      <c r="E203" s="7">
        <v>44926</v>
      </c>
      <c r="F203" s="6" t="s">
        <v>13</v>
      </c>
      <c r="G203" s="6" t="s">
        <v>14</v>
      </c>
      <c r="H203" s="6" t="s">
        <v>8</v>
      </c>
      <c r="I203" s="24">
        <v>0.5</v>
      </c>
      <c r="J203" s="6">
        <v>7000</v>
      </c>
      <c r="K203" s="6">
        <v>30</v>
      </c>
      <c r="L203" s="20">
        <v>3500</v>
      </c>
      <c r="M203" t="str">
        <f t="shared" si="3"/>
        <v>below target</v>
      </c>
    </row>
    <row r="204" spans="1:13" x14ac:dyDescent="0.4">
      <c r="A204" s="1" t="s">
        <v>11</v>
      </c>
      <c r="B204" s="2" t="s">
        <v>12</v>
      </c>
      <c r="C204" s="2">
        <v>1197831</v>
      </c>
      <c r="D204" s="26">
        <v>44896</v>
      </c>
      <c r="E204" s="3">
        <v>44926</v>
      </c>
      <c r="F204" s="2" t="s">
        <v>13</v>
      </c>
      <c r="G204" s="2" t="s">
        <v>14</v>
      </c>
      <c r="H204" s="2" t="s">
        <v>9</v>
      </c>
      <c r="I204" s="23">
        <v>0.45</v>
      </c>
      <c r="J204" s="2">
        <v>6500</v>
      </c>
      <c r="K204" s="2">
        <v>30</v>
      </c>
      <c r="L204" s="19">
        <v>2925</v>
      </c>
      <c r="M204" t="str">
        <f t="shared" si="3"/>
        <v>below target</v>
      </c>
    </row>
    <row r="205" spans="1:13" x14ac:dyDescent="0.4">
      <c r="A205" s="1" t="s">
        <v>11</v>
      </c>
      <c r="B205" s="2" t="s">
        <v>12</v>
      </c>
      <c r="C205" s="2">
        <v>1197831</v>
      </c>
      <c r="D205" s="26">
        <v>44896</v>
      </c>
      <c r="E205" s="3">
        <v>44926</v>
      </c>
      <c r="F205" s="2" t="s">
        <v>13</v>
      </c>
      <c r="G205" s="2" t="s">
        <v>14</v>
      </c>
      <c r="H205" s="2" t="s">
        <v>6</v>
      </c>
      <c r="I205" s="23">
        <v>0.5</v>
      </c>
      <c r="J205" s="2">
        <v>8500</v>
      </c>
      <c r="K205" s="2">
        <v>30</v>
      </c>
      <c r="L205" s="19">
        <v>4250</v>
      </c>
      <c r="M205" t="str">
        <f t="shared" si="3"/>
        <v>below target</v>
      </c>
    </row>
    <row r="206" spans="1:13" x14ac:dyDescent="0.4">
      <c r="A206" s="1" t="s">
        <v>15</v>
      </c>
      <c r="B206" s="2" t="s">
        <v>16</v>
      </c>
      <c r="C206" s="2">
        <v>1189833</v>
      </c>
      <c r="D206" s="26">
        <v>44909</v>
      </c>
      <c r="E206" s="3">
        <v>44939</v>
      </c>
      <c r="F206" s="2" t="s">
        <v>2</v>
      </c>
      <c r="G206" s="2" t="s">
        <v>3</v>
      </c>
      <c r="H206" s="2" t="s">
        <v>4</v>
      </c>
      <c r="I206" s="24">
        <v>0.5</v>
      </c>
      <c r="J206" s="2">
        <v>9000</v>
      </c>
      <c r="K206" s="2">
        <v>30</v>
      </c>
      <c r="L206" s="19">
        <v>4500</v>
      </c>
      <c r="M206" t="str">
        <f t="shared" si="3"/>
        <v>below target</v>
      </c>
    </row>
    <row r="207" spans="1:13" x14ac:dyDescent="0.4">
      <c r="A207" s="5" t="s">
        <v>15</v>
      </c>
      <c r="B207" s="6" t="s">
        <v>16</v>
      </c>
      <c r="C207" s="6">
        <v>1189833</v>
      </c>
      <c r="D207" s="27">
        <v>44909</v>
      </c>
      <c r="E207" s="7">
        <v>44939</v>
      </c>
      <c r="F207" s="6" t="s">
        <v>2</v>
      </c>
      <c r="G207" s="6" t="s">
        <v>3</v>
      </c>
      <c r="H207" s="6" t="s">
        <v>10</v>
      </c>
      <c r="I207" s="24">
        <v>0.65</v>
      </c>
      <c r="J207" s="6">
        <v>7250</v>
      </c>
      <c r="K207" s="6">
        <v>30</v>
      </c>
      <c r="L207" s="20">
        <v>4712.5</v>
      </c>
      <c r="M207" t="str">
        <f t="shared" si="3"/>
        <v>below target</v>
      </c>
    </row>
    <row r="208" spans="1:13" x14ac:dyDescent="0.4">
      <c r="A208" s="5" t="s">
        <v>15</v>
      </c>
      <c r="B208" s="6" t="s">
        <v>16</v>
      </c>
      <c r="C208" s="6">
        <v>1189833</v>
      </c>
      <c r="D208" s="27">
        <v>44909</v>
      </c>
      <c r="E208" s="7">
        <v>44939</v>
      </c>
      <c r="F208" s="6" t="s">
        <v>2</v>
      </c>
      <c r="G208" s="6" t="s">
        <v>3</v>
      </c>
      <c r="H208" s="6" t="s">
        <v>5</v>
      </c>
      <c r="I208" s="24">
        <v>0.55000000000000004</v>
      </c>
      <c r="J208" s="6">
        <v>9000</v>
      </c>
      <c r="K208" s="6">
        <v>30</v>
      </c>
      <c r="L208" s="20">
        <v>4950</v>
      </c>
      <c r="M208" t="str">
        <f t="shared" si="3"/>
        <v>below target</v>
      </c>
    </row>
    <row r="209" spans="1:13" x14ac:dyDescent="0.4">
      <c r="A209" s="5" t="s">
        <v>15</v>
      </c>
      <c r="B209" s="6" t="s">
        <v>16</v>
      </c>
      <c r="C209" s="6">
        <v>1189833</v>
      </c>
      <c r="D209" s="27">
        <v>44909</v>
      </c>
      <c r="E209" s="7">
        <v>44939</v>
      </c>
      <c r="F209" s="6" t="s">
        <v>2</v>
      </c>
      <c r="G209" s="6" t="s">
        <v>3</v>
      </c>
      <c r="H209" s="6" t="s">
        <v>8</v>
      </c>
      <c r="I209" s="24">
        <v>0.5</v>
      </c>
      <c r="J209" s="6">
        <v>7000</v>
      </c>
      <c r="K209" s="6">
        <v>30</v>
      </c>
      <c r="L209" s="20">
        <v>3500</v>
      </c>
      <c r="M209" t="str">
        <f t="shared" si="3"/>
        <v>below target</v>
      </c>
    </row>
    <row r="210" spans="1:13" x14ac:dyDescent="0.4">
      <c r="A210" s="1" t="s">
        <v>15</v>
      </c>
      <c r="B210" s="2" t="s">
        <v>16</v>
      </c>
      <c r="C210" s="2">
        <v>1189833</v>
      </c>
      <c r="D210" s="26">
        <v>44909</v>
      </c>
      <c r="E210" s="3">
        <v>44939</v>
      </c>
      <c r="F210" s="2" t="s">
        <v>2</v>
      </c>
      <c r="G210" s="2" t="s">
        <v>3</v>
      </c>
      <c r="H210" s="2" t="s">
        <v>9</v>
      </c>
      <c r="I210" s="23">
        <v>0.6</v>
      </c>
      <c r="J210" s="2">
        <v>6250</v>
      </c>
      <c r="K210" s="2">
        <v>30</v>
      </c>
      <c r="L210" s="19">
        <v>3750</v>
      </c>
      <c r="M210" t="str">
        <f t="shared" si="3"/>
        <v>below target</v>
      </c>
    </row>
    <row r="211" spans="1:13" x14ac:dyDescent="0.4">
      <c r="A211" s="1" t="s">
        <v>15</v>
      </c>
      <c r="B211" s="2" t="s">
        <v>16</v>
      </c>
      <c r="C211" s="2">
        <v>1189833</v>
      </c>
      <c r="D211" s="26">
        <v>44909</v>
      </c>
      <c r="E211" s="3">
        <v>44939</v>
      </c>
      <c r="F211" s="2" t="s">
        <v>2</v>
      </c>
      <c r="G211" s="2" t="s">
        <v>3</v>
      </c>
      <c r="H211" s="2" t="s">
        <v>6</v>
      </c>
      <c r="I211" s="23">
        <v>0.5</v>
      </c>
      <c r="J211" s="2">
        <v>7000</v>
      </c>
      <c r="K211" s="2">
        <v>30</v>
      </c>
      <c r="L211" s="19">
        <v>3500</v>
      </c>
      <c r="M211" t="str">
        <f t="shared" si="3"/>
        <v>below target</v>
      </c>
    </row>
    <row r="212" spans="1:13" x14ac:dyDescent="0.4">
      <c r="A212" s="1" t="s">
        <v>0</v>
      </c>
      <c r="B212" s="2" t="s">
        <v>1</v>
      </c>
      <c r="C212" s="2">
        <v>1128299</v>
      </c>
      <c r="D212" s="26">
        <v>44914</v>
      </c>
      <c r="E212" s="3">
        <v>44944</v>
      </c>
      <c r="F212" s="2" t="s">
        <v>2</v>
      </c>
      <c r="G212" s="2" t="s">
        <v>3</v>
      </c>
      <c r="H212" s="2" t="s">
        <v>4</v>
      </c>
      <c r="I212" s="23">
        <v>0.45</v>
      </c>
      <c r="J212" s="2">
        <v>9750</v>
      </c>
      <c r="K212" s="2">
        <v>30</v>
      </c>
      <c r="L212" s="19">
        <v>5362.5</v>
      </c>
      <c r="M212" t="str">
        <f t="shared" si="3"/>
        <v>above target</v>
      </c>
    </row>
    <row r="213" spans="1:13" x14ac:dyDescent="0.4">
      <c r="A213" s="5" t="s">
        <v>0</v>
      </c>
      <c r="B213" s="6" t="s">
        <v>1</v>
      </c>
      <c r="C213" s="6">
        <v>1128299</v>
      </c>
      <c r="D213" s="27">
        <v>44914</v>
      </c>
      <c r="E213" s="7">
        <v>44944</v>
      </c>
      <c r="F213" s="6" t="s">
        <v>2</v>
      </c>
      <c r="G213" s="6" t="s">
        <v>3</v>
      </c>
      <c r="H213" s="6" t="s">
        <v>10</v>
      </c>
      <c r="I213" s="24">
        <v>0.7</v>
      </c>
      <c r="J213" s="6">
        <v>8000</v>
      </c>
      <c r="K213" s="6">
        <v>30</v>
      </c>
      <c r="L213" s="20">
        <v>5600</v>
      </c>
      <c r="M213" t="str">
        <f t="shared" si="3"/>
        <v>below target</v>
      </c>
    </row>
    <row r="214" spans="1:13" x14ac:dyDescent="0.4">
      <c r="A214" s="5" t="s">
        <v>0</v>
      </c>
      <c r="B214" s="6" t="s">
        <v>1</v>
      </c>
      <c r="C214" s="6">
        <v>1128299</v>
      </c>
      <c r="D214" s="27">
        <v>44914</v>
      </c>
      <c r="E214" s="7">
        <v>44944</v>
      </c>
      <c r="F214" s="6" t="s">
        <v>2</v>
      </c>
      <c r="G214" s="6" t="s">
        <v>3</v>
      </c>
      <c r="H214" s="6" t="s">
        <v>5</v>
      </c>
      <c r="I214" s="24">
        <v>0.6</v>
      </c>
      <c r="J214" s="6">
        <v>9750</v>
      </c>
      <c r="K214" s="6">
        <v>30</v>
      </c>
      <c r="L214" s="20">
        <v>5850</v>
      </c>
      <c r="M214" t="str">
        <f t="shared" si="3"/>
        <v>above target</v>
      </c>
    </row>
    <row r="215" spans="1:13" x14ac:dyDescent="0.4">
      <c r="A215" s="5" t="s">
        <v>0</v>
      </c>
      <c r="B215" s="6" t="s">
        <v>1</v>
      </c>
      <c r="C215" s="6">
        <v>1128299</v>
      </c>
      <c r="D215" s="27">
        <v>44914</v>
      </c>
      <c r="E215" s="7">
        <v>44944</v>
      </c>
      <c r="F215" s="6" t="s">
        <v>2</v>
      </c>
      <c r="G215" s="6" t="s">
        <v>3</v>
      </c>
      <c r="H215" s="6" t="s">
        <v>8</v>
      </c>
      <c r="I215" s="24">
        <v>0.55000000000000004</v>
      </c>
      <c r="J215" s="6">
        <v>7750</v>
      </c>
      <c r="K215" s="6">
        <v>30</v>
      </c>
      <c r="L215" s="20">
        <v>4262.5</v>
      </c>
      <c r="M215" t="str">
        <f t="shared" si="3"/>
        <v>below target</v>
      </c>
    </row>
    <row r="216" spans="1:13" x14ac:dyDescent="0.4">
      <c r="A216" s="1" t="s">
        <v>0</v>
      </c>
      <c r="B216" s="2" t="s">
        <v>1</v>
      </c>
      <c r="C216" s="2">
        <v>1128299</v>
      </c>
      <c r="D216" s="26">
        <v>44914</v>
      </c>
      <c r="E216" s="3">
        <v>44944</v>
      </c>
      <c r="F216" s="2" t="s">
        <v>2</v>
      </c>
      <c r="G216" s="2" t="s">
        <v>3</v>
      </c>
      <c r="H216" s="2" t="s">
        <v>9</v>
      </c>
      <c r="I216" s="23">
        <v>0.65</v>
      </c>
      <c r="J216" s="2">
        <v>7000</v>
      </c>
      <c r="K216" s="2">
        <v>30</v>
      </c>
      <c r="L216" s="19">
        <v>4550</v>
      </c>
      <c r="M216" t="str">
        <f t="shared" si="3"/>
        <v>below target</v>
      </c>
    </row>
    <row r="217" spans="1:13" x14ac:dyDescent="0.4">
      <c r="A217" s="1" t="s">
        <v>0</v>
      </c>
      <c r="B217" s="2" t="s">
        <v>1</v>
      </c>
      <c r="C217" s="2">
        <v>1128299</v>
      </c>
      <c r="D217" s="26">
        <v>44914</v>
      </c>
      <c r="E217" s="3">
        <v>44944</v>
      </c>
      <c r="F217" s="2" t="s">
        <v>2</v>
      </c>
      <c r="G217" s="2" t="s">
        <v>3</v>
      </c>
      <c r="H217" s="2" t="s">
        <v>6</v>
      </c>
      <c r="I217" s="23">
        <v>0.55000000000000004</v>
      </c>
      <c r="J217" s="2">
        <v>7750</v>
      </c>
      <c r="K217" s="2">
        <v>30</v>
      </c>
      <c r="L217" s="19">
        <v>4262.5</v>
      </c>
      <c r="M217" t="str">
        <f t="shared" si="3"/>
        <v>below target</v>
      </c>
    </row>
  </sheetData>
  <dataValidations count="2">
    <dataValidation type="whole" allowBlank="1" showInputMessage="1" showErrorMessage="1" errorTitle="Number too large or too small" error="Number too large or too small" sqref="L1:L217" xr:uid="{E9F6E90D-5BCA-4D9C-91B7-C17FB6E8BEE5}">
      <formula1>0</formula1>
      <formula2>4000</formula2>
    </dataValidation>
    <dataValidation type="date" errorStyle="warning" allowBlank="1" showInputMessage="1" showErrorMessage="1" sqref="E1:E217" xr:uid="{35D9230D-A911-4F7B-91C7-A8757B49E572}">
      <formula1>44611</formula1>
      <formula2>44853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E191-4E65-40E9-BC82-441A2B889F34}">
  <dimension ref="A1"/>
  <sheetViews>
    <sheetView workbookViewId="0">
      <selection activeCell="N12" sqref="N12"/>
    </sheetView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574A-9749-4F4A-9DBB-94BFF4EC3F2F}">
  <dimension ref="A3:D16"/>
  <sheetViews>
    <sheetView workbookViewId="0">
      <selection activeCell="A3" sqref="A3:B15"/>
    </sheetView>
  </sheetViews>
  <sheetFormatPr defaultRowHeight="14.6" x14ac:dyDescent="0.4"/>
  <cols>
    <col min="1" max="1" width="12.4609375" bestFit="1" customWidth="1"/>
    <col min="2" max="2" width="16.07421875" bestFit="1" customWidth="1"/>
    <col min="3" max="3" width="18.4609375" bestFit="1" customWidth="1"/>
    <col min="4" max="4" width="15.61328125" bestFit="1" customWidth="1"/>
  </cols>
  <sheetData>
    <row r="3" spans="1:4" x14ac:dyDescent="0.4">
      <c r="A3" s="16" t="s">
        <v>33</v>
      </c>
      <c r="B3" t="s">
        <v>47</v>
      </c>
      <c r="C3" t="s">
        <v>48</v>
      </c>
      <c r="D3" t="s">
        <v>49</v>
      </c>
    </row>
    <row r="4" spans="1:4" x14ac:dyDescent="0.4">
      <c r="A4" s="17" t="s">
        <v>35</v>
      </c>
      <c r="B4">
        <v>7800</v>
      </c>
      <c r="C4">
        <v>1</v>
      </c>
      <c r="D4">
        <v>23750</v>
      </c>
    </row>
    <row r="5" spans="1:4" x14ac:dyDescent="0.4">
      <c r="A5" s="17" t="s">
        <v>36</v>
      </c>
      <c r="B5">
        <v>8050</v>
      </c>
      <c r="C5">
        <v>1</v>
      </c>
      <c r="D5">
        <v>24250</v>
      </c>
    </row>
    <row r="6" spans="1:4" x14ac:dyDescent="0.4">
      <c r="A6" s="17" t="s">
        <v>37</v>
      </c>
      <c r="B6">
        <v>9675</v>
      </c>
      <c r="C6">
        <v>1.1499999999999999</v>
      </c>
      <c r="D6">
        <v>25250</v>
      </c>
    </row>
    <row r="7" spans="1:4" x14ac:dyDescent="0.4">
      <c r="A7" s="17" t="s">
        <v>38</v>
      </c>
      <c r="B7">
        <v>11550</v>
      </c>
      <c r="C7">
        <v>1.3499999999999999</v>
      </c>
      <c r="D7">
        <v>25750</v>
      </c>
    </row>
    <row r="8" spans="1:4" x14ac:dyDescent="0.4">
      <c r="A8" s="17" t="s">
        <v>39</v>
      </c>
      <c r="B8">
        <v>11775</v>
      </c>
      <c r="C8">
        <v>1.3499999999999999</v>
      </c>
      <c r="D8">
        <v>26250</v>
      </c>
    </row>
    <row r="9" spans="1:4" x14ac:dyDescent="0.4">
      <c r="A9" s="17" t="s">
        <v>40</v>
      </c>
      <c r="B9">
        <v>13700</v>
      </c>
      <c r="C9">
        <v>1.45</v>
      </c>
      <c r="D9">
        <v>28250</v>
      </c>
    </row>
    <row r="10" spans="1:4" x14ac:dyDescent="0.4">
      <c r="A10" s="17" t="s">
        <v>41</v>
      </c>
      <c r="B10">
        <v>9950</v>
      </c>
      <c r="C10">
        <v>1</v>
      </c>
      <c r="D10">
        <v>19750</v>
      </c>
    </row>
    <row r="11" spans="1:4" x14ac:dyDescent="0.4">
      <c r="A11" s="17" t="s">
        <v>42</v>
      </c>
      <c r="B11">
        <v>10037.5</v>
      </c>
      <c r="C11">
        <v>1.05</v>
      </c>
      <c r="D11">
        <v>19000</v>
      </c>
    </row>
    <row r="12" spans="1:4" x14ac:dyDescent="0.4">
      <c r="A12" s="17" t="s">
        <v>43</v>
      </c>
      <c r="B12">
        <v>8912.5</v>
      </c>
      <c r="C12">
        <v>1</v>
      </c>
      <c r="D12">
        <v>17750</v>
      </c>
    </row>
    <row r="13" spans="1:4" x14ac:dyDescent="0.4">
      <c r="A13" s="17" t="s">
        <v>44</v>
      </c>
      <c r="B13">
        <v>12412.5</v>
      </c>
      <c r="C13">
        <v>1.5</v>
      </c>
      <c r="D13">
        <v>24750</v>
      </c>
    </row>
    <row r="14" spans="1:4" x14ac:dyDescent="0.4">
      <c r="A14" s="17" t="s">
        <v>45</v>
      </c>
      <c r="B14">
        <v>8862.5</v>
      </c>
      <c r="C14">
        <v>1</v>
      </c>
      <c r="D14">
        <v>17750</v>
      </c>
    </row>
    <row r="15" spans="1:4" x14ac:dyDescent="0.4">
      <c r="A15" s="17" t="s">
        <v>46</v>
      </c>
      <c r="B15">
        <v>9637.5</v>
      </c>
      <c r="C15">
        <v>1</v>
      </c>
      <c r="D15">
        <v>19250</v>
      </c>
    </row>
    <row r="16" spans="1:4" x14ac:dyDescent="0.4">
      <c r="A16" s="17" t="s">
        <v>34</v>
      </c>
      <c r="B16">
        <v>122362.5</v>
      </c>
      <c r="C16">
        <v>13.850000000000001</v>
      </c>
      <c r="D16">
        <v>271750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0242-3FD0-4B34-84C0-5B6944037D46}">
  <dimension ref="A3:B17"/>
  <sheetViews>
    <sheetView workbookViewId="0">
      <selection activeCell="B5" sqref="B5"/>
    </sheetView>
  </sheetViews>
  <sheetFormatPr defaultRowHeight="14.6" x14ac:dyDescent="0.4"/>
  <cols>
    <col min="1" max="1" width="12.4609375" bestFit="1" customWidth="1"/>
    <col min="2" max="2" width="16.07421875" bestFit="1" customWidth="1"/>
  </cols>
  <sheetData>
    <row r="3" spans="1:2" x14ac:dyDescent="0.4">
      <c r="A3" s="16" t="s">
        <v>33</v>
      </c>
      <c r="B3" t="s">
        <v>47</v>
      </c>
    </row>
    <row r="4" spans="1:2" x14ac:dyDescent="0.4">
      <c r="A4" s="17" t="s">
        <v>51</v>
      </c>
      <c r="B4">
        <v>0</v>
      </c>
    </row>
    <row r="5" spans="1:2" x14ac:dyDescent="0.4">
      <c r="A5" s="17" t="s">
        <v>35</v>
      </c>
      <c r="B5">
        <v>52837.5</v>
      </c>
    </row>
    <row r="6" spans="1:2" x14ac:dyDescent="0.4">
      <c r="A6" s="17" t="s">
        <v>36</v>
      </c>
      <c r="B6">
        <v>102737.5</v>
      </c>
    </row>
    <row r="7" spans="1:2" x14ac:dyDescent="0.4">
      <c r="A7" s="17" t="s">
        <v>37</v>
      </c>
      <c r="B7">
        <v>158325</v>
      </c>
    </row>
    <row r="8" spans="1:2" x14ac:dyDescent="0.4">
      <c r="A8" s="17" t="s">
        <v>38</v>
      </c>
      <c r="B8">
        <v>220450</v>
      </c>
    </row>
    <row r="9" spans="1:2" x14ac:dyDescent="0.4">
      <c r="A9" s="17" t="s">
        <v>39</v>
      </c>
      <c r="B9">
        <v>286250</v>
      </c>
    </row>
    <row r="10" spans="1:2" x14ac:dyDescent="0.4">
      <c r="A10" s="17" t="s">
        <v>40</v>
      </c>
      <c r="B10">
        <v>362025</v>
      </c>
    </row>
    <row r="11" spans="1:2" x14ac:dyDescent="0.4">
      <c r="A11" s="17" t="s">
        <v>41</v>
      </c>
      <c r="B11">
        <v>441112.5</v>
      </c>
    </row>
    <row r="12" spans="1:2" x14ac:dyDescent="0.4">
      <c r="A12" s="17" t="s">
        <v>42</v>
      </c>
      <c r="B12">
        <v>522162.5</v>
      </c>
    </row>
    <row r="13" spans="1:2" x14ac:dyDescent="0.4">
      <c r="A13" s="17" t="s">
        <v>43</v>
      </c>
      <c r="B13">
        <v>598075</v>
      </c>
    </row>
    <row r="14" spans="1:2" x14ac:dyDescent="0.4">
      <c r="A14" s="17" t="s">
        <v>44</v>
      </c>
      <c r="B14">
        <v>668087.5</v>
      </c>
    </row>
    <row r="15" spans="1:2" x14ac:dyDescent="0.4">
      <c r="A15" s="17" t="s">
        <v>45</v>
      </c>
      <c r="B15">
        <v>742275</v>
      </c>
    </row>
    <row r="16" spans="1:2" x14ac:dyDescent="0.4">
      <c r="A16" s="17" t="s">
        <v>46</v>
      </c>
      <c r="B16">
        <v>821250</v>
      </c>
    </row>
    <row r="17" spans="1:1" x14ac:dyDescent="0.4">
      <c r="A17" s="17" t="s">
        <v>34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0D167-6019-4513-8088-31A9367E5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Sheet1</vt:lpstr>
      <vt:lpstr>Sheet5</vt:lpstr>
      <vt:lpstr>Sheet4</vt:lpstr>
      <vt:lpstr>Sheet2</vt:lpstr>
      <vt:lpstr>Sheet3</vt:lpstr>
      <vt:lpstr>Sheet1!Criteria</vt:lpstr>
      <vt:lpstr>Director</vt:lpstr>
      <vt:lpstr>Sheet1!Extract</vt:lpstr>
      <vt:lpstr>Film_Title</vt:lpstr>
      <vt:lpstr>Studio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 shapiro</dc:creator>
  <cp:lastModifiedBy>somerillo quete</cp:lastModifiedBy>
  <dcterms:created xsi:type="dcterms:W3CDTF">2024-08-08T05:13:04Z</dcterms:created>
  <dcterms:modified xsi:type="dcterms:W3CDTF">2024-12-18T09:59:06Z</dcterms:modified>
</cp:coreProperties>
</file>