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Clean" sheetId="2" r:id="rId5"/>
  </sheets>
  <definedNames/>
  <calcPr/>
</workbook>
</file>

<file path=xl/sharedStrings.xml><?xml version="1.0" encoding="utf-8"?>
<sst xmlns="http://schemas.openxmlformats.org/spreadsheetml/2006/main" count="37" uniqueCount="25">
  <si>
    <t>Ticker</t>
  </si>
  <si>
    <t>Marketcap</t>
  </si>
  <si>
    <t>GOOG</t>
  </si>
  <si>
    <t>AAPL</t>
  </si>
  <si>
    <t>MSFT</t>
  </si>
  <si>
    <t>AMZN</t>
  </si>
  <si>
    <t>FB</t>
  </si>
  <si>
    <t>GS</t>
  </si>
  <si>
    <t>JPM</t>
  </si>
  <si>
    <t>MS</t>
  </si>
  <si>
    <t>WFC</t>
  </si>
  <si>
    <t>JNJ</t>
  </si>
  <si>
    <t>PFE</t>
  </si>
  <si>
    <t>GILD</t>
  </si>
  <si>
    <t>BIIB</t>
  </si>
  <si>
    <t>Date</t>
  </si>
  <si>
    <t>Open</t>
  </si>
  <si>
    <t>High</t>
  </si>
  <si>
    <t>Low</t>
  </si>
  <si>
    <t>Close</t>
  </si>
  <si>
    <t>Volume</t>
  </si>
  <si>
    <t>Industry</t>
  </si>
  <si>
    <t>Technology</t>
  </si>
  <si>
    <t>Finance</t>
  </si>
  <si>
    <t>Medicine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</si>
</sst>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Inconsolata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0" xfId="0" applyFont="1"/>
    <xf borderId="0" fillId="2" fontId="3" numFmtId="0" xfId="0" applyFill="1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2" fontId="3" numFmtId="164" xfId="0" applyFont="1" applyNumberForma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tr">
        <f>IFERROR(__xludf.DUMMYFUNCTION("GOOGLEFINANCE(""NASDAQ:GOOG"" ,""all"", TODAY()-2, TODAY()-1)"),"Date")</f>
        <v>Date</v>
      </c>
      <c r="C1" s="2" t="str">
        <f>IFERROR(__xludf.DUMMYFUNCTION("""COMPUTED_VALUE"""),"Open")</f>
        <v>Open</v>
      </c>
      <c r="D1" s="2" t="str">
        <f>IFERROR(__xludf.DUMMYFUNCTION("""COMPUTED_VALUE"""),"High")</f>
        <v>High</v>
      </c>
      <c r="E1" s="2" t="str">
        <f>IFERROR(__xludf.DUMMYFUNCTION("""COMPUTED_VALUE"""),"Low")</f>
        <v>Low</v>
      </c>
      <c r="F1" s="2" t="str">
        <f>IFERROR(__xludf.DUMMYFUNCTION("""COMPUTED_VALUE"""),"Close")</f>
        <v>Close</v>
      </c>
      <c r="G1" s="2" t="str">
        <f>IFERROR(__xludf.DUMMYFUNCTION("""COMPUTED_VALUE"""),"Volume")</f>
        <v>Volume</v>
      </c>
      <c r="H1" s="1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4">
        <f>IFERROR(__xludf.DUMMYFUNCTION("""COMPUTED_VALUE"""),44096.66666666667)</f>
        <v>44096.66667</v>
      </c>
      <c r="C2" s="5">
        <f>IFERROR(__xludf.DUMMYFUNCTION("""COMPUTED_VALUE"""),1450.09)</f>
        <v>1450.09</v>
      </c>
      <c r="D2" s="5">
        <f>IFERROR(__xludf.DUMMYFUNCTION("""COMPUTED_VALUE"""),1469.52)</f>
        <v>1469.52</v>
      </c>
      <c r="E2" s="5">
        <f>IFERROR(__xludf.DUMMYFUNCTION("""COMPUTED_VALUE"""),1434.53)</f>
        <v>1434.53</v>
      </c>
      <c r="F2" s="5">
        <f>IFERROR(__xludf.DUMMYFUNCTION("""COMPUTED_VALUE"""),1465.46)</f>
        <v>1465.46</v>
      </c>
      <c r="G2" s="5">
        <f>IFERROR(__xludf.DUMMYFUNCTION("""COMPUTED_VALUE"""),1583201.0)</f>
        <v>1583201</v>
      </c>
      <c r="H2" s="5">
        <f>IFERROR(__xludf.DUMMYFUNCTION("GOOGLEFINANCE(""NASDAQ:GOOG"" ,""marketcap"")"),9.60432489896E11)</f>
        <v>960432489896</v>
      </c>
    </row>
    <row r="3">
      <c r="B3" s="3" t="str">
        <f>IFERROR(__xludf.DUMMYFUNCTION("GOOGLEFINANCE(""NASDAQ:AAPL"" ,""all"", TODAY()-2, TODAY()-1)"),"Date")</f>
        <v>Date</v>
      </c>
      <c r="C3" s="5" t="str">
        <f>IFERROR(__xludf.DUMMYFUNCTION("""COMPUTED_VALUE"""),"Open")</f>
        <v>Open</v>
      </c>
      <c r="D3" s="5" t="str">
        <f>IFERROR(__xludf.DUMMYFUNCTION("""COMPUTED_VALUE"""),"High")</f>
        <v>High</v>
      </c>
      <c r="E3" s="5" t="str">
        <f>IFERROR(__xludf.DUMMYFUNCTION("""COMPUTED_VALUE"""),"Low")</f>
        <v>Low</v>
      </c>
      <c r="F3" s="5" t="str">
        <f>IFERROR(__xludf.DUMMYFUNCTION("""COMPUTED_VALUE"""),"Close")</f>
        <v>Close</v>
      </c>
      <c r="G3" s="5" t="str">
        <f>IFERROR(__xludf.DUMMYFUNCTION("""COMPUTED_VALUE"""),"Volume")</f>
        <v>Volume</v>
      </c>
    </row>
    <row r="4">
      <c r="A4" s="3" t="s">
        <v>3</v>
      </c>
      <c r="B4" s="4">
        <f>IFERROR(__xludf.DUMMYFUNCTION("""COMPUTED_VALUE"""),44096.66666666667)</f>
        <v>44096.66667</v>
      </c>
      <c r="C4" s="5">
        <f>IFERROR(__xludf.DUMMYFUNCTION("""COMPUTED_VALUE"""),112.68)</f>
        <v>112.68</v>
      </c>
      <c r="D4" s="5">
        <f>IFERROR(__xludf.DUMMYFUNCTION("""COMPUTED_VALUE"""),112.86)</f>
        <v>112.86</v>
      </c>
      <c r="E4" s="5">
        <f>IFERROR(__xludf.DUMMYFUNCTION("""COMPUTED_VALUE"""),109.16)</f>
        <v>109.16</v>
      </c>
      <c r="F4" s="5">
        <f>IFERROR(__xludf.DUMMYFUNCTION("""COMPUTED_VALUE"""),111.81)</f>
        <v>111.81</v>
      </c>
      <c r="G4" s="5">
        <f>IFERROR(__xludf.DUMMYFUNCTION("""COMPUTED_VALUE"""),1.83055373E8)</f>
        <v>183055373</v>
      </c>
      <c r="H4" s="5">
        <f>IFERROR(__xludf.DUMMYFUNCTION("GOOGLEFINANCE(""NASDAQ:AAPL"",""marketcap"")"),1.857175908418E12)</f>
        <v>1857175908418</v>
      </c>
    </row>
    <row r="5">
      <c r="B5" s="5" t="str">
        <f>IFERROR(__xludf.DUMMYFUNCTION("GOOGLEFINANCE(""NASDAQ:MSFT"" ,""all"", TODAY()-2, TODAY()-1)"),"Date")</f>
        <v>Date</v>
      </c>
      <c r="C5" s="5" t="str">
        <f>IFERROR(__xludf.DUMMYFUNCTION("""COMPUTED_VALUE"""),"Open")</f>
        <v>Open</v>
      </c>
      <c r="D5" s="5" t="str">
        <f>IFERROR(__xludf.DUMMYFUNCTION("""COMPUTED_VALUE"""),"High")</f>
        <v>High</v>
      </c>
      <c r="E5" s="5" t="str">
        <f>IFERROR(__xludf.DUMMYFUNCTION("""COMPUTED_VALUE"""),"Low")</f>
        <v>Low</v>
      </c>
      <c r="F5" s="5" t="str">
        <f>IFERROR(__xludf.DUMMYFUNCTION("""COMPUTED_VALUE"""),"Close")</f>
        <v>Close</v>
      </c>
      <c r="G5" s="5" t="str">
        <f>IFERROR(__xludf.DUMMYFUNCTION("""COMPUTED_VALUE"""),"Volume")</f>
        <v>Volume</v>
      </c>
    </row>
    <row r="6">
      <c r="A6" s="3" t="s">
        <v>4</v>
      </c>
      <c r="B6" s="4">
        <f>IFERROR(__xludf.DUMMYFUNCTION("""COMPUTED_VALUE"""),44096.66666666667)</f>
        <v>44096.66667</v>
      </c>
      <c r="C6" s="5">
        <f>IFERROR(__xludf.DUMMYFUNCTION("""COMPUTED_VALUE"""),205.06)</f>
        <v>205.06</v>
      </c>
      <c r="D6" s="5">
        <f>IFERROR(__xludf.DUMMYFUNCTION("""COMPUTED_VALUE"""),208.1)</f>
        <v>208.1</v>
      </c>
      <c r="E6" s="5">
        <f>IFERROR(__xludf.DUMMYFUNCTION("""COMPUTED_VALUE"""),202.08)</f>
        <v>202.08</v>
      </c>
      <c r="F6" s="5">
        <f>IFERROR(__xludf.DUMMYFUNCTION("""COMPUTED_VALUE"""),207.42)</f>
        <v>207.42</v>
      </c>
      <c r="G6" s="5">
        <f>IFERROR(__xludf.DUMMYFUNCTION("""COMPUTED_VALUE"""),3.3517065E7)</f>
        <v>33517065</v>
      </c>
      <c r="H6" s="5">
        <f>IFERROR(__xludf.DUMMYFUNCTION("GOOGLEFINANCE(""NASDAQ:MSFT"" ,""marketcap"")"),1.517995487556E12)</f>
        <v>1517995487556</v>
      </c>
    </row>
    <row r="7">
      <c r="B7" s="5" t="str">
        <f>IFERROR(__xludf.DUMMYFUNCTION("GOOGLEFINANCE(""NASDAQ:AMZN"" ,""all"", TODAY()-2, TODAY()-1)"),"Date")</f>
        <v>Date</v>
      </c>
      <c r="C7" s="5" t="str">
        <f>IFERROR(__xludf.DUMMYFUNCTION("""COMPUTED_VALUE"""),"Open")</f>
        <v>Open</v>
      </c>
      <c r="D7" s="5" t="str">
        <f>IFERROR(__xludf.DUMMYFUNCTION("""COMPUTED_VALUE"""),"High")</f>
        <v>High</v>
      </c>
      <c r="E7" s="5" t="str">
        <f>IFERROR(__xludf.DUMMYFUNCTION("""COMPUTED_VALUE"""),"Low")</f>
        <v>Low</v>
      </c>
      <c r="F7" s="5" t="str">
        <f>IFERROR(__xludf.DUMMYFUNCTION("""COMPUTED_VALUE"""),"Close")</f>
        <v>Close</v>
      </c>
      <c r="G7" s="5" t="str">
        <f>IFERROR(__xludf.DUMMYFUNCTION("""COMPUTED_VALUE"""),"Volume")</f>
        <v>Volume</v>
      </c>
    </row>
    <row r="8">
      <c r="A8" s="3" t="s">
        <v>5</v>
      </c>
      <c r="B8" s="4">
        <f>IFERROR(__xludf.DUMMYFUNCTION("""COMPUTED_VALUE"""),44096.66666666667)</f>
        <v>44096.66667</v>
      </c>
      <c r="C8" s="5">
        <f>IFERROR(__xludf.DUMMYFUNCTION("""COMPUTED_VALUE"""),3033.84)</f>
        <v>3033.84</v>
      </c>
      <c r="D8" s="5">
        <f>IFERROR(__xludf.DUMMYFUNCTION("""COMPUTED_VALUE"""),3133.99)</f>
        <v>3133.99</v>
      </c>
      <c r="E8" s="5">
        <f>IFERROR(__xludf.DUMMYFUNCTION("""COMPUTED_VALUE"""),3000.2)</f>
        <v>3000.2</v>
      </c>
      <c r="F8" s="5">
        <f>IFERROR(__xludf.DUMMYFUNCTION("""COMPUTED_VALUE"""),3128.99)</f>
        <v>3128.99</v>
      </c>
      <c r="G8" s="5">
        <f>IFERROR(__xludf.DUMMYFUNCTION("""COMPUTED_VALUE"""),6948816.0)</f>
        <v>6948816</v>
      </c>
      <c r="H8" s="5">
        <f>IFERROR(__xludf.DUMMYFUNCTION("GOOGLEFINANCE(""NASDAQ:MSFT"" ,""marketcap"")"),1.517995487556E12)</f>
        <v>1517995487556</v>
      </c>
    </row>
    <row r="9">
      <c r="B9" s="5" t="str">
        <f>IFERROR(__xludf.DUMMYFUNCTION("GOOGLEFINANCE(""NASDAQ:FB"" ,""all"", TODAY()-2, TODAY()-1)"),"Date")</f>
        <v>Date</v>
      </c>
      <c r="C9" s="5" t="str">
        <f>IFERROR(__xludf.DUMMYFUNCTION("""COMPUTED_VALUE"""),"Open")</f>
        <v>Open</v>
      </c>
      <c r="D9" s="5" t="str">
        <f>IFERROR(__xludf.DUMMYFUNCTION("""COMPUTED_VALUE"""),"High")</f>
        <v>High</v>
      </c>
      <c r="E9" s="5" t="str">
        <f>IFERROR(__xludf.DUMMYFUNCTION("""COMPUTED_VALUE"""),"Low")</f>
        <v>Low</v>
      </c>
      <c r="F9" s="5" t="str">
        <f>IFERROR(__xludf.DUMMYFUNCTION("""COMPUTED_VALUE"""),"Close")</f>
        <v>Close</v>
      </c>
      <c r="G9" s="5" t="str">
        <f>IFERROR(__xludf.DUMMYFUNCTION("""COMPUTED_VALUE"""),"Volume")</f>
        <v>Volume</v>
      </c>
    </row>
    <row r="10">
      <c r="A10" s="3" t="s">
        <v>6</v>
      </c>
      <c r="B10" s="4">
        <f>IFERROR(__xludf.DUMMYFUNCTION("""COMPUTED_VALUE"""),44096.66666666667)</f>
        <v>44096.66667</v>
      </c>
      <c r="C10" s="5">
        <f>IFERROR(__xludf.DUMMYFUNCTION("""COMPUTED_VALUE"""),253.31)</f>
        <v>253.31</v>
      </c>
      <c r="D10" s="5">
        <f>IFERROR(__xludf.DUMMYFUNCTION("""COMPUTED_VALUE"""),255.32)</f>
        <v>255.32</v>
      </c>
      <c r="E10" s="5">
        <f>IFERROR(__xludf.DUMMYFUNCTION("""COMPUTED_VALUE"""),248.22)</f>
        <v>248.22</v>
      </c>
      <c r="F10" s="5">
        <f>IFERROR(__xludf.DUMMYFUNCTION("""COMPUTED_VALUE"""),254.75)</f>
        <v>254.75</v>
      </c>
      <c r="G10" s="5">
        <f>IFERROR(__xludf.DUMMYFUNCTION("""COMPUTED_VALUE"""),3.0293103E7)</f>
        <v>30293103</v>
      </c>
      <c r="H10" s="6">
        <f>IFERROR(__xludf.DUMMYFUNCTION("GOOGLEFINANCE(""NASDAQ:FB"" ,""marketcap"")"),7.09411923471E11)</f>
        <v>709411923471</v>
      </c>
    </row>
    <row r="11">
      <c r="B11" s="5" t="str">
        <f>IFERROR(__xludf.DUMMYFUNCTION("GOOGLEFINANCE(""NYSE:GS"" ,""all"", TODAY()-2, TODAY()-1)"),"Date")</f>
        <v>Date</v>
      </c>
      <c r="C11" s="5" t="str">
        <f>IFERROR(__xludf.DUMMYFUNCTION("""COMPUTED_VALUE"""),"Open")</f>
        <v>Open</v>
      </c>
      <c r="D11" s="5" t="str">
        <f>IFERROR(__xludf.DUMMYFUNCTION("""COMPUTED_VALUE"""),"High")</f>
        <v>High</v>
      </c>
      <c r="E11" s="5" t="str">
        <f>IFERROR(__xludf.DUMMYFUNCTION("""COMPUTED_VALUE"""),"Low")</f>
        <v>Low</v>
      </c>
      <c r="F11" s="5" t="str">
        <f>IFERROR(__xludf.DUMMYFUNCTION("""COMPUTED_VALUE"""),"Close")</f>
        <v>Close</v>
      </c>
      <c r="G11" s="5" t="str">
        <f>IFERROR(__xludf.DUMMYFUNCTION("""COMPUTED_VALUE"""),"Volume")</f>
        <v>Volume</v>
      </c>
    </row>
    <row r="12">
      <c r="A12" s="3" t="s">
        <v>7</v>
      </c>
      <c r="B12" s="4">
        <f>IFERROR(__xludf.DUMMYFUNCTION("""COMPUTED_VALUE"""),44096.66666666667)</f>
        <v>44096.66667</v>
      </c>
      <c r="C12" s="5">
        <f>IFERROR(__xludf.DUMMYFUNCTION("""COMPUTED_VALUE"""),194.0)</f>
        <v>194</v>
      </c>
      <c r="D12" s="5">
        <f>IFERROR(__xludf.DUMMYFUNCTION("""COMPUTED_VALUE"""),196.14)</f>
        <v>196.14</v>
      </c>
      <c r="E12" s="5">
        <f>IFERROR(__xludf.DUMMYFUNCTION("""COMPUTED_VALUE"""),188.43)</f>
        <v>188.43</v>
      </c>
      <c r="F12" s="5">
        <f>IFERROR(__xludf.DUMMYFUNCTION("""COMPUTED_VALUE"""),191.62)</f>
        <v>191.62</v>
      </c>
      <c r="G12" s="5">
        <f>IFERROR(__xludf.DUMMYFUNCTION("""COMPUTED_VALUE"""),3355768.0)</f>
        <v>3355768</v>
      </c>
      <c r="H12" s="6">
        <f>IFERROR(__xludf.DUMMYFUNCTION("GOOGLEFINANCE(""NYSE:GS"" ,""marketcap"")"),6.4039442051E10)</f>
        <v>64039442051</v>
      </c>
    </row>
    <row r="13">
      <c r="B13" s="5" t="str">
        <f>IFERROR(__xludf.DUMMYFUNCTION("GOOGLEFINANCE(""NYSE:JPM"" ,""all"", TODAY()-2, TODAY()-1)"),"Date")</f>
        <v>Date</v>
      </c>
      <c r="C13" s="5" t="str">
        <f>IFERROR(__xludf.DUMMYFUNCTION("""COMPUTED_VALUE"""),"Open")</f>
        <v>Open</v>
      </c>
      <c r="D13" s="5" t="str">
        <f>IFERROR(__xludf.DUMMYFUNCTION("""COMPUTED_VALUE"""),"High")</f>
        <v>High</v>
      </c>
      <c r="E13" s="5" t="str">
        <f>IFERROR(__xludf.DUMMYFUNCTION("""COMPUTED_VALUE"""),"Low")</f>
        <v>Low</v>
      </c>
      <c r="F13" s="5" t="str">
        <f>IFERROR(__xludf.DUMMYFUNCTION("""COMPUTED_VALUE"""),"Close")</f>
        <v>Close</v>
      </c>
      <c r="G13" s="5" t="str">
        <f>IFERROR(__xludf.DUMMYFUNCTION("""COMPUTED_VALUE"""),"Volume")</f>
        <v>Volume</v>
      </c>
    </row>
    <row r="14">
      <c r="A14" s="3" t="s">
        <v>8</v>
      </c>
      <c r="B14" s="4">
        <f>IFERROR(__xludf.DUMMYFUNCTION("""COMPUTED_VALUE"""),44096.66666666667)</f>
        <v>44096.66667</v>
      </c>
      <c r="C14" s="5">
        <f>IFERROR(__xludf.DUMMYFUNCTION("""COMPUTED_VALUE"""),94.96)</f>
        <v>94.96</v>
      </c>
      <c r="D14" s="5">
        <f>IFERROR(__xludf.DUMMYFUNCTION("""COMPUTED_VALUE"""),95.66)</f>
        <v>95.66</v>
      </c>
      <c r="E14" s="5">
        <f>IFERROR(__xludf.DUMMYFUNCTION("""COMPUTED_VALUE"""),93.67)</f>
        <v>93.67</v>
      </c>
      <c r="F14" s="5">
        <f>IFERROR(__xludf.DUMMYFUNCTION("""COMPUTED_VALUE"""),94.27)</f>
        <v>94.27</v>
      </c>
      <c r="G14" s="5">
        <f>IFERROR(__xludf.DUMMYFUNCTION("""COMPUTED_VALUE"""),1.9257004E7)</f>
        <v>19257004</v>
      </c>
      <c r="H14" s="6">
        <f>IFERROR(__xludf.DUMMYFUNCTION("GOOGLEFINANCE(""NYSE:JPM"" ,""marketcap"")"),2.82634788449E11)</f>
        <v>282634788449</v>
      </c>
    </row>
    <row r="15">
      <c r="B15" s="5" t="str">
        <f>IFERROR(__xludf.DUMMYFUNCTION("GOOGLEFINANCE(""NYSE:MS"" ,""all"", TODAY()-2, TODAY()-1)"),"Date")</f>
        <v>Date</v>
      </c>
      <c r="C15" s="5" t="str">
        <f>IFERROR(__xludf.DUMMYFUNCTION("""COMPUTED_VALUE"""),"Open")</f>
        <v>Open</v>
      </c>
      <c r="D15" s="5" t="str">
        <f>IFERROR(__xludf.DUMMYFUNCTION("""COMPUTED_VALUE"""),"High")</f>
        <v>High</v>
      </c>
      <c r="E15" s="5" t="str">
        <f>IFERROR(__xludf.DUMMYFUNCTION("""COMPUTED_VALUE"""),"Low")</f>
        <v>Low</v>
      </c>
      <c r="F15" s="5" t="str">
        <f>IFERROR(__xludf.DUMMYFUNCTION("""COMPUTED_VALUE"""),"Close")</f>
        <v>Close</v>
      </c>
      <c r="G15" s="5" t="str">
        <f>IFERROR(__xludf.DUMMYFUNCTION("""COMPUTED_VALUE"""),"Volume")</f>
        <v>Volume</v>
      </c>
    </row>
    <row r="16">
      <c r="A16" s="3" t="s">
        <v>9</v>
      </c>
      <c r="B16" s="4">
        <f>IFERROR(__xludf.DUMMYFUNCTION("""COMPUTED_VALUE"""),44096.66666666667)</f>
        <v>44096.66667</v>
      </c>
      <c r="C16" s="5">
        <f>IFERROR(__xludf.DUMMYFUNCTION("""COMPUTED_VALUE"""),48.24)</f>
        <v>48.24</v>
      </c>
      <c r="D16" s="5">
        <f>IFERROR(__xludf.DUMMYFUNCTION("""COMPUTED_VALUE"""),48.59)</f>
        <v>48.59</v>
      </c>
      <c r="E16" s="5">
        <f>IFERROR(__xludf.DUMMYFUNCTION("""COMPUTED_VALUE"""),46.93)</f>
        <v>46.93</v>
      </c>
      <c r="F16" s="5">
        <f>IFERROR(__xludf.DUMMYFUNCTION("""COMPUTED_VALUE"""),47.63)</f>
        <v>47.63</v>
      </c>
      <c r="G16" s="5">
        <f>IFERROR(__xludf.DUMMYFUNCTION("""COMPUTED_VALUE"""),1.1164792E7)</f>
        <v>11164792</v>
      </c>
      <c r="H16" s="5">
        <f>IFERROR(__xludf.DUMMYFUNCTION("GOOGLEFINANCE(""NYSE:MS"" ,""marketcap"")"),7.3193242732E10)</f>
        <v>73193242732</v>
      </c>
    </row>
    <row r="17">
      <c r="B17" s="5" t="str">
        <f>IFERROR(__xludf.DUMMYFUNCTION("GOOGLEFINANCE(""NYSE:WFC"" ,""all"", TODAY()-2, TODAY()-1)"),"Date")</f>
        <v>Date</v>
      </c>
      <c r="C17" s="5" t="str">
        <f>IFERROR(__xludf.DUMMYFUNCTION("""COMPUTED_VALUE"""),"Open")</f>
        <v>Open</v>
      </c>
      <c r="D17" s="5" t="str">
        <f>IFERROR(__xludf.DUMMYFUNCTION("""COMPUTED_VALUE"""),"High")</f>
        <v>High</v>
      </c>
      <c r="E17" s="5" t="str">
        <f>IFERROR(__xludf.DUMMYFUNCTION("""COMPUTED_VALUE"""),"Low")</f>
        <v>Low</v>
      </c>
      <c r="F17" s="5" t="str">
        <f>IFERROR(__xludf.DUMMYFUNCTION("""COMPUTED_VALUE"""),"Close")</f>
        <v>Close</v>
      </c>
      <c r="G17" s="5" t="str">
        <f>IFERROR(__xludf.DUMMYFUNCTION("""COMPUTED_VALUE"""),"Volume")</f>
        <v>Volume</v>
      </c>
    </row>
    <row r="18">
      <c r="A18" s="3" t="s">
        <v>10</v>
      </c>
      <c r="B18" s="4">
        <f>IFERROR(__xludf.DUMMYFUNCTION("""COMPUTED_VALUE"""),44096.66666666667)</f>
        <v>44096.66667</v>
      </c>
      <c r="C18" s="5">
        <f>IFERROR(__xludf.DUMMYFUNCTION("""COMPUTED_VALUE"""),23.98)</f>
        <v>23.98</v>
      </c>
      <c r="D18" s="5">
        <f>IFERROR(__xludf.DUMMYFUNCTION("""COMPUTED_VALUE"""),24.36)</f>
        <v>24.36</v>
      </c>
      <c r="E18" s="5">
        <f>IFERROR(__xludf.DUMMYFUNCTION("""COMPUTED_VALUE"""),23.53)</f>
        <v>23.53</v>
      </c>
      <c r="F18" s="5">
        <f>IFERROR(__xludf.DUMMYFUNCTION("""COMPUTED_VALUE"""),23.65)</f>
        <v>23.65</v>
      </c>
      <c r="G18" s="5">
        <f>IFERROR(__xludf.DUMMYFUNCTION("""COMPUTED_VALUE"""),3.9839451E7)</f>
        <v>39839451</v>
      </c>
      <c r="H18" s="5">
        <f>IFERROR(__xludf.DUMMYFUNCTION("GOOGLEFINANCE(""NYSE:WFC"" ,""marketcap"")"),9.4060672695E10)</f>
        <v>94060672695</v>
      </c>
    </row>
    <row r="19">
      <c r="B19" s="5" t="str">
        <f>IFERROR(__xludf.DUMMYFUNCTION("GOOGLEFINANCE(""NYSE:JNJ"" ,""all"", TODAY()-2, TODAY()-1)"),"Date")</f>
        <v>Date</v>
      </c>
      <c r="C19" s="5" t="str">
        <f>IFERROR(__xludf.DUMMYFUNCTION("""COMPUTED_VALUE"""),"Open")</f>
        <v>Open</v>
      </c>
      <c r="D19" s="5" t="str">
        <f>IFERROR(__xludf.DUMMYFUNCTION("""COMPUTED_VALUE"""),"High")</f>
        <v>High</v>
      </c>
      <c r="E19" s="5" t="str">
        <f>IFERROR(__xludf.DUMMYFUNCTION("""COMPUTED_VALUE"""),"Low")</f>
        <v>Low</v>
      </c>
      <c r="F19" s="5" t="str">
        <f>IFERROR(__xludf.DUMMYFUNCTION("""COMPUTED_VALUE"""),"Close")</f>
        <v>Close</v>
      </c>
      <c r="G19" s="5" t="str">
        <f>IFERROR(__xludf.DUMMYFUNCTION("""COMPUTED_VALUE"""),"Volume")</f>
        <v>Volume</v>
      </c>
    </row>
    <row r="20">
      <c r="A20" s="3" t="s">
        <v>11</v>
      </c>
      <c r="B20" s="4">
        <f>IFERROR(__xludf.DUMMYFUNCTION("""COMPUTED_VALUE"""),44096.66666666667)</f>
        <v>44096.66667</v>
      </c>
      <c r="C20" s="5">
        <f>IFERROR(__xludf.DUMMYFUNCTION("""COMPUTED_VALUE"""),144.69)</f>
        <v>144.69</v>
      </c>
      <c r="D20" s="5">
        <f>IFERROR(__xludf.DUMMYFUNCTION("""COMPUTED_VALUE"""),145.35)</f>
        <v>145.35</v>
      </c>
      <c r="E20" s="5">
        <f>IFERROR(__xludf.DUMMYFUNCTION("""COMPUTED_VALUE"""),143.72)</f>
        <v>143.72</v>
      </c>
      <c r="F20" s="5">
        <f>IFERROR(__xludf.DUMMYFUNCTION("""COMPUTED_VALUE"""),144.21)</f>
        <v>144.21</v>
      </c>
      <c r="G20" s="5">
        <f>IFERROR(__xludf.DUMMYFUNCTION("""COMPUTED_VALUE"""),5295917.0)</f>
        <v>5295917</v>
      </c>
      <c r="H20" s="6">
        <f>IFERROR(__xludf.DUMMYFUNCTION("GOOGLEFINANCE(""NYSE:JNJ"" ,""marketcap"")"),3.80284960547E11)</f>
        <v>380284960547</v>
      </c>
    </row>
    <row r="21">
      <c r="B21" s="5" t="str">
        <f>IFERROR(__xludf.DUMMYFUNCTION("GOOGLEFINANCE(""NYSE:PFE"" ,""all"", TODAY()-2, TODAY()-1)"),"Date")</f>
        <v>Date</v>
      </c>
      <c r="C21" s="5" t="str">
        <f>IFERROR(__xludf.DUMMYFUNCTION("""COMPUTED_VALUE"""),"Open")</f>
        <v>Open</v>
      </c>
      <c r="D21" s="5" t="str">
        <f>IFERROR(__xludf.DUMMYFUNCTION("""COMPUTED_VALUE"""),"High")</f>
        <v>High</v>
      </c>
      <c r="E21" s="5" t="str">
        <f>IFERROR(__xludf.DUMMYFUNCTION("""COMPUTED_VALUE"""),"Low")</f>
        <v>Low</v>
      </c>
      <c r="F21" s="5" t="str">
        <f>IFERROR(__xludf.DUMMYFUNCTION("""COMPUTED_VALUE"""),"Close")</f>
        <v>Close</v>
      </c>
      <c r="G21" s="5" t="str">
        <f>IFERROR(__xludf.DUMMYFUNCTION("""COMPUTED_VALUE"""),"Volume")</f>
        <v>Volume</v>
      </c>
    </row>
    <row r="22">
      <c r="A22" s="3" t="s">
        <v>12</v>
      </c>
      <c r="B22" s="4">
        <f>IFERROR(__xludf.DUMMYFUNCTION("""COMPUTED_VALUE"""),44096.66666666667)</f>
        <v>44096.66667</v>
      </c>
      <c r="C22" s="5">
        <f>IFERROR(__xludf.DUMMYFUNCTION("""COMPUTED_VALUE"""),35.81)</f>
        <v>35.81</v>
      </c>
      <c r="D22" s="5">
        <f>IFERROR(__xludf.DUMMYFUNCTION("""COMPUTED_VALUE"""),36.33)</f>
        <v>36.33</v>
      </c>
      <c r="E22" s="5">
        <f>IFERROR(__xludf.DUMMYFUNCTION("""COMPUTED_VALUE"""),35.74)</f>
        <v>35.74</v>
      </c>
      <c r="F22" s="5">
        <f>IFERROR(__xludf.DUMMYFUNCTION("""COMPUTED_VALUE"""),36.25)</f>
        <v>36.25</v>
      </c>
      <c r="G22" s="5">
        <f>IFERROR(__xludf.DUMMYFUNCTION("""COMPUTED_VALUE"""),2.1562861E7)</f>
        <v>21562861</v>
      </c>
      <c r="H22" s="6">
        <f>IFERROR(__xludf.DUMMYFUNCTION("GOOGLEFINANCE(""NYSE:PFE"" ,""marketcap"")"),2.0004768E11)</f>
        <v>200047680000</v>
      </c>
    </row>
    <row r="23">
      <c r="B23" s="5" t="str">
        <f>IFERROR(__xludf.DUMMYFUNCTION("GOOGLEFINANCE(""NASDAQ:GILD"" ,""all"", TODAY()-2, TODAY()-1)"),"Date")</f>
        <v>Date</v>
      </c>
      <c r="C23" s="5" t="str">
        <f>IFERROR(__xludf.DUMMYFUNCTION("""COMPUTED_VALUE"""),"Open")</f>
        <v>Open</v>
      </c>
      <c r="D23" s="5" t="str">
        <f>IFERROR(__xludf.DUMMYFUNCTION("""COMPUTED_VALUE"""),"High")</f>
        <v>High</v>
      </c>
      <c r="E23" s="5" t="str">
        <f>IFERROR(__xludf.DUMMYFUNCTION("""COMPUTED_VALUE"""),"Low")</f>
        <v>Low</v>
      </c>
      <c r="F23" s="5" t="str">
        <f>IFERROR(__xludf.DUMMYFUNCTION("""COMPUTED_VALUE"""),"Close")</f>
        <v>Close</v>
      </c>
      <c r="G23" s="5" t="str">
        <f>IFERROR(__xludf.DUMMYFUNCTION("""COMPUTED_VALUE"""),"Volume")</f>
        <v>Volume</v>
      </c>
    </row>
    <row r="24">
      <c r="A24" s="3" t="s">
        <v>13</v>
      </c>
      <c r="B24" s="4">
        <f>IFERROR(__xludf.DUMMYFUNCTION("""COMPUTED_VALUE"""),44096.66666666667)</f>
        <v>44096.66667</v>
      </c>
      <c r="C24" s="5">
        <f>IFERROR(__xludf.DUMMYFUNCTION("""COMPUTED_VALUE"""),64.08)</f>
        <v>64.08</v>
      </c>
      <c r="D24" s="5">
        <f>IFERROR(__xludf.DUMMYFUNCTION("""COMPUTED_VALUE"""),64.58)</f>
        <v>64.58</v>
      </c>
      <c r="E24" s="5">
        <f>IFERROR(__xludf.DUMMYFUNCTION("""COMPUTED_VALUE"""),63.29)</f>
        <v>63.29</v>
      </c>
      <c r="F24" s="5">
        <f>IFERROR(__xludf.DUMMYFUNCTION("""COMPUTED_VALUE"""),63.4)</f>
        <v>63.4</v>
      </c>
      <c r="G24" s="5">
        <f>IFERROR(__xludf.DUMMYFUNCTION("""COMPUTED_VALUE"""),7228235.0)</f>
        <v>7228235</v>
      </c>
      <c r="H24" s="6">
        <f>IFERROR(__xludf.DUMMYFUNCTION("GOOGLEFINANCE(""NASDAQ:GILD"" ,""marketcap"")"),7.9097447351E10)</f>
        <v>79097447351</v>
      </c>
    </row>
    <row r="25">
      <c r="B25" s="5" t="str">
        <f>IFERROR(__xludf.DUMMYFUNCTION("GOOGLEFINANCE(""NASDAQ:BIIB"" ,""all"", TODAY()-2, TODAY()-1)"),"Date")</f>
        <v>Date</v>
      </c>
      <c r="C25" s="5" t="str">
        <f>IFERROR(__xludf.DUMMYFUNCTION("""COMPUTED_VALUE"""),"Open")</f>
        <v>Open</v>
      </c>
      <c r="D25" s="5" t="str">
        <f>IFERROR(__xludf.DUMMYFUNCTION("""COMPUTED_VALUE"""),"High")</f>
        <v>High</v>
      </c>
      <c r="E25" s="5" t="str">
        <f>IFERROR(__xludf.DUMMYFUNCTION("""COMPUTED_VALUE"""),"Low")</f>
        <v>Low</v>
      </c>
      <c r="F25" s="5" t="str">
        <f>IFERROR(__xludf.DUMMYFUNCTION("""COMPUTED_VALUE"""),"Close")</f>
        <v>Close</v>
      </c>
      <c r="G25" s="5" t="str">
        <f>IFERROR(__xludf.DUMMYFUNCTION("""COMPUTED_VALUE"""),"Volume")</f>
        <v>Volume</v>
      </c>
    </row>
    <row r="26">
      <c r="A26" s="3" t="s">
        <v>14</v>
      </c>
      <c r="B26" s="4">
        <f>IFERROR(__xludf.DUMMYFUNCTION("""COMPUTED_VALUE"""),44096.66666666667)</f>
        <v>44096.66667</v>
      </c>
      <c r="C26" s="5">
        <f>IFERROR(__xludf.DUMMYFUNCTION("""COMPUTED_VALUE"""),269.0)</f>
        <v>269</v>
      </c>
      <c r="D26" s="5">
        <f>IFERROR(__xludf.DUMMYFUNCTION("""COMPUTED_VALUE"""),273.55)</f>
        <v>273.55</v>
      </c>
      <c r="E26" s="5">
        <f>IFERROR(__xludf.DUMMYFUNCTION("""COMPUTED_VALUE"""),267.42)</f>
        <v>267.42</v>
      </c>
      <c r="F26" s="5">
        <f>IFERROR(__xludf.DUMMYFUNCTION("""COMPUTED_VALUE"""),272.76)</f>
        <v>272.76</v>
      </c>
      <c r="G26" s="5">
        <f>IFERROR(__xludf.DUMMYFUNCTION("""COMPUTED_VALUE"""),1049984.0)</f>
        <v>1049984</v>
      </c>
      <c r="H26" s="6">
        <f>IFERROR(__xludf.DUMMYFUNCTION("GOOGLEFINANCE(""NASDAQ:BIIB"" ,""marketcap"")"),4.3092909412E10)</f>
        <v>43092909412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7.71"/>
  </cols>
  <sheetData>
    <row r="1">
      <c r="A1" s="7" t="s">
        <v>0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7" t="s">
        <v>1</v>
      </c>
      <c r="I1" s="9" t="s">
        <v>21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tr">
        <f>Raw!A2</f>
        <v>GOOG</v>
      </c>
      <c r="B2" s="4">
        <f>Raw!B2</f>
        <v>44096.66667</v>
      </c>
      <c r="C2" s="5">
        <f>Raw!C2</f>
        <v>1450.09</v>
      </c>
      <c r="D2" s="5">
        <f>Raw!D2</f>
        <v>1469.52</v>
      </c>
      <c r="E2" s="5">
        <f>Raw!E2</f>
        <v>1434.53</v>
      </c>
      <c r="F2" s="5">
        <f>Raw!F2</f>
        <v>1465.46</v>
      </c>
      <c r="G2" s="5">
        <f>Raw!G2</f>
        <v>1583201</v>
      </c>
      <c r="H2" s="5">
        <f>Raw!H2</f>
        <v>960432489896</v>
      </c>
      <c r="I2" s="3" t="s">
        <v>22</v>
      </c>
    </row>
    <row r="3">
      <c r="A3" s="6" t="str">
        <f>Raw!A4</f>
        <v>AAPL</v>
      </c>
      <c r="B3" s="10">
        <f>Raw!B4</f>
        <v>44096.66667</v>
      </c>
      <c r="C3" s="6">
        <f>Raw!C4</f>
        <v>112.68</v>
      </c>
      <c r="D3" s="6">
        <f>Raw!D4</f>
        <v>112.86</v>
      </c>
      <c r="E3" s="6">
        <f>Raw!E4</f>
        <v>109.16</v>
      </c>
      <c r="F3" s="6">
        <f>Raw!F4</f>
        <v>111.81</v>
      </c>
      <c r="G3" s="6">
        <f>Raw!G4</f>
        <v>183055373</v>
      </c>
      <c r="H3" s="6">
        <f>Raw!H4</f>
        <v>1857175908418</v>
      </c>
      <c r="I3" s="3" t="s">
        <v>22</v>
      </c>
    </row>
    <row r="4">
      <c r="A4" s="6" t="str">
        <f>Raw!A6</f>
        <v>MSFT</v>
      </c>
      <c r="B4" s="10">
        <f>Raw!B6</f>
        <v>44096.66667</v>
      </c>
      <c r="C4" s="6">
        <f>Raw!C6</f>
        <v>205.06</v>
      </c>
      <c r="D4" s="6">
        <f>Raw!D6</f>
        <v>208.1</v>
      </c>
      <c r="E4" s="6">
        <f>Raw!E6</f>
        <v>202.08</v>
      </c>
      <c r="F4" s="6">
        <f>Raw!F6</f>
        <v>207.42</v>
      </c>
      <c r="G4" s="6">
        <f>Raw!G6</f>
        <v>33517065</v>
      </c>
      <c r="H4" s="6">
        <f>Raw!H6</f>
        <v>1517995487556</v>
      </c>
      <c r="I4" s="3" t="s">
        <v>22</v>
      </c>
    </row>
    <row r="5">
      <c r="A5" s="6" t="str">
        <f>Raw!A8</f>
        <v>AMZN</v>
      </c>
      <c r="B5" s="10">
        <f>Raw!B8</f>
        <v>44096.66667</v>
      </c>
      <c r="C5" s="6">
        <f>Raw!C8</f>
        <v>3033.84</v>
      </c>
      <c r="D5" s="6">
        <f>Raw!D8</f>
        <v>3133.99</v>
      </c>
      <c r="E5" s="6">
        <f>Raw!E8</f>
        <v>3000.2</v>
      </c>
      <c r="F5" s="6">
        <f>Raw!F8</f>
        <v>3128.99</v>
      </c>
      <c r="G5" s="6">
        <f>Raw!G8</f>
        <v>6948816</v>
      </c>
      <c r="H5" s="6">
        <f>Raw!H8</f>
        <v>1517995487556</v>
      </c>
      <c r="I5" s="3" t="s">
        <v>22</v>
      </c>
    </row>
    <row r="6">
      <c r="A6" s="6" t="str">
        <f>Raw!A10</f>
        <v>FB</v>
      </c>
      <c r="B6" s="10">
        <f>Raw!B10</f>
        <v>44096.66667</v>
      </c>
      <c r="C6" s="6">
        <f>Raw!C10</f>
        <v>253.31</v>
      </c>
      <c r="D6" s="6">
        <f>Raw!D10</f>
        <v>255.32</v>
      </c>
      <c r="E6" s="6">
        <f>Raw!E10</f>
        <v>248.22</v>
      </c>
      <c r="F6" s="6">
        <f>Raw!F10</f>
        <v>254.75</v>
      </c>
      <c r="G6" s="6">
        <f>Raw!G10</f>
        <v>30293103</v>
      </c>
      <c r="H6" s="6">
        <f>Raw!H10</f>
        <v>709411923471</v>
      </c>
      <c r="I6" s="3" t="s">
        <v>22</v>
      </c>
    </row>
    <row r="7">
      <c r="A7" s="6" t="str">
        <f>Raw!A12</f>
        <v>GS</v>
      </c>
      <c r="B7" s="10">
        <f>Raw!B12</f>
        <v>44096.66667</v>
      </c>
      <c r="C7" s="6">
        <f>Raw!C12</f>
        <v>194</v>
      </c>
      <c r="D7" s="6">
        <f>Raw!D12</f>
        <v>196.14</v>
      </c>
      <c r="E7" s="6">
        <f>Raw!E12</f>
        <v>188.43</v>
      </c>
      <c r="F7" s="6">
        <f>Raw!F12</f>
        <v>191.62</v>
      </c>
      <c r="G7" s="6">
        <f>Raw!G12</f>
        <v>3355768</v>
      </c>
      <c r="H7" s="6">
        <f>Raw!H12</f>
        <v>64039442051</v>
      </c>
      <c r="I7" s="3" t="s">
        <v>23</v>
      </c>
    </row>
    <row r="8">
      <c r="A8" s="6" t="str">
        <f>Raw!A14</f>
        <v>JPM</v>
      </c>
      <c r="B8" s="10">
        <f>Raw!B14</f>
        <v>44096.66667</v>
      </c>
      <c r="C8" s="6">
        <f>Raw!C14</f>
        <v>94.96</v>
      </c>
      <c r="D8" s="6">
        <f>Raw!D14</f>
        <v>95.66</v>
      </c>
      <c r="E8" s="6">
        <f>Raw!E14</f>
        <v>93.67</v>
      </c>
      <c r="F8" s="6">
        <f>Raw!F14</f>
        <v>94.27</v>
      </c>
      <c r="G8" s="6">
        <f>Raw!G14</f>
        <v>19257004</v>
      </c>
      <c r="H8" s="6">
        <f>Raw!H14</f>
        <v>282634788449</v>
      </c>
      <c r="I8" s="3" t="s">
        <v>23</v>
      </c>
    </row>
    <row r="9">
      <c r="A9" s="6" t="str">
        <f>Raw!A16</f>
        <v>MS</v>
      </c>
      <c r="B9" s="10">
        <f>Raw!B16</f>
        <v>44096.66667</v>
      </c>
      <c r="C9" s="6">
        <f>Raw!C16</f>
        <v>48.24</v>
      </c>
      <c r="D9" s="6">
        <f>Raw!D16</f>
        <v>48.59</v>
      </c>
      <c r="E9" s="6">
        <f>Raw!E16</f>
        <v>46.93</v>
      </c>
      <c r="F9" s="6">
        <f>Raw!F16</f>
        <v>47.63</v>
      </c>
      <c r="G9" s="6">
        <f>Raw!G16</f>
        <v>11164792</v>
      </c>
      <c r="H9" s="6">
        <f>Raw!H16</f>
        <v>73193242732</v>
      </c>
      <c r="I9" s="3" t="s">
        <v>23</v>
      </c>
    </row>
    <row r="10">
      <c r="A10" s="6" t="str">
        <f>Raw!A18</f>
        <v>WFC</v>
      </c>
      <c r="B10" s="10">
        <f>Raw!B18</f>
        <v>44096.66667</v>
      </c>
      <c r="C10" s="6">
        <f>Raw!C18</f>
        <v>23.98</v>
      </c>
      <c r="D10" s="6">
        <f>Raw!D18</f>
        <v>24.36</v>
      </c>
      <c r="E10" s="6">
        <f>Raw!E18</f>
        <v>23.53</v>
      </c>
      <c r="F10" s="6">
        <f>Raw!F18</f>
        <v>23.65</v>
      </c>
      <c r="G10" s="6">
        <f>Raw!G18</f>
        <v>39839451</v>
      </c>
      <c r="H10" s="6">
        <f>Raw!H18</f>
        <v>94060672695</v>
      </c>
      <c r="I10" s="3" t="s">
        <v>23</v>
      </c>
    </row>
    <row r="11">
      <c r="A11" s="5" t="str">
        <f>Raw!A20</f>
        <v>JNJ</v>
      </c>
      <c r="B11" s="4">
        <f>Raw!B20</f>
        <v>44096.66667</v>
      </c>
      <c r="C11" s="5">
        <f>Raw!C20</f>
        <v>144.69</v>
      </c>
      <c r="D11" s="5">
        <f>Raw!D20</f>
        <v>145.35</v>
      </c>
      <c r="E11" s="5">
        <f>Raw!E20</f>
        <v>143.72</v>
      </c>
      <c r="F11" s="5">
        <f>Raw!F20</f>
        <v>144.21</v>
      </c>
      <c r="G11" s="5">
        <f>Raw!G20</f>
        <v>5295917</v>
      </c>
      <c r="H11" s="5">
        <f>Raw!H20</f>
        <v>380284960547</v>
      </c>
      <c r="I11" s="11" t="s">
        <v>24</v>
      </c>
    </row>
    <row r="12">
      <c r="A12" s="5" t="str">
        <f>Raw!A22</f>
        <v>PFE</v>
      </c>
      <c r="B12" s="4">
        <f>Raw!B22</f>
        <v>44096.66667</v>
      </c>
      <c r="C12" s="5">
        <f>Raw!C22</f>
        <v>35.81</v>
      </c>
      <c r="D12" s="5">
        <f>Raw!D22</f>
        <v>36.33</v>
      </c>
      <c r="E12" s="5">
        <f>Raw!E22</f>
        <v>35.74</v>
      </c>
      <c r="F12" s="5">
        <f>Raw!F22</f>
        <v>36.25</v>
      </c>
      <c r="G12" s="5">
        <f>Raw!G22</f>
        <v>21562861</v>
      </c>
      <c r="H12" s="5">
        <f>Raw!H22</f>
        <v>200047680000</v>
      </c>
      <c r="I12" s="3" t="s">
        <v>24</v>
      </c>
    </row>
    <row r="13">
      <c r="A13" s="5" t="str">
        <f>Raw!A24</f>
        <v>GILD</v>
      </c>
      <c r="B13" s="4">
        <f>Raw!B24</f>
        <v>44096.66667</v>
      </c>
      <c r="C13" s="5">
        <f>Raw!C24</f>
        <v>64.08</v>
      </c>
      <c r="D13" s="5">
        <f>Raw!D24</f>
        <v>64.58</v>
      </c>
      <c r="E13" s="5">
        <f>Raw!E24</f>
        <v>63.29</v>
      </c>
      <c r="F13" s="5">
        <f>Raw!F24</f>
        <v>63.4</v>
      </c>
      <c r="G13" s="5">
        <f>Raw!G24</f>
        <v>7228235</v>
      </c>
      <c r="H13" s="5">
        <f>Raw!H24</f>
        <v>79097447351</v>
      </c>
      <c r="I13" s="3" t="s">
        <v>24</v>
      </c>
    </row>
    <row r="14">
      <c r="A14" s="5" t="str">
        <f>Raw!A26</f>
        <v>BIIB</v>
      </c>
      <c r="B14" s="4">
        <f>Raw!B26</f>
        <v>44096.66667</v>
      </c>
      <c r="C14" s="5">
        <f>Raw!C26</f>
        <v>269</v>
      </c>
      <c r="D14" s="5">
        <f>Raw!D26</f>
        <v>273.55</v>
      </c>
      <c r="E14" s="5">
        <f>Raw!E26</f>
        <v>267.42</v>
      </c>
      <c r="F14" s="5">
        <f>Raw!F26</f>
        <v>272.76</v>
      </c>
      <c r="G14" s="5">
        <f>Raw!G26</f>
        <v>1049984</v>
      </c>
      <c r="H14" s="5">
        <f>Raw!H26</f>
        <v>43092909412</v>
      </c>
      <c r="I14" s="3" t="s">
        <v>24</v>
      </c>
    </row>
  </sheetData>
  <drawing r:id="rId1"/>
</worksheet>
</file>